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is documentos\diana.chinchilla\CONTROL INTERNO 2021\SEGUIMIENTO PAA 2021\"/>
    </mc:Choice>
  </mc:AlternateContent>
  <bookViews>
    <workbookView xWindow="0" yWindow="0" windowWidth="16815" windowHeight="7155"/>
  </bookViews>
  <sheets>
    <sheet name="PAA OCI 2021" sheetId="12" r:id="rId1"/>
    <sheet name="Hoja1" sheetId="14" r:id="rId2"/>
    <sheet name="ANEXOS" sheetId="13" state="hidden" r:id="rId3"/>
    <sheet name="Matriz enlaces" sheetId="4" state="hidden" r:id="rId4"/>
    <sheet name="Resumen" sheetId="5" state="hidden" r:id="rId5"/>
  </sheets>
  <definedNames>
    <definedName name="_xlnm._FilterDatabase" localSheetId="0" hidden="1">'PAA OCI 2021'!$A$14:$AI$158</definedName>
    <definedName name="_xlnm.Print_Area" localSheetId="3">'Matriz enlaces'!$A$1:$BE$41</definedName>
    <definedName name="_xlnm.Print_Area" localSheetId="0">'PAA OCI 2021'!$A$13:$AG$169</definedName>
    <definedName name="_xlnm.Print_Area" localSheetId="4">Resumen!$B$2:$I$39</definedName>
    <definedName name="_xlnm.Print_Titles" localSheetId="0">'PAA OCI 2021'!$13:$14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8" i="12" l="1"/>
  <c r="AE144" i="12"/>
  <c r="AD144" i="12"/>
  <c r="AC144" i="12"/>
  <c r="AB144" i="12"/>
  <c r="AA144" i="12"/>
  <c r="Z144" i="12"/>
  <c r="AF109" i="12"/>
  <c r="AF55" i="12" l="1"/>
  <c r="AF20" i="12" l="1"/>
  <c r="S20" i="12"/>
  <c r="S55" i="12"/>
  <c r="AG55" i="12" s="1"/>
  <c r="Y144" i="12"/>
  <c r="AF108" i="12"/>
  <c r="AG108" i="12" s="1"/>
  <c r="AG20" i="12" l="1"/>
  <c r="S18" i="12"/>
  <c r="AG18" i="12" s="1"/>
  <c r="X156" i="12"/>
  <c r="AE150" i="12"/>
  <c r="AD150" i="12"/>
  <c r="AC150" i="12"/>
  <c r="AB150" i="12"/>
  <c r="AA150" i="12"/>
  <c r="Z150" i="12"/>
  <c r="Y150" i="12"/>
  <c r="X150" i="12"/>
  <c r="W150" i="12"/>
  <c r="V150" i="12"/>
  <c r="U150" i="12"/>
  <c r="T150" i="12"/>
  <c r="X144" i="12"/>
  <c r="AD57" i="12"/>
  <c r="AE21" i="12"/>
  <c r="AD21" i="12"/>
  <c r="AC21" i="12"/>
  <c r="AB21" i="12"/>
  <c r="AA21" i="12"/>
  <c r="Z21" i="12"/>
  <c r="Y21" i="12"/>
  <c r="X21" i="12"/>
  <c r="W21" i="12"/>
  <c r="V21" i="12"/>
  <c r="U21" i="12"/>
  <c r="T21" i="12"/>
  <c r="AF150" i="12" l="1"/>
  <c r="AF107" i="12" l="1"/>
  <c r="W144" i="12"/>
  <c r="V144" i="12"/>
  <c r="U144" i="12"/>
  <c r="T144" i="12"/>
  <c r="R144" i="12"/>
  <c r="Q144" i="12"/>
  <c r="P144" i="12"/>
  <c r="O144" i="12"/>
  <c r="N144" i="12"/>
  <c r="M144" i="12"/>
  <c r="L144" i="12"/>
  <c r="K144" i="12"/>
  <c r="J144" i="12"/>
  <c r="I144" i="12"/>
  <c r="H144" i="12"/>
  <c r="G144" i="12"/>
  <c r="AE110" i="12"/>
  <c r="AD110" i="12"/>
  <c r="AC110" i="12"/>
  <c r="AB110" i="12"/>
  <c r="AA110" i="12"/>
  <c r="Z110" i="12"/>
  <c r="Y110" i="12"/>
  <c r="X110" i="12"/>
  <c r="W110" i="12"/>
  <c r="V110" i="12"/>
  <c r="U110" i="12"/>
  <c r="T110" i="12"/>
  <c r="G21" i="12"/>
  <c r="Z111" i="12" l="1"/>
  <c r="T111" i="12"/>
  <c r="AC111" i="12"/>
  <c r="W111" i="12"/>
  <c r="AF111" i="12" l="1"/>
  <c r="AG107" i="12"/>
  <c r="W79" i="12" l="1"/>
  <c r="G156" i="12" l="1"/>
  <c r="S144" i="12" l="1"/>
  <c r="AF138" i="12"/>
  <c r="S138" i="12"/>
  <c r="AF137" i="12"/>
  <c r="S137" i="12"/>
  <c r="AF136" i="12"/>
  <c r="S136" i="12"/>
  <c r="AG136" i="12" l="1"/>
  <c r="AG137" i="12"/>
  <c r="AG138" i="12"/>
  <c r="AE156" i="12"/>
  <c r="AD156" i="12"/>
  <c r="AC156" i="12"/>
  <c r="AB156" i="12"/>
  <c r="AA156" i="12"/>
  <c r="Z156" i="12"/>
  <c r="Y156" i="12"/>
  <c r="W156" i="12"/>
  <c r="V156" i="12"/>
  <c r="U156" i="12"/>
  <c r="T156" i="12"/>
  <c r="R156" i="12"/>
  <c r="Q156" i="12"/>
  <c r="P156" i="12"/>
  <c r="O156" i="12"/>
  <c r="N156" i="12"/>
  <c r="M156" i="12"/>
  <c r="L156" i="12"/>
  <c r="K156" i="12"/>
  <c r="J156" i="12"/>
  <c r="I156" i="12"/>
  <c r="H156" i="12"/>
  <c r="R150" i="12"/>
  <c r="Q150" i="12"/>
  <c r="P150" i="12"/>
  <c r="O150" i="12"/>
  <c r="N150" i="12"/>
  <c r="M150" i="12"/>
  <c r="L150" i="12"/>
  <c r="K150" i="12"/>
  <c r="J150" i="12"/>
  <c r="I150" i="12"/>
  <c r="H150" i="12"/>
  <c r="G150" i="12"/>
  <c r="AF148" i="12"/>
  <c r="S148" i="12"/>
  <c r="R110" i="12"/>
  <c r="Q110" i="12"/>
  <c r="P110" i="12"/>
  <c r="O110" i="12"/>
  <c r="N110" i="12"/>
  <c r="M110" i="12"/>
  <c r="L110" i="12"/>
  <c r="K110" i="12"/>
  <c r="I110" i="12"/>
  <c r="H110" i="12"/>
  <c r="G110" i="12"/>
  <c r="J110" i="12"/>
  <c r="AG148" i="12" l="1"/>
  <c r="S156" i="12"/>
  <c r="J111" i="12"/>
  <c r="W112" i="12" s="1"/>
  <c r="M111" i="12"/>
  <c r="Z112" i="12" s="1"/>
  <c r="P111" i="12"/>
  <c r="AC112" i="12" s="1"/>
  <c r="S150" i="12"/>
  <c r="AG150" i="12" s="1"/>
  <c r="G157" i="12"/>
  <c r="M157" i="12"/>
  <c r="T157" i="12"/>
  <c r="Z157" i="12"/>
  <c r="S110" i="12"/>
  <c r="J157" i="12"/>
  <c r="P157" i="12"/>
  <c r="W157" i="12"/>
  <c r="AC157" i="12"/>
  <c r="G111" i="12"/>
  <c r="T112" i="12" s="1"/>
  <c r="Z158" i="12" l="1"/>
  <c r="AF112" i="12"/>
  <c r="T158" i="12"/>
  <c r="AC158" i="12"/>
  <c r="S157" i="12"/>
  <c r="G158" i="12" s="1"/>
  <c r="AF157" i="12"/>
  <c r="W158" i="12"/>
  <c r="S111" i="12"/>
  <c r="AG111" i="12" s="1"/>
  <c r="AF158" i="12" l="1"/>
  <c r="AG157" i="12"/>
  <c r="M158" i="12"/>
  <c r="J158" i="12"/>
  <c r="P158" i="12"/>
  <c r="J112" i="12"/>
  <c r="P112" i="12"/>
  <c r="M112" i="12"/>
  <c r="G112" i="12"/>
  <c r="S158" i="12" l="1"/>
  <c r="S112" i="12"/>
  <c r="AF35" i="12"/>
  <c r="S35" i="12"/>
  <c r="AF34" i="12"/>
  <c r="S34" i="12"/>
  <c r="AG35" i="12" l="1"/>
  <c r="AG34" i="12"/>
  <c r="T22" i="12"/>
  <c r="Z22" i="12" l="1"/>
  <c r="W22" i="12"/>
  <c r="AC22" i="12"/>
  <c r="AF22" i="12" l="1"/>
  <c r="W23" i="12" l="1"/>
  <c r="AC23" i="12"/>
  <c r="Z23" i="12"/>
  <c r="AF143" i="12" l="1"/>
  <c r="AF142" i="12"/>
  <c r="S143" i="12"/>
  <c r="S142" i="12"/>
  <c r="S131" i="12"/>
  <c r="AG143" i="12" l="1"/>
  <c r="AG142" i="12"/>
  <c r="S109" i="12"/>
  <c r="AG109" i="12" l="1"/>
  <c r="AF105" i="12"/>
  <c r="AF155" i="12" l="1"/>
  <c r="S155" i="12"/>
  <c r="AG155" i="12" l="1"/>
  <c r="S140" i="12"/>
  <c r="AF140" i="12"/>
  <c r="AG140" i="12" l="1"/>
  <c r="AF139" i="12"/>
  <c r="S139" i="12"/>
  <c r="AG139" i="12" l="1"/>
  <c r="AF154" i="12"/>
  <c r="AF156" i="12" s="1"/>
  <c r="S154" i="12"/>
  <c r="AF149" i="12"/>
  <c r="S149" i="12"/>
  <c r="AF141" i="12"/>
  <c r="S141" i="12"/>
  <c r="AE132" i="12"/>
  <c r="AD132" i="12"/>
  <c r="AC132" i="12"/>
  <c r="AB132" i="12"/>
  <c r="AA132" i="12"/>
  <c r="Z132" i="12"/>
  <c r="Y132" i="12"/>
  <c r="X132" i="12"/>
  <c r="W132" i="12"/>
  <c r="V132" i="12"/>
  <c r="U132" i="12"/>
  <c r="T132" i="12"/>
  <c r="R132" i="12"/>
  <c r="Q132" i="12"/>
  <c r="P132" i="12"/>
  <c r="O132" i="12"/>
  <c r="N132" i="12"/>
  <c r="M132" i="12"/>
  <c r="L132" i="12"/>
  <c r="K132" i="12"/>
  <c r="J132" i="12"/>
  <c r="I132" i="12"/>
  <c r="H132" i="12"/>
  <c r="G132" i="12"/>
  <c r="AF131" i="12"/>
  <c r="AF130" i="12"/>
  <c r="S130" i="12"/>
  <c r="AF129" i="12"/>
  <c r="S129" i="12"/>
  <c r="AF128" i="12"/>
  <c r="S128" i="12"/>
  <c r="AF127" i="12"/>
  <c r="S127" i="12"/>
  <c r="AF126" i="12"/>
  <c r="S126" i="12"/>
  <c r="AF125" i="12"/>
  <c r="S125" i="12"/>
  <c r="AF124" i="12"/>
  <c r="S124" i="12"/>
  <c r="AF123" i="12"/>
  <c r="S123" i="12"/>
  <c r="AF122" i="12"/>
  <c r="S122" i="12"/>
  <c r="AF121" i="12"/>
  <c r="S121" i="12"/>
  <c r="AF120" i="12"/>
  <c r="S120" i="12"/>
  <c r="AF119" i="12"/>
  <c r="S119" i="12"/>
  <c r="AF118" i="12"/>
  <c r="S118" i="12"/>
  <c r="AF117" i="12"/>
  <c r="S117" i="12"/>
  <c r="AF116" i="12"/>
  <c r="S116" i="12"/>
  <c r="AF115" i="12"/>
  <c r="S115" i="12"/>
  <c r="AF114" i="12"/>
  <c r="S114" i="12"/>
  <c r="AF106" i="12"/>
  <c r="AF110" i="12" s="1"/>
  <c r="S106" i="12"/>
  <c r="S105" i="12"/>
  <c r="AE101" i="12"/>
  <c r="AD101" i="12"/>
  <c r="AC101" i="12"/>
  <c r="AB101" i="12"/>
  <c r="AA101" i="12"/>
  <c r="Z101" i="12"/>
  <c r="Y101" i="12"/>
  <c r="X101" i="12"/>
  <c r="W101" i="12"/>
  <c r="V101" i="12"/>
  <c r="U101" i="12"/>
  <c r="T101" i="12"/>
  <c r="R101" i="12"/>
  <c r="Q101" i="12"/>
  <c r="P101" i="12"/>
  <c r="O101" i="12"/>
  <c r="N101" i="12"/>
  <c r="M101" i="12"/>
  <c r="L101" i="12"/>
  <c r="K101" i="12"/>
  <c r="J101" i="12"/>
  <c r="I101" i="12"/>
  <c r="H101" i="12"/>
  <c r="G101" i="12"/>
  <c r="AF100" i="12"/>
  <c r="S100" i="12"/>
  <c r="AF99" i="12"/>
  <c r="S99" i="12"/>
  <c r="AF98" i="12"/>
  <c r="S98" i="12"/>
  <c r="AF97" i="12"/>
  <c r="S97" i="12"/>
  <c r="AF96" i="12"/>
  <c r="S96" i="12"/>
  <c r="AF95" i="12"/>
  <c r="S95" i="12"/>
  <c r="AF94" i="12"/>
  <c r="S94" i="12"/>
  <c r="AF93" i="12"/>
  <c r="S93" i="12"/>
  <c r="AF92" i="12"/>
  <c r="S92" i="12"/>
  <c r="AF91" i="12"/>
  <c r="S91" i="12"/>
  <c r="AF90" i="12"/>
  <c r="S90" i="12"/>
  <c r="AF89" i="12"/>
  <c r="S89" i="12"/>
  <c r="AF88" i="12"/>
  <c r="S88" i="12"/>
  <c r="AF87" i="12"/>
  <c r="S87" i="12"/>
  <c r="AF86" i="12"/>
  <c r="S86" i="12"/>
  <c r="AF85" i="12"/>
  <c r="S85" i="12"/>
  <c r="AF84" i="12"/>
  <c r="S84" i="12"/>
  <c r="AF83" i="12"/>
  <c r="S83" i="12"/>
  <c r="AE79" i="12"/>
  <c r="AD79" i="12"/>
  <c r="AC79" i="12"/>
  <c r="AB79" i="12"/>
  <c r="AA79" i="12"/>
  <c r="Z79" i="12"/>
  <c r="Y79" i="12"/>
  <c r="X79" i="12"/>
  <c r="V79" i="12"/>
  <c r="U79" i="12"/>
  <c r="T79" i="12"/>
  <c r="R79" i="12"/>
  <c r="Q79" i="12"/>
  <c r="P79" i="12"/>
  <c r="O79" i="12"/>
  <c r="N79" i="12"/>
  <c r="M79" i="12"/>
  <c r="L79" i="12"/>
  <c r="K79" i="12"/>
  <c r="J79" i="12"/>
  <c r="I79" i="12"/>
  <c r="H79" i="12"/>
  <c r="G79" i="12"/>
  <c r="AF78" i="12"/>
  <c r="S78" i="12"/>
  <c r="AF77" i="12"/>
  <c r="S77" i="12"/>
  <c r="AF76" i="12"/>
  <c r="S76" i="12"/>
  <c r="AF75" i="12"/>
  <c r="S75" i="12"/>
  <c r="AF74" i="12"/>
  <c r="S74" i="12"/>
  <c r="AF73" i="12"/>
  <c r="S73" i="12"/>
  <c r="AF72" i="12"/>
  <c r="S72" i="12"/>
  <c r="AF71" i="12"/>
  <c r="S71" i="12"/>
  <c r="AF70" i="12"/>
  <c r="S70" i="12"/>
  <c r="A76" i="12"/>
  <c r="AF69" i="12"/>
  <c r="S69" i="12"/>
  <c r="AF68" i="12"/>
  <c r="S68" i="12"/>
  <c r="AF67" i="12"/>
  <c r="S67" i="12"/>
  <c r="AF66" i="12"/>
  <c r="S66" i="12"/>
  <c r="AF65" i="12"/>
  <c r="S65" i="12"/>
  <c r="AF64" i="12"/>
  <c r="S64" i="12"/>
  <c r="AF63" i="12"/>
  <c r="S63" i="12"/>
  <c r="AF62" i="12"/>
  <c r="S62" i="12"/>
  <c r="AF61" i="12"/>
  <c r="S61" i="12"/>
  <c r="AE57" i="12"/>
  <c r="AC57" i="12"/>
  <c r="AB57" i="12"/>
  <c r="AA57" i="12"/>
  <c r="Z57" i="12"/>
  <c r="Y57" i="12"/>
  <c r="X57" i="12"/>
  <c r="W57" i="12"/>
  <c r="V57" i="12"/>
  <c r="U57" i="12"/>
  <c r="T57" i="12"/>
  <c r="R57" i="12"/>
  <c r="Q57" i="12"/>
  <c r="P57" i="12"/>
  <c r="O57" i="12"/>
  <c r="N57" i="12"/>
  <c r="M57" i="12"/>
  <c r="L57" i="12"/>
  <c r="K57" i="12"/>
  <c r="J57" i="12"/>
  <c r="I57" i="12"/>
  <c r="H57" i="12"/>
  <c r="G57" i="12"/>
  <c r="AF56" i="12"/>
  <c r="S56" i="12"/>
  <c r="AF54" i="12"/>
  <c r="S54" i="12"/>
  <c r="AF53" i="12"/>
  <c r="S53" i="12"/>
  <c r="AF52" i="12"/>
  <c r="S52" i="12"/>
  <c r="AF51" i="12"/>
  <c r="S51" i="12"/>
  <c r="AF50" i="12"/>
  <c r="S50" i="12"/>
  <c r="AF49" i="12"/>
  <c r="S49" i="12"/>
  <c r="AF48" i="12"/>
  <c r="S48" i="12"/>
  <c r="AF47" i="12"/>
  <c r="S47" i="12"/>
  <c r="AF46" i="12"/>
  <c r="S46" i="12"/>
  <c r="AF45" i="12"/>
  <c r="S45" i="12"/>
  <c r="AF44" i="12"/>
  <c r="S44" i="12"/>
  <c r="AF43" i="12"/>
  <c r="S43" i="12"/>
  <c r="AF42" i="12"/>
  <c r="S42" i="12"/>
  <c r="AF41" i="12"/>
  <c r="S41" i="12"/>
  <c r="AE37" i="12"/>
  <c r="AD37" i="12"/>
  <c r="AC37" i="12"/>
  <c r="AB37" i="12"/>
  <c r="AA37" i="12"/>
  <c r="Z37" i="12"/>
  <c r="Y37" i="12"/>
  <c r="X37" i="12"/>
  <c r="W37" i="12"/>
  <c r="V37" i="12"/>
  <c r="U37" i="12"/>
  <c r="T37" i="12"/>
  <c r="R37" i="12"/>
  <c r="Q37" i="12"/>
  <c r="P37" i="12"/>
  <c r="O37" i="12"/>
  <c r="N37" i="12"/>
  <c r="M37" i="12"/>
  <c r="L37" i="12"/>
  <c r="K37" i="12"/>
  <c r="J37" i="12"/>
  <c r="I37" i="12"/>
  <c r="H37" i="12"/>
  <c r="G37" i="12"/>
  <c r="AF36" i="12"/>
  <c r="S36" i="12"/>
  <c r="AF33" i="12"/>
  <c r="S33" i="12"/>
  <c r="AF32" i="12"/>
  <c r="S32" i="12"/>
  <c r="AF31" i="12"/>
  <c r="S31" i="12"/>
  <c r="AF30" i="12"/>
  <c r="S30" i="12"/>
  <c r="AF29" i="12"/>
  <c r="S29" i="12"/>
  <c r="AF28" i="12"/>
  <c r="S28" i="12"/>
  <c r="AF27" i="12"/>
  <c r="S27" i="12"/>
  <c r="AF26" i="12"/>
  <c r="S26" i="12"/>
  <c r="AF25" i="12"/>
  <c r="S25" i="12"/>
  <c r="R21" i="12"/>
  <c r="Q21" i="12"/>
  <c r="P21" i="12"/>
  <c r="O21" i="12"/>
  <c r="N21" i="12"/>
  <c r="M21" i="12"/>
  <c r="L21" i="12"/>
  <c r="K21" i="12"/>
  <c r="J21" i="12"/>
  <c r="I21" i="12"/>
  <c r="H21" i="12"/>
  <c r="AF19" i="12"/>
  <c r="S19" i="12"/>
  <c r="AF17" i="12"/>
  <c r="S17" i="12"/>
  <c r="AF16" i="12"/>
  <c r="S16" i="12"/>
  <c r="AG44" i="12" l="1"/>
  <c r="AC162" i="12"/>
  <c r="AB162" i="12"/>
  <c r="M22" i="12"/>
  <c r="G22" i="12"/>
  <c r="T23" i="12" s="1"/>
  <c r="AF23" i="12" s="1"/>
  <c r="P22" i="12"/>
  <c r="S21" i="12"/>
  <c r="J22" i="12"/>
  <c r="AA162" i="12"/>
  <c r="W162" i="12"/>
  <c r="U162" i="12"/>
  <c r="V162" i="12"/>
  <c r="AE162" i="12"/>
  <c r="AD162" i="12"/>
  <c r="Y162" i="12"/>
  <c r="Z162" i="12"/>
  <c r="AG47" i="12"/>
  <c r="W58" i="12"/>
  <c r="X162" i="12"/>
  <c r="L162" i="12"/>
  <c r="P162" i="12"/>
  <c r="J162" i="12"/>
  <c r="N162" i="12"/>
  <c r="R162" i="12"/>
  <c r="H162" i="12"/>
  <c r="I162" i="12"/>
  <c r="K162" i="12"/>
  <c r="M162" i="12"/>
  <c r="O162" i="12"/>
  <c r="Q162" i="12"/>
  <c r="G162" i="12"/>
  <c r="AG53" i="12"/>
  <c r="AF21" i="12"/>
  <c r="AG50" i="12"/>
  <c r="AG94" i="12"/>
  <c r="AG100" i="12"/>
  <c r="AG121" i="12"/>
  <c r="AG122" i="12"/>
  <c r="AG85" i="12"/>
  <c r="AG125" i="12"/>
  <c r="AG126" i="12"/>
  <c r="AG130" i="12"/>
  <c r="AG141" i="12"/>
  <c r="W145" i="12"/>
  <c r="AG149" i="12"/>
  <c r="AG17" i="12"/>
  <c r="AG29" i="12"/>
  <c r="AG56" i="12"/>
  <c r="W102" i="12"/>
  <c r="AG120" i="12"/>
  <c r="AG63" i="12"/>
  <c r="AG25" i="12"/>
  <c r="AG46" i="12"/>
  <c r="AG49" i="12"/>
  <c r="AG64" i="12"/>
  <c r="AG72" i="12"/>
  <c r="AG76" i="12"/>
  <c r="AG128" i="12"/>
  <c r="AF144" i="12"/>
  <c r="AG144" i="12" s="1"/>
  <c r="AG16" i="12"/>
  <c r="P38" i="12"/>
  <c r="AG41" i="12"/>
  <c r="AG73" i="12"/>
  <c r="AC80" i="12"/>
  <c r="AG62" i="12"/>
  <c r="AG66" i="12"/>
  <c r="P151" i="12"/>
  <c r="AG86" i="12"/>
  <c r="AG90" i="12"/>
  <c r="AG28" i="12"/>
  <c r="AG31" i="12"/>
  <c r="G38" i="12"/>
  <c r="AG67" i="12"/>
  <c r="G80" i="12"/>
  <c r="AF101" i="12"/>
  <c r="AG96" i="12"/>
  <c r="AG115" i="12"/>
  <c r="P133" i="12"/>
  <c r="AG68" i="12"/>
  <c r="Z80" i="12"/>
  <c r="T133" i="12"/>
  <c r="J38" i="12"/>
  <c r="AG83" i="12"/>
  <c r="AG91" i="12"/>
  <c r="AG98" i="12"/>
  <c r="AG105" i="12"/>
  <c r="AG154" i="12"/>
  <c r="AG26" i="12"/>
  <c r="AG51" i="12"/>
  <c r="AG88" i="12"/>
  <c r="AG92" i="12"/>
  <c r="AG106" i="12"/>
  <c r="AG117" i="12"/>
  <c r="AG124" i="12"/>
  <c r="W133" i="12"/>
  <c r="T145" i="12"/>
  <c r="AG70" i="12"/>
  <c r="AG74" i="12"/>
  <c r="M80" i="12"/>
  <c r="J102" i="12"/>
  <c r="T102" i="12"/>
  <c r="AF132" i="12"/>
  <c r="AC145" i="12"/>
  <c r="AG43" i="12"/>
  <c r="AG27" i="12"/>
  <c r="AG33" i="12"/>
  <c r="T38" i="12"/>
  <c r="AC38" i="12"/>
  <c r="AG52" i="12"/>
  <c r="J58" i="12"/>
  <c r="AG65" i="12"/>
  <c r="AG69" i="12"/>
  <c r="J80" i="12"/>
  <c r="P80" i="12"/>
  <c r="S101" i="12"/>
  <c r="AG95" i="12"/>
  <c r="G102" i="12"/>
  <c r="P102" i="12"/>
  <c r="AG118" i="12"/>
  <c r="AG127" i="12"/>
  <c r="J133" i="12"/>
  <c r="G151" i="12"/>
  <c r="M38" i="12"/>
  <c r="AC58" i="12"/>
  <c r="Z102" i="12"/>
  <c r="AC133" i="12"/>
  <c r="AF79" i="12"/>
  <c r="AG36" i="12"/>
  <c r="W38" i="12"/>
  <c r="AG45" i="12"/>
  <c r="M58" i="12"/>
  <c r="T58" i="12"/>
  <c r="T80" i="12"/>
  <c r="AG87" i="12"/>
  <c r="AG93" i="12"/>
  <c r="AG99" i="12"/>
  <c r="AG119" i="12"/>
  <c r="AG131" i="12"/>
  <c r="M133" i="12"/>
  <c r="M145" i="12"/>
  <c r="J151" i="12"/>
  <c r="Z151" i="12"/>
  <c r="S132" i="12"/>
  <c r="Z58" i="12"/>
  <c r="AG54" i="12"/>
  <c r="G58" i="12"/>
  <c r="AG84" i="12"/>
  <c r="AC102" i="12"/>
  <c r="G133" i="12"/>
  <c r="G145" i="12"/>
  <c r="P145" i="12"/>
  <c r="M151" i="12"/>
  <c r="AC151" i="12"/>
  <c r="AG30" i="12"/>
  <c r="AG32" i="12"/>
  <c r="Z38" i="12"/>
  <c r="AG48" i="12"/>
  <c r="P58" i="12"/>
  <c r="S79" i="12"/>
  <c r="AG71" i="12"/>
  <c r="AG75" i="12"/>
  <c r="W80" i="12"/>
  <c r="AG97" i="12"/>
  <c r="M102" i="12"/>
  <c r="AG116" i="12"/>
  <c r="AG123" i="12"/>
  <c r="AG129" i="12"/>
  <c r="Z145" i="12"/>
  <c r="AG89" i="12"/>
  <c r="Z133" i="12"/>
  <c r="J145" i="12"/>
  <c r="W151" i="12"/>
  <c r="AG19" i="12"/>
  <c r="S37" i="12"/>
  <c r="S57" i="12"/>
  <c r="AF57" i="12"/>
  <c r="AG42" i="12"/>
  <c r="AF37" i="12"/>
  <c r="AG61" i="12"/>
  <c r="AG114" i="12"/>
  <c r="T59" i="12" l="1"/>
  <c r="W103" i="12"/>
  <c r="W59" i="12"/>
  <c r="T103" i="12"/>
  <c r="AC59" i="12"/>
  <c r="S22" i="12"/>
  <c r="J23" i="12" s="1"/>
  <c r="W81" i="12"/>
  <c r="AC81" i="12"/>
  <c r="S162" i="12"/>
  <c r="S151" i="12"/>
  <c r="Z59" i="12"/>
  <c r="AC39" i="12"/>
  <c r="W146" i="12"/>
  <c r="T134" i="12"/>
  <c r="AC103" i="12"/>
  <c r="AC152" i="12"/>
  <c r="T39" i="12"/>
  <c r="AF133" i="12"/>
  <c r="AG132" i="12"/>
  <c r="Z152" i="12"/>
  <c r="W134" i="12"/>
  <c r="W39" i="12"/>
  <c r="AG79" i="12"/>
  <c r="S38" i="12"/>
  <c r="P39" i="12" s="1"/>
  <c r="S80" i="12"/>
  <c r="G81" i="12" s="1"/>
  <c r="AC134" i="12"/>
  <c r="Z39" i="12"/>
  <c r="AF38" i="12"/>
  <c r="AF80" i="12"/>
  <c r="AG57" i="12"/>
  <c r="S133" i="12"/>
  <c r="G134" i="12" s="1"/>
  <c r="Z103" i="12"/>
  <c r="W152" i="12"/>
  <c r="S145" i="12"/>
  <c r="AF58" i="12"/>
  <c r="S102" i="12"/>
  <c r="P103" i="12" s="1"/>
  <c r="S58" i="12"/>
  <c r="G59" i="12" s="1"/>
  <c r="AG101" i="12"/>
  <c r="Z81" i="12"/>
  <c r="AF102" i="12"/>
  <c r="Z134" i="12"/>
  <c r="Z146" i="12"/>
  <c r="T81" i="12"/>
  <c r="AC146" i="12"/>
  <c r="T146" i="12"/>
  <c r="AF145" i="12"/>
  <c r="AG37" i="12"/>
  <c r="AG21" i="12"/>
  <c r="AF103" i="12" l="1"/>
  <c r="AF81" i="12"/>
  <c r="AG156" i="12"/>
  <c r="AF59" i="12"/>
  <c r="AG145" i="12"/>
  <c r="AF146" i="12"/>
  <c r="M146" i="12"/>
  <c r="P152" i="12"/>
  <c r="M152" i="12"/>
  <c r="AF134" i="12"/>
  <c r="G39" i="12"/>
  <c r="M39" i="12"/>
  <c r="J39" i="12"/>
  <c r="AG38" i="12"/>
  <c r="AF39" i="12"/>
  <c r="J81" i="12"/>
  <c r="AG80" i="12"/>
  <c r="M81" i="12"/>
  <c r="P81" i="12"/>
  <c r="AG58" i="12"/>
  <c r="J152" i="12"/>
  <c r="M59" i="12"/>
  <c r="P59" i="12"/>
  <c r="J59" i="12"/>
  <c r="G152" i="12"/>
  <c r="AG102" i="12"/>
  <c r="J134" i="12"/>
  <c r="P134" i="12"/>
  <c r="J146" i="12"/>
  <c r="M134" i="12"/>
  <c r="M103" i="12"/>
  <c r="G103" i="12"/>
  <c r="G146" i="12"/>
  <c r="AG133" i="12"/>
  <c r="J103" i="12"/>
  <c r="P146" i="12"/>
  <c r="P23" i="12"/>
  <c r="AG22" i="12"/>
  <c r="G23" i="12"/>
  <c r="M23" i="12"/>
  <c r="S23" i="12" l="1"/>
  <c r="S39" i="12"/>
  <c r="S81" i="12"/>
  <c r="S59" i="12"/>
  <c r="S152" i="12"/>
  <c r="S146" i="12"/>
  <c r="S103" i="12"/>
  <c r="S134" i="12"/>
  <c r="AG110" i="12" l="1"/>
  <c r="I30" i="5"/>
  <c r="I29" i="5"/>
  <c r="I27" i="5"/>
  <c r="I26" i="5"/>
  <c r="I24" i="5"/>
  <c r="I22" i="5"/>
  <c r="I20" i="5"/>
  <c r="I18" i="5"/>
  <c r="I16" i="5"/>
  <c r="I14" i="5"/>
  <c r="I13" i="5"/>
  <c r="I10" i="5"/>
  <c r="I8" i="5"/>
  <c r="I5" i="5"/>
  <c r="I3" i="5"/>
  <c r="S22" i="4"/>
  <c r="R22" i="4"/>
  <c r="Q22" i="4"/>
  <c r="P22" i="4"/>
  <c r="O22" i="4"/>
  <c r="N22" i="4"/>
  <c r="M22" i="4"/>
  <c r="L22" i="4"/>
  <c r="K22" i="4"/>
  <c r="J22" i="4"/>
  <c r="I22" i="4"/>
  <c r="H22" i="4"/>
  <c r="G22" i="4"/>
  <c r="F22" i="4"/>
  <c r="E22" i="4"/>
  <c r="D22" i="4"/>
  <c r="AY22" i="4"/>
  <c r="AX22" i="4"/>
  <c r="AW22" i="4"/>
  <c r="AV22" i="4"/>
  <c r="AU22" i="4"/>
  <c r="AT22" i="4"/>
  <c r="AS22" i="4"/>
  <c r="AR22" i="4"/>
  <c r="AQ22" i="4"/>
  <c r="AP22" i="4"/>
  <c r="AO22" i="4"/>
  <c r="AN22" i="4"/>
  <c r="AM22" i="4"/>
  <c r="AL22" i="4"/>
  <c r="AJ22" i="4"/>
  <c r="AI22" i="4"/>
  <c r="AH22" i="4"/>
  <c r="AG22" i="4"/>
  <c r="AF22" i="4"/>
  <c r="AE22" i="4"/>
  <c r="AD22" i="4"/>
  <c r="AC22" i="4"/>
  <c r="AB22" i="4"/>
  <c r="AA22" i="4"/>
  <c r="Z22" i="4"/>
  <c r="Y22" i="4"/>
  <c r="X22" i="4"/>
  <c r="W22" i="4"/>
  <c r="V22" i="4"/>
  <c r="AZ5" i="4"/>
  <c r="AZ6" i="4"/>
  <c r="AZ7" i="4"/>
  <c r="AZ8" i="4"/>
  <c r="AZ9" i="4"/>
  <c r="AZ10" i="4"/>
  <c r="AZ11" i="4"/>
  <c r="AZ12" i="4"/>
  <c r="AZ13" i="4"/>
  <c r="AZ14" i="4"/>
  <c r="AZ15" i="4"/>
  <c r="AZ16" i="4"/>
  <c r="AZ17" i="4"/>
  <c r="AZ18" i="4"/>
  <c r="AZ19" i="4"/>
  <c r="AZ20" i="4"/>
  <c r="AZ21" i="4"/>
  <c r="AZ4" i="4"/>
  <c r="T5" i="4"/>
  <c r="T6" i="4"/>
  <c r="T7" i="4"/>
  <c r="T8" i="4"/>
  <c r="T9" i="4"/>
  <c r="T10" i="4"/>
  <c r="T11" i="4"/>
  <c r="T12" i="4"/>
  <c r="T13" i="4"/>
  <c r="T14" i="4"/>
  <c r="T15" i="4"/>
  <c r="T16" i="4"/>
  <c r="T17" i="4"/>
  <c r="T18" i="4"/>
  <c r="T19" i="4"/>
  <c r="T20" i="4"/>
  <c r="T21" i="4"/>
  <c r="T4" i="4"/>
  <c r="AK5" i="4"/>
  <c r="AK6" i="4"/>
  <c r="AK7" i="4"/>
  <c r="AK8" i="4"/>
  <c r="AK9" i="4"/>
  <c r="AK10" i="4"/>
  <c r="AK11" i="4"/>
  <c r="AK12" i="4"/>
  <c r="AK13" i="4"/>
  <c r="AK14" i="4"/>
  <c r="AK15" i="4"/>
  <c r="AK16" i="4"/>
  <c r="AK17" i="4"/>
  <c r="AK18" i="4"/>
  <c r="AK19" i="4"/>
  <c r="AK20" i="4"/>
  <c r="AK21" i="4"/>
  <c r="AK4" i="4"/>
  <c r="BA12" i="4" l="1"/>
  <c r="BA16" i="4"/>
  <c r="BB12" i="4"/>
  <c r="BA8" i="4"/>
  <c r="BB8" i="4" s="1"/>
  <c r="BB16" i="4"/>
  <c r="BA15" i="4"/>
  <c r="BB15" i="4" s="1"/>
  <c r="BA7" i="4"/>
  <c r="BB7" i="4" s="1"/>
  <c r="BA20" i="4"/>
  <c r="BB20" i="4" s="1"/>
  <c r="BA14" i="4"/>
  <c r="BB14" i="4" s="1"/>
  <c r="BA6" i="4"/>
  <c r="BB6" i="4" s="1"/>
  <c r="BA13" i="4"/>
  <c r="BB13" i="4" s="1"/>
  <c r="BA5" i="4"/>
  <c r="BB5" i="4" s="1"/>
  <c r="BA21" i="4"/>
  <c r="BB21" i="4" s="1"/>
  <c r="BA19" i="4"/>
  <c r="BB19" i="4" s="1"/>
  <c r="BA11" i="4"/>
  <c r="BB11" i="4" s="1"/>
  <c r="BA18" i="4"/>
  <c r="BB18" i="4" s="1"/>
  <c r="BA10" i="4"/>
  <c r="BB10" i="4" s="1"/>
  <c r="BA17" i="4"/>
  <c r="BB17" i="4" s="1"/>
  <c r="BA9" i="4"/>
  <c r="BB9" i="4" s="1"/>
  <c r="BA4" i="4"/>
  <c r="BB4" i="4" s="1"/>
  <c r="AK22" i="4"/>
  <c r="AZ22" i="4"/>
  <c r="T22" i="4"/>
  <c r="BC27" i="4"/>
  <c r="BC28" i="4"/>
  <c r="BC29" i="4"/>
  <c r="BC30" i="4"/>
  <c r="BC31" i="4"/>
  <c r="BC32" i="4"/>
  <c r="BC33" i="4"/>
  <c r="BC34" i="4"/>
  <c r="BC35" i="4"/>
  <c r="BC36" i="4"/>
  <c r="BC37" i="4"/>
  <c r="BC38" i="4"/>
  <c r="BC39" i="4"/>
  <c r="BC40" i="4"/>
  <c r="BB22" i="4" l="1"/>
  <c r="AN35" i="4"/>
  <c r="AN36" i="4"/>
  <c r="AN37" i="4"/>
  <c r="AN38" i="4"/>
  <c r="AN39" i="4"/>
  <c r="AN40" i="4"/>
  <c r="S41" i="4"/>
  <c r="M41" i="4"/>
  <c r="BC26" i="4"/>
  <c r="BC41" i="4" s="1"/>
  <c r="AN27" i="4"/>
  <c r="AN28" i="4"/>
  <c r="BD28" i="4" s="1"/>
  <c r="AN29" i="4"/>
  <c r="AN30" i="4"/>
  <c r="AN31" i="4"/>
  <c r="AN32" i="4"/>
  <c r="AN33" i="4"/>
  <c r="AN34" i="4"/>
  <c r="AN26" i="4"/>
  <c r="AF41" i="4"/>
  <c r="U22" i="4"/>
  <c r="X41" i="4"/>
  <c r="AB41" i="4"/>
  <c r="AC41" i="4"/>
  <c r="AE41" i="4"/>
  <c r="AH41" i="4"/>
  <c r="AJ41" i="4"/>
  <c r="AI41" i="4"/>
  <c r="AL41" i="4"/>
  <c r="AD41" i="4"/>
  <c r="Y41" i="4"/>
  <c r="AM41" i="4"/>
  <c r="AK41" i="4"/>
  <c r="Z41" i="4"/>
  <c r="AA41" i="4"/>
  <c r="AG41" i="4"/>
  <c r="AO41" i="4"/>
  <c r="AP41" i="4"/>
  <c r="AQ41" i="4"/>
  <c r="AR41" i="4"/>
  <c r="AS41" i="4"/>
  <c r="AT41" i="4"/>
  <c r="AU41" i="4"/>
  <c r="AV41" i="4"/>
  <c r="AW41" i="4"/>
  <c r="AX41" i="4"/>
  <c r="AY41" i="4"/>
  <c r="AZ41" i="4"/>
  <c r="BA41" i="4"/>
  <c r="BB41" i="4"/>
  <c r="D41" i="4"/>
  <c r="E41" i="4"/>
  <c r="G41" i="4"/>
  <c r="F41" i="4"/>
  <c r="J41" i="4"/>
  <c r="L41" i="4"/>
  <c r="I41" i="4"/>
  <c r="N41" i="4"/>
  <c r="Q41" i="4"/>
  <c r="R41" i="4"/>
  <c r="H41" i="4"/>
  <c r="K41" i="4"/>
  <c r="P41" i="4"/>
  <c r="O41" i="4"/>
  <c r="T41" i="4"/>
  <c r="U41" i="4"/>
  <c r="W41" i="4"/>
  <c r="AN41" i="4" l="1"/>
  <c r="BD37" i="4"/>
  <c r="BD39" i="4"/>
  <c r="BD27" i="4"/>
  <c r="BD35" i="4"/>
  <c r="BD34" i="4"/>
  <c r="BD29" i="4"/>
  <c r="BD36" i="4"/>
  <c r="BD32" i="4"/>
  <c r="BD31" i="4"/>
  <c r="BD33" i="4"/>
  <c r="BD26" i="4"/>
  <c r="BD30" i="4"/>
  <c r="BD38" i="4"/>
  <c r="BD40" i="4"/>
  <c r="V31" i="4"/>
  <c r="V26" i="4"/>
  <c r="V40" i="4"/>
  <c r="V32" i="4"/>
  <c r="V33" i="4"/>
  <c r="V27" i="4"/>
  <c r="V34" i="4"/>
  <c r="V28" i="4"/>
  <c r="BE28" i="4" s="1"/>
  <c r="V35" i="4"/>
  <c r="V29" i="4"/>
  <c r="V36" i="4"/>
  <c r="V37" i="4"/>
  <c r="V38" i="4"/>
  <c r="V39" i="4"/>
  <c r="V30" i="4"/>
  <c r="V41" i="4" l="1"/>
  <c r="BD41" i="4"/>
  <c r="BE38" i="4"/>
  <c r="BE32" i="4"/>
  <c r="BE40" i="4"/>
  <c r="BE29" i="4"/>
  <c r="BE30" i="4"/>
  <c r="BE26" i="4"/>
  <c r="BE31" i="4"/>
  <c r="BE37" i="4"/>
  <c r="BE33" i="4"/>
  <c r="BE27" i="4"/>
  <c r="BE35" i="4"/>
  <c r="BE34" i="4"/>
  <c r="BE39" i="4"/>
  <c r="BE36" i="4"/>
  <c r="BA22" i="4"/>
  <c r="BE41" i="4" l="1"/>
  <c r="M168" i="12" l="1"/>
  <c r="K168" i="12"/>
  <c r="P168" i="12"/>
  <c r="L168" i="12"/>
  <c r="J168" i="12"/>
  <c r="Q168" i="12"/>
  <c r="O168" i="12"/>
  <c r="R168" i="12"/>
  <c r="I168" i="12"/>
  <c r="N168" i="12"/>
  <c r="H168" i="12"/>
  <c r="X164" i="12" l="1"/>
  <c r="AD164" i="12"/>
  <c r="AA164" i="12"/>
  <c r="AE164" i="12"/>
  <c r="AC164" i="12"/>
  <c r="Y164" i="12"/>
  <c r="V164" i="12"/>
  <c r="AB164" i="12"/>
  <c r="W165" i="12" l="1"/>
  <c r="Z166" i="12"/>
  <c r="U164" i="12"/>
  <c r="AC165" i="12"/>
  <c r="W164" i="12"/>
  <c r="Z164" i="12"/>
  <c r="Z165" i="12"/>
  <c r="T151" i="12"/>
  <c r="T152" i="12" s="1"/>
  <c r="AF152" i="12" s="1"/>
  <c r="T162" i="12"/>
  <c r="V168" i="12" s="1"/>
  <c r="V169" i="12" s="1"/>
  <c r="Y168" i="12" l="1"/>
  <c r="Y169" i="12" s="1"/>
  <c r="T168" i="12"/>
  <c r="W168" i="12"/>
  <c r="W169" i="12" s="1"/>
  <c r="T166" i="12"/>
  <c r="AF151" i="12"/>
  <c r="AG151" i="12" s="1"/>
  <c r="Z168" i="12"/>
  <c r="Z169" i="12" s="1"/>
  <c r="AC168" i="12"/>
  <c r="AC169" i="12" s="1"/>
  <c r="AB168" i="12"/>
  <c r="AB169" i="12" s="1"/>
  <c r="AE168" i="12"/>
  <c r="AE169" i="12" s="1"/>
  <c r="T165" i="12"/>
  <c r="X168" i="12"/>
  <c r="X169" i="12" s="1"/>
  <c r="AD168" i="12"/>
  <c r="AD169" i="12" s="1"/>
  <c r="T164" i="12"/>
  <c r="T167" i="12"/>
  <c r="AA168" i="12"/>
  <c r="AA169" i="12" s="1"/>
  <c r="U168" i="12"/>
  <c r="U169" i="12" s="1"/>
</calcChain>
</file>

<file path=xl/comments1.xml><?xml version="1.0" encoding="utf-8"?>
<comments xmlns="http://schemas.openxmlformats.org/spreadsheetml/2006/main">
  <authors>
    <author>Juan David</author>
  </authors>
  <commentList>
    <comment ref="G20" authorId="0" shapeId="0">
      <text>
        <r>
          <rPr>
            <sz val="9"/>
            <color indexed="81"/>
            <rFont val="Tahoma"/>
            <family val="2"/>
          </rPr>
          <t xml:space="preserve">12 DE MARZO DE 2020
</t>
        </r>
      </text>
    </comment>
    <comment ref="G25" authorId="0" shapeId="0">
      <text>
        <r>
          <rPr>
            <b/>
            <sz val="9"/>
            <color indexed="81"/>
            <rFont val="Tahoma"/>
            <family val="2"/>
          </rPr>
          <t xml:space="preserve">21 DE ABRIL DE 2020
</t>
        </r>
        <r>
          <rPr>
            <sz val="9"/>
            <color indexed="81"/>
            <rFont val="Tahoma"/>
            <family val="2"/>
          </rPr>
          <t xml:space="preserve">
</t>
        </r>
      </text>
    </comment>
    <comment ref="G30" authorId="0" shapeId="0">
      <text>
        <r>
          <rPr>
            <b/>
            <sz val="9"/>
            <color indexed="81"/>
            <rFont val="Tahoma"/>
            <family val="2"/>
          </rPr>
          <t>Juan David:</t>
        </r>
        <r>
          <rPr>
            <sz val="9"/>
            <color indexed="81"/>
            <rFont val="Tahoma"/>
            <family val="2"/>
          </rPr>
          <t xml:space="preserve">
27/04/2020
</t>
        </r>
      </text>
    </comment>
    <comment ref="D31" authorId="0" shapeId="0">
      <text>
        <r>
          <rPr>
            <b/>
            <sz val="9"/>
            <color indexed="81"/>
            <rFont val="Tahoma"/>
            <family val="2"/>
          </rPr>
          <t>5 DE MAYO DE 2020</t>
        </r>
      </text>
    </comment>
    <comment ref="G31" authorId="0" shapeId="0">
      <text>
        <r>
          <rPr>
            <b/>
            <sz val="9"/>
            <color indexed="81"/>
            <rFont val="Tahoma"/>
            <family val="2"/>
          </rPr>
          <t>28/04/2020</t>
        </r>
        <r>
          <rPr>
            <sz val="9"/>
            <color indexed="81"/>
            <rFont val="Tahoma"/>
            <family val="2"/>
          </rPr>
          <t xml:space="preserve">
</t>
        </r>
      </text>
    </comment>
    <comment ref="G32" authorId="0" shapeId="0">
      <text>
        <r>
          <rPr>
            <sz val="9"/>
            <color indexed="81"/>
            <rFont val="Tahoma"/>
            <family val="2"/>
          </rPr>
          <t>29 DE ABRIL DE 2020</t>
        </r>
      </text>
    </comment>
    <comment ref="G33" authorId="0" shapeId="0">
      <text>
        <r>
          <rPr>
            <b/>
            <sz val="9"/>
            <color indexed="81"/>
            <rFont val="Tahoma"/>
            <family val="2"/>
          </rPr>
          <t xml:space="preserve">23 DE ABRIL DE 2020
</t>
        </r>
        <r>
          <rPr>
            <sz val="9"/>
            <color indexed="81"/>
            <rFont val="Tahoma"/>
            <family val="2"/>
          </rPr>
          <t xml:space="preserve">
</t>
        </r>
      </text>
    </comment>
    <comment ref="G34" authorId="0" shapeId="0">
      <text>
        <r>
          <rPr>
            <b/>
            <sz val="9"/>
            <color indexed="81"/>
            <rFont val="Tahoma"/>
            <family val="2"/>
          </rPr>
          <t xml:space="preserve">16 DE ABRIL DE 2020
</t>
        </r>
        <r>
          <rPr>
            <sz val="9"/>
            <color indexed="81"/>
            <rFont val="Tahoma"/>
            <family val="2"/>
          </rPr>
          <t xml:space="preserve">
</t>
        </r>
      </text>
    </comment>
    <comment ref="G35" authorId="0" shapeId="0">
      <text>
        <r>
          <rPr>
            <b/>
            <sz val="9"/>
            <color indexed="81"/>
            <rFont val="Tahoma"/>
            <family val="2"/>
          </rPr>
          <t xml:space="preserve">7 DE MAYO DE 2020
</t>
        </r>
        <r>
          <rPr>
            <sz val="9"/>
            <color indexed="81"/>
            <rFont val="Tahoma"/>
            <family val="2"/>
          </rPr>
          <t xml:space="preserve">
</t>
        </r>
      </text>
    </comment>
    <comment ref="G36" authorId="0" shapeId="0">
      <text>
        <r>
          <rPr>
            <sz val="9"/>
            <color indexed="81"/>
            <rFont val="Tahoma"/>
            <family val="2"/>
          </rPr>
          <t xml:space="preserve">11 DE MAYO DE 2020
</t>
        </r>
      </text>
    </comment>
  </commentList>
</comments>
</file>

<file path=xl/sharedStrings.xml><?xml version="1.0" encoding="utf-8"?>
<sst xmlns="http://schemas.openxmlformats.org/spreadsheetml/2006/main" count="1697" uniqueCount="716">
  <si>
    <t>Responsable</t>
  </si>
  <si>
    <t>Marco</t>
  </si>
  <si>
    <t>Programación</t>
  </si>
  <si>
    <t>Ejecución</t>
  </si>
  <si>
    <t>Total</t>
  </si>
  <si>
    <t>% Avance</t>
  </si>
  <si>
    <t>Auditorías a procesos</t>
  </si>
  <si>
    <t>Julie Martínez</t>
  </si>
  <si>
    <t>Gladis Bonilla</t>
  </si>
  <si>
    <t>Oscar Hernández</t>
  </si>
  <si>
    <t>Oscar Miranda</t>
  </si>
  <si>
    <t>Norhela Gutiérrez</t>
  </si>
  <si>
    <t>Luis E. Perdomo</t>
  </si>
  <si>
    <t>Camilo Leguizamón</t>
  </si>
  <si>
    <t>Felipe Mancera</t>
  </si>
  <si>
    <t>Guillermo Delgadillo</t>
  </si>
  <si>
    <t>Unidad de medida</t>
  </si>
  <si>
    <t>OCIN</t>
  </si>
  <si>
    <t>Rodolfo Segura</t>
  </si>
  <si>
    <t>Nelson Zamudio</t>
  </si>
  <si>
    <t>Sandra Villamil</t>
  </si>
  <si>
    <t>Alix Fajardo</t>
  </si>
  <si>
    <t>Nubia Hernández</t>
  </si>
  <si>
    <t>Diego Useche</t>
  </si>
  <si>
    <t>Memorando</t>
  </si>
  <si>
    <t>Relación con entes externos</t>
  </si>
  <si>
    <t>Descripción actividad</t>
  </si>
  <si>
    <t>Cumplimiento</t>
  </si>
  <si>
    <t>Mensual</t>
  </si>
  <si>
    <t>Trimestral</t>
  </si>
  <si>
    <t>Semestral</t>
  </si>
  <si>
    <t>Anual</t>
  </si>
  <si>
    <t>Luis A. Ortiz</t>
  </si>
  <si>
    <t>Dario Romero</t>
  </si>
  <si>
    <t>Cargo</t>
  </si>
  <si>
    <t>David Bohórquez</t>
  </si>
  <si>
    <t>Dependencias</t>
  </si>
  <si>
    <t>Contratista</t>
  </si>
  <si>
    <t>Funcionario</t>
  </si>
  <si>
    <t>DGEN</t>
  </si>
  <si>
    <t>FIAB</t>
  </si>
  <si>
    <t>OTIC</t>
  </si>
  <si>
    <t>OAC</t>
  </si>
  <si>
    <t>OAP</t>
  </si>
  <si>
    <t>DGOAT</t>
  </si>
  <si>
    <t>DJUR</t>
  </si>
  <si>
    <t>DRAG</t>
  </si>
  <si>
    <t>DRAM</t>
  </si>
  <si>
    <t>DRMC</t>
  </si>
  <si>
    <t>DRBM</t>
  </si>
  <si>
    <t>DRBC</t>
  </si>
  <si>
    <t>DRCH</t>
  </si>
  <si>
    <t>DRGU</t>
  </si>
  <si>
    <t>DRRN</t>
  </si>
  <si>
    <t>DRSC</t>
  </si>
  <si>
    <t>DRSO</t>
  </si>
  <si>
    <t>DRSOA</t>
  </si>
  <si>
    <t>DRSU</t>
  </si>
  <si>
    <t>DRTE</t>
  </si>
  <si>
    <t>DRUB</t>
  </si>
  <si>
    <t>DESCA</t>
  </si>
  <si>
    <t>DCASC</t>
  </si>
  <si>
    <t>OTH</t>
  </si>
  <si>
    <t>DCDI</t>
  </si>
  <si>
    <t>DAF</t>
  </si>
  <si>
    <t>DOI</t>
  </si>
  <si>
    <t>SGEN</t>
  </si>
  <si>
    <t>DMMLA</t>
  </si>
  <si>
    <t>GES</t>
  </si>
  <si>
    <t>GSG</t>
  </si>
  <si>
    <t>GCO</t>
  </si>
  <si>
    <t>TIC</t>
  </si>
  <si>
    <t>AAM</t>
  </si>
  <si>
    <t>GAP</t>
  </si>
  <si>
    <t>OAM</t>
  </si>
  <si>
    <t>GHU</t>
  </si>
  <si>
    <t>GJU</t>
  </si>
  <si>
    <t>GCT</t>
  </si>
  <si>
    <t>GSC</t>
  </si>
  <si>
    <t>GAL</t>
  </si>
  <si>
    <t>GFI</t>
  </si>
  <si>
    <t>GDO</t>
  </si>
  <si>
    <t>GAM</t>
  </si>
  <si>
    <t>MSM</t>
  </si>
  <si>
    <t>Procesos</t>
  </si>
  <si>
    <t>X</t>
  </si>
  <si>
    <t>Asesor</t>
  </si>
  <si>
    <t>(DOI) - DIA</t>
  </si>
  <si>
    <t>Direcciones Regionales</t>
  </si>
  <si>
    <t>G I+D+I</t>
  </si>
  <si>
    <t>(OAM) - OOA</t>
  </si>
  <si>
    <t>GIA</t>
  </si>
  <si>
    <t>Sub-total Dep.</t>
  </si>
  <si>
    <t>Dependencias Nivel Central</t>
  </si>
  <si>
    <t>DLIA</t>
  </si>
  <si>
    <t>(DMMLA) - DRN</t>
  </si>
  <si>
    <t>Sub-total</t>
  </si>
  <si>
    <t>Enlace</t>
  </si>
  <si>
    <t>OAM - (OOA)</t>
  </si>
  <si>
    <t>DMMLA - (DRN)</t>
  </si>
  <si>
    <t>DOI - (DIA)</t>
  </si>
  <si>
    <t>N.A.</t>
  </si>
  <si>
    <t>No. Procesos</t>
  </si>
  <si>
    <t>No. Dependencias</t>
  </si>
  <si>
    <t>No. Direcciones Regionales</t>
  </si>
  <si>
    <t>ESTADO ACTUAL</t>
  </si>
  <si>
    <t>PROPUESTA 2018</t>
  </si>
  <si>
    <t>CRITERIOS DE ASIGNACIÓN DE ENLACES</t>
  </si>
  <si>
    <t>2. Direcciones Regionales (lejanas) asignadas a funcionarios.</t>
  </si>
  <si>
    <t>5. Cargas equitativas.</t>
  </si>
  <si>
    <t>1. Nueva estructura de Procesos y Dependencias (según Acuerdo 28 de 2017 y Memo No. 20174100298 de 11/12/2017).</t>
  </si>
  <si>
    <t>3. Coherencia entre Procesos y Dependencias (ej.: GAP y GSC con DCASC, GIA con FIAB y DOI).</t>
  </si>
  <si>
    <t>4. Antigüedad de los profesionales.</t>
  </si>
  <si>
    <t>6. A todos les quede asignado un proceso y una dependencia, para aprender de los diferentes seguimientos y evaluaciones.</t>
  </si>
  <si>
    <t>ROL</t>
  </si>
  <si>
    <t>ITEM</t>
  </si>
  <si>
    <t>EVALUACIÓN Y SEGUIMIENTO</t>
  </si>
  <si>
    <t>INFORMES DE LEY</t>
  </si>
  <si>
    <t>Proceso de Comunicaciones</t>
  </si>
  <si>
    <t>Proceso de Evaluación Control y Seguimiento</t>
  </si>
  <si>
    <t>Proceso de  Gestión Ambiental y Desarrollo Rural</t>
  </si>
  <si>
    <t>Proceso de Participación y Educación Ambiental</t>
  </si>
  <si>
    <t>Proceso de Gestión Documental</t>
  </si>
  <si>
    <t>Proceso de Gestión del Talento Humano</t>
  </si>
  <si>
    <t>SEGUIMIENTOS PLAN DE MEJORAMIENTO POR PROCESO</t>
  </si>
  <si>
    <t>Informe consolidado de plan de mejoramiento por procesos</t>
  </si>
  <si>
    <t>SEGUIMIENTOS A INDICADORES POR PROCESOS</t>
  </si>
  <si>
    <t>Proceso Direccionamiento Estratégico</t>
  </si>
  <si>
    <t>Informe consolidado de plan de mejoramiento Contraloría</t>
  </si>
  <si>
    <t>SEGUIMIENTOS ESPECIALES</t>
  </si>
  <si>
    <t>memorando</t>
  </si>
  <si>
    <t>RELACIÓN CON ENTES EXERNOS DE CONTROL</t>
  </si>
  <si>
    <t>LIDERAZGO ESTRATÉGICO</t>
  </si>
  <si>
    <t xml:space="preserve">PROYECTADO POR: </t>
  </si>
  <si>
    <t>SANDRA ESPERANZA VILLAMIL MUÑOZ
Jefe Oficina de Control Interno</t>
  </si>
  <si>
    <t>APROBADO POR:</t>
  </si>
  <si>
    <t>ROL: ENFOQUE HACIA LA PREVENCIÓN</t>
  </si>
  <si>
    <t>ROL: LIDERAZGO ESTRATÉGICO</t>
  </si>
  <si>
    <t>ROL: RELACIÓN CON ENTES EXTERNOS DE CONTROL</t>
  </si>
  <si>
    <t>Proceso Planeación Ambiental</t>
  </si>
  <si>
    <t>CONTROL DE CAMBIOS</t>
  </si>
  <si>
    <t>Informes de Ley</t>
  </si>
  <si>
    <t>Seguimientos</t>
  </si>
  <si>
    <t>Liderazgo estratégico</t>
  </si>
  <si>
    <t>Proceso Gestión Jurídica</t>
  </si>
  <si>
    <t>Proceso Gestión Contractual</t>
  </si>
  <si>
    <t>Proceso SIG</t>
  </si>
  <si>
    <t>Proceso de Gestión Administrativa</t>
  </si>
  <si>
    <t>Criterios:  Sistema Integrado de Gestión adoptado por la Entidad (ISO 9001: 2015, ISO 14001:2007, OHSAS 18001:2007, MECI-MIPG, Normatividad aplicable a la Organización).</t>
  </si>
  <si>
    <t xml:space="preserve">Objetivo del plan: Generar valor a la gestión de la Entidad, promoviendo la eficacia y efectividad en su operación, a través del ejercicio de los roles de la Oficina de Control Interno: liderazgo estratégico, enfoque hacía la prevención, evaluación de la gestión del riesgo, evaluación y seguimiento y relación con entes externos de control, en procura de la mejora continua, sostenibilidad del sistema de control interno, la adecuación del SIG al MIPG, logro de los objetivos y metas institucionales y el cumplimiento de la normatividad aplicable. </t>
  </si>
  <si>
    <t>Alcance del Plan: Inicia con la evaluación y seguimiento a la implementación, mantenimiento y mejora de los sistemas de  gestión,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será en auditoría un año anterior a la fecha de inciación de la misma y en los demás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</si>
  <si>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Proceso de Metrología, Monitoreo y Modelación</t>
  </si>
  <si>
    <t>Informe consolidado evaluación a  riesgos de gestión y corrupción</t>
  </si>
  <si>
    <t>Coordinar las sesiones del  CICCI (Convocatorias, presentaciones y actas)
Avance de la ejecución del Plan Anual de Auditoría 
*Fechas de corte de la Información: 30 de junio y 31 de diciembre , ante el Comité Institucional de Coordinación de Control Interno
* Fechas de presentación: a más tardar el 31 de julio y 31 de enero, respectivamente
(Decreto Distrital 215 de 2017 Art 1 Parágrafo 2)</t>
  </si>
  <si>
    <t>AUDITORÍAS INTERNAS</t>
  </si>
  <si>
    <t>SEGUIMIENTO PLAN DE MEJORAMIENTO POR PROCESO</t>
  </si>
  <si>
    <t>EVALUACIÓN Y SEGUIMIENTO A INDICADORES POR PROCESO</t>
  </si>
  <si>
    <t>ROL ENFOQUE HACÍA LA PREVENCIÓN</t>
  </si>
  <si>
    <t>Informe consolidado de Indicadores por proceso</t>
  </si>
  <si>
    <t>Alcance del Plan: Inicia con la evaluación y seguimiento a la implementación, mantenimiento y mejora del Sistema de Control Interno inmerso dentro del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en auditorías será un año anterior a la fecha de inciación y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</si>
  <si>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Servir de puente entre la entidad y los entes de control en el marco de las auditorías (hacer el reparto de los requerimientos y consolidar las respuestas)</t>
  </si>
  <si>
    <t>Proceso Gestión Disciplinaria</t>
  </si>
  <si>
    <t>Capacitaciones o socializaciones del  Fomento de la Cultura del Control  (Roles de la Oficina de Control Interno, Metodología para la Gestión de riesgos,  código de integridad, Manual operativo del MIPG, MECI, Metodología de anállisis de causa).</t>
  </si>
  <si>
    <t>Hacer seguimiento a las respuestas a entes externos de control para verificar integralidad, pertinencia y oportunidad.</t>
  </si>
  <si>
    <t>SEGUIMIENTO PLAN DE MEJORAMIENTO SUSCRITO ANTE LA CONTRALORÍA</t>
  </si>
  <si>
    <t>Atender los requerimientos de asesoría o acompañamiento, generar alertas y recomendaciones a los procesos de la entidad.</t>
  </si>
  <si>
    <t>Memorando con informe Final y publicación en página WEB</t>
  </si>
  <si>
    <t>Informe,
certificación y publicación en  página WEB</t>
  </si>
  <si>
    <t>Informe  y publicación en  página WEB</t>
  </si>
  <si>
    <t>Informe y  publicación en  página WEB</t>
  </si>
  <si>
    <t xml:space="preserve">Informe  y publicación en  página WEB
</t>
  </si>
  <si>
    <t xml:space="preserve">Certificación  </t>
  </si>
  <si>
    <t>Informe y
Publicación página WEB</t>
  </si>
  <si>
    <t>Informe  consolidado  y publicación en  página WEB</t>
  </si>
  <si>
    <t>Informe consolidado  y publicación en  página WEB</t>
  </si>
  <si>
    <t>ACTAS</t>
  </si>
  <si>
    <t>Oficios y memorandos</t>
  </si>
  <si>
    <t>Memorandos, Oficios y actas</t>
  </si>
  <si>
    <t>RELACIÓN CON ENTES EXTERNOS DE CONTROL</t>
  </si>
  <si>
    <t>EVIDENCIAS</t>
  </si>
  <si>
    <t xml:space="preserve">MES </t>
  </si>
  <si>
    <t>CANTIDAD</t>
  </si>
  <si>
    <t>RADICADO</t>
  </si>
  <si>
    <t>FECHA</t>
  </si>
  <si>
    <t>ASUNTO</t>
  </si>
  <si>
    <t>RADICADOS ASOCIADOS</t>
  </si>
  <si>
    <t>ENTIDAD EXTERNA</t>
  </si>
  <si>
    <t>APOYO OCI</t>
  </si>
  <si>
    <t>PLAN DE ACCIÓN OCI</t>
  </si>
  <si>
    <t>ENERO</t>
  </si>
  <si>
    <t>2020EE07650</t>
  </si>
  <si>
    <t>Respuesta solicitud de información radicada con el numero forest SDA 2020ER03309 y de la Contraloría 2-2020-00167 de la auditoria regularidad Código No. 60 PAD 2020</t>
  </si>
  <si>
    <t>2020ER03309</t>
  </si>
  <si>
    <t>CONTRALORÍA DE BOGOTÁ</t>
  </si>
  <si>
    <t>FRANCISCO JAVIER ROMERO QUINTERO</t>
  </si>
  <si>
    <t>AUDITORÍA EXTERNA</t>
  </si>
  <si>
    <t>2020EE18207</t>
  </si>
  <si>
    <t>RESPUESTA SOLICITUD DE INFORMACIÓN - AUDITORIA DE REGULARIDAD CODIGO 60, PAD 2020  - Petición de documentos y de información - ACTAS DE PERDIDA DE COMPETENCIAS PARA LIQUIDAR CONTRATOS</t>
  </si>
  <si>
    <t>2020ER15305</t>
  </si>
  <si>
    <t>2020EE20888</t>
  </si>
  <si>
    <t>Respuesta solicitud de información radicada con el forest SDA No. 2020ER16918 y de la Contraloría No. 2-2020-01342 de la auditoria regularidad PAD 2020 Código
No. 60.</t>
  </si>
  <si>
    <t>2020ER16918</t>
  </si>
  <si>
    <t>2020EE21015</t>
  </si>
  <si>
    <t>Respuesta solicitud de información radicada con el forest sda No. 2020ER16922 y de la Contraloría No. 2-2020-01329 de la auditoria regularidad PAD 2020 Código No. 60. información contractual y presupuestal vigencia 2018</t>
  </si>
  <si>
    <t>2020ER16922</t>
  </si>
  <si>
    <t>FEBRERO</t>
  </si>
  <si>
    <t>2020EE35060</t>
  </si>
  <si>
    <t xml:space="preserve">Respuesta al radicado 2020ER31160 solicitud información – Auditoría de regularidad proyecto 1150 - Meta 3 – Habilitar 4 hectáreas de redes de senderos ecológicos secundarios en los cerros
orientales.
</t>
  </si>
  <si>
    <t>2020ER31160</t>
  </si>
  <si>
    <t>2020EE39064</t>
  </si>
  <si>
    <t>2020EE39064 - SDA 2020ER34970 - AUDITORIA DE REGULARIDAD CODIGO 60 PAD 2020 VIGENCIA 2018 -</t>
  </si>
  <si>
    <t>2020ER34970</t>
  </si>
  <si>
    <t>ANA LUCIA BACARES TOLEDO</t>
  </si>
  <si>
    <t>2020EE40412</t>
  </si>
  <si>
    <t>2020EE40412 - RESPUESTA 2020ER36072 - AUDITORIA DE REGULARIDAD CODIGO 60, PAD 2020, VIGENCIA 2018 - PROYECTO 979</t>
  </si>
  <si>
    <t>2020ER36072</t>
  </si>
  <si>
    <t>2020EE45998</t>
  </si>
  <si>
    <t>2020EE45988 - RESPUESTA 2020ER44136 - SOLICITUD DE INFORMACIÓN - AUDITORIA DE REGULARIDAD CODIGO 60, PAD 2020 - INFORMACIÓN FINANCIERA - ACTAS COMITÉ DE SANEAMIENTO - ACTA COMITÉ DE INVENTARIOS</t>
  </si>
  <si>
    <t>2020ER44136</t>
  </si>
  <si>
    <t xml:space="preserve">2020EE46061 </t>
  </si>
  <si>
    <t>2020EE46061 - SOLICITUD RETRANSMISIÓN FORMATOS DE SEGUIMIENTO PACA VIGENCIA 2019 - Solicitud retransmisión formatos de seguimiento PACA vigencia 2019. La entidad verificó los datos remitidos en los formatos CB-1111-4 Información Contractual de Proyectos del PACA y CBN-1111-2 Informe de Gestión de Proyectos Ambientales del
PACA, correspondientes a la vigencia 2019, evidenciando que este informe debe ser
complementado</t>
  </si>
  <si>
    <t>2020EE47198</t>
  </si>
  <si>
    <t>2020EE47198 - SDA 2020ER45291 - CONVENIO SDA-CV-31-2018</t>
  </si>
  <si>
    <t>2020ER45291</t>
  </si>
  <si>
    <t>MARZO</t>
  </si>
  <si>
    <t>2020EE49992</t>
  </si>
  <si>
    <t>2020EE49992 - SDA 2019ER205207 - SOLICITUD DE AVANCE EN LA GESTIÓN POR DECISIÓN JUDICIAL SENTENCIA "DESCONTAMINACIÓN RÍO BOGOTÁ"</t>
  </si>
  <si>
    <t>2019ER205207</t>
  </si>
  <si>
    <t>MARÍA ELIZABETH PEÑA SANCHEZ</t>
  </si>
  <si>
    <t>2020EE51861</t>
  </si>
  <si>
    <t xml:space="preserve">2020EE51861 - Respuesta al radicado 2020ER47234 soportes de información – SOPORTES QUE EVIDENCIEN EL CUMPLIMIENTO DE LAS ACCIONES  Hallazgo 2.2.1.1.3.1.PROPUESTAS HALLAZGOS CONTRALORIA - Hallazgo 2.2.1.1.3.2. - Hallazgo 2.3.1.1.3.2. -  Hallazgo 3.1.3. -  Hallazgo 3.1.5. - Hallazgo 3.1.8. - 
</t>
  </si>
  <si>
    <t>2020ER47234</t>
  </si>
  <si>
    <t xml:space="preserve">2020EE51866 </t>
  </si>
  <si>
    <t>Respuesta radicado Contraloría No. 2.2020-04230, SDA No. 2020ER48796, - CBN 0021 INFORME BALANCE SOCIAL VIGENCIA 2018</t>
  </si>
  <si>
    <t>2020ER48796</t>
  </si>
  <si>
    <t>2020EE54531</t>
  </si>
  <si>
    <t xml:space="preserve">Respuesta al radicado SDA 2020ER48809 y 2-2020-04229 soportes de información – Auditoría de Regularidad, Código 60, PAD 2020, vigencia 2018
</t>
  </si>
  <si>
    <t>2020ER48809</t>
  </si>
  <si>
    <t xml:space="preserve">2020EE55856 </t>
  </si>
  <si>
    <t>Alcance a solicitud radicado 2020EE46061. Solicitud retransmisión formatos  Seguimiento PACA vigencia 2019.</t>
  </si>
  <si>
    <t>SIVICOF - CUENTA ANUAL</t>
  </si>
  <si>
    <t>2020EE56297</t>
  </si>
  <si>
    <t xml:space="preserve">SOLICITUD DE INFORMACIÓN - AUDITORIA DE REGULARIDAD CODIGO 60, PAD 2020 - SOLICITUD SOBRE ADQUISICIÓN DE PREDIOS DEL HUMEDAL DE TIBANICA </t>
  </si>
  <si>
    <t>2020ER53890</t>
  </si>
  <si>
    <t>2020EE56594</t>
  </si>
  <si>
    <t xml:space="preserve">2020EE56594 - AUDITORIA DE REGULARIDAD CODIGO 60, RESPUESTA 2020ER54031 - INFORMACIÓN PREDIOS HUMEDALES CHUCUA, LA VACA - </t>
  </si>
  <si>
    <t>2020ER54031</t>
  </si>
  <si>
    <t>2020EE60069</t>
  </si>
  <si>
    <t>RESPUESTA SOLICITUD DE INFORMACIÓN - AUDITORIA DE REGULARIDAD CODIGO 60, PAD 2020 - PERMISOS DE OCUPACIÓN DE CAUCE</t>
  </si>
  <si>
    <t>2020ER56382 -2020IE60054</t>
  </si>
  <si>
    <t>2020EE62431</t>
  </si>
  <si>
    <t>2020EE62431 - Correo SDA Remisión respuesta solicitud radicado 2-202005668 - REQUERIMIENTO INFORMACIÓN FORMATOS CB-422 GASTOS E INVERSIÓN POR PROYECTO Y/O META RENDIDO EN SIVICOF VIGENCIA 2019</t>
  </si>
  <si>
    <t>2020ER60552 2020EE62431</t>
  </si>
  <si>
    <t>SEGPLAN</t>
  </si>
  <si>
    <t>2020EE65730</t>
  </si>
  <si>
    <t>Respuesta a la solicitud de información con radicado SDA 2020ER64412, auditoria
de regularidad PAD 2020 vigencia 2018.</t>
  </si>
  <si>
    <t>2020ER64412</t>
  </si>
  <si>
    <t>ABRIL</t>
  </si>
  <si>
    <t>2020EE67227</t>
  </si>
  <si>
    <t>Su correo electrónico del 02 de Abril de 2020.  Respuesta “Segundo Requerimiento Información formato CB-422
Gastos e Inversión por Proyecto y/o Meta Rendido en SIVICOF vigencia 2019 SDA”</t>
  </si>
  <si>
    <t>MIGUEL ANGEL PARDO MATEUS</t>
  </si>
  <si>
    <t xml:space="preserve"> 2020EE72194</t>
  </si>
  <si>
    <t>Respuesta radicado Contraloría SDA No. 2020ER71579, Auditoria de Regularidad,
código 60, PAD 2020, vigencia 2018.</t>
  </si>
  <si>
    <t>2020ER71579</t>
  </si>
  <si>
    <t>2020EE74298</t>
  </si>
  <si>
    <t xml:space="preserve">Respuesta a la solicitud de información con radicado SDA 2020ER73112 auditoria
de regularidad PAD 2020 vigencia 2018 código 60. SDA-SECOPII-0352018 - Contrato SDA-SECOPII0352018
</t>
  </si>
  <si>
    <t>2020ER73112</t>
  </si>
  <si>
    <t xml:space="preserve"> 2020EE74722</t>
  </si>
  <si>
    <t>2020EE72194 - Alcance respuesta solicitud de información con radicado SDA 2020ER71579 auditoria de regularidad PAD 2020 vigencia 2018 código 60.</t>
  </si>
  <si>
    <t xml:space="preserve">2020ER71579 2020EE72194 </t>
  </si>
  <si>
    <t>2020EE74738</t>
  </si>
  <si>
    <t>Respuesta solicitud de información con radicado 2020ER73795 – información de contratos y convenios suscritos a partir de la declaratoria de calamidad del COVID-19.</t>
  </si>
  <si>
    <t>2020ER73795</t>
  </si>
  <si>
    <t>2020EE75891</t>
  </si>
  <si>
    <t xml:space="preserve">Solicitud de prórroga radicado Contraloría SDA No. 2020ER74872, Auditoria de Regularidad, código 60, PAD 2020, vigencia 2018.  Atendiendo a su solicitud se informa que la entidad se encuentra gestionando la información requerida para dar respuesta al cuestionario relacionado con los Proyectos 1132, 1141, 981 y 1149. </t>
  </si>
  <si>
    <t>2020ER74872</t>
  </si>
  <si>
    <t>2020EE77292</t>
  </si>
  <si>
    <t>Respuesta radicado Contraloría No. 1-2020- 06884 SDA No. 2020ER76657, Auditoria de Regularidad, código 60, PAD 2020, vigencia 2018. derecho de petición DPC 6884-20 referido en el asunto, donde informa de la presunta venta de bienes de la Corporación Ecofondo.</t>
  </si>
  <si>
    <t>2020ER76657</t>
  </si>
  <si>
    <t>2020EE78003</t>
  </si>
  <si>
    <t>Respuesta radicado Contraloría SDA No. 2020ER74872, Auditoria de Regularidad,
código 60, PAD 2020, vigencia 2018.</t>
  </si>
  <si>
    <t>MAYO</t>
  </si>
  <si>
    <t>2020EE78298</t>
  </si>
  <si>
    <t xml:space="preserve">Respuesta al radicado SDA No. 2020ER76322 y Contraloría No. 2-2020-
07368. Solicitud información – ODS - PACA y PIGA Auditoría de Regularidad,
Código 60, PAD 2020, vigencia 2018.
</t>
  </si>
  <si>
    <t>2020ER76322</t>
  </si>
  <si>
    <t>2020EE78630</t>
  </si>
  <si>
    <t xml:space="preserve">Referencia: Respuesta al radicado SDA No. 2020ER76769 Solicitud información contrato –SDA-CD-20171204 para la Auditoría de Regularidad, Código 60, PAD 2020, vigencia 2018. CONTRATO INTERADMINISTRATIVO ENTRE SECRETARIA DISTRITAL DE AMBIENTE Y AGUAS DE BOGOTA S.A E.S.P  20171204
</t>
  </si>
  <si>
    <t>2020ER76769</t>
  </si>
  <si>
    <t>2020EE78861</t>
  </si>
  <si>
    <t>Respuesta al radicado SDA No. 2020ER74321, radicados Contraloría de
Bogotá Nos. 2-2020-06024 y 2-2020-07123.
“Recursos entregados en administración Depuración extraordinaria”.</t>
  </si>
  <si>
    <t>2020ER74321</t>
  </si>
  <si>
    <t>2020EE79061</t>
  </si>
  <si>
    <t xml:space="preserve">Alcance a la respuesta al radicado SDA No. 2020ER71579 Solicitud información contrato –0352018 para la Auditoría de Regularidad, Código 60, PAD 2020, vigencia 2018. </t>
  </si>
  <si>
    <t>2020EE80271</t>
  </si>
  <si>
    <t>2020EE80271 - ALCANCE A LA RESPUESTA AL RADICADO SDA 2020ER79423 - SOLICITUD PRECISIÓN EN INFORMACIÓN CONTRATO 0352018 - PARA LA AUDITORIA DE REGULARIDAD, CODIGO 60, PAD 2020, VIGENCIA 2018</t>
  </si>
  <si>
    <t>2020ER79423</t>
  </si>
  <si>
    <t>2020EE81542</t>
  </si>
  <si>
    <t xml:space="preserve">Respuesta solicitud de información con radicado 2020ER80925 – información de
contratos urgencias manifiestas.
</t>
  </si>
  <si>
    <t>2020ER80925</t>
  </si>
  <si>
    <t>2020EE82565</t>
  </si>
  <si>
    <t>Alcance respuesta a la solicitud con radicado SDA No. 2020ER74321 y radicados Contraloría de Bogotá Nos. 2-2020-06024 y 2-2020-07123.</t>
  </si>
  <si>
    <t>2020ER74321 2020EE78861</t>
  </si>
  <si>
    <t>2020EE83022</t>
  </si>
  <si>
    <t xml:space="preserve">Respuesta al radicado SDA No. 20 20ER81698 solicitud No. 2-2020-08009
DPC-697-2020. Relleno Sanitario Doña Juana.
 </t>
  </si>
  <si>
    <t>2020ER81698</t>
  </si>
  <si>
    <t>2020EE83024</t>
  </si>
  <si>
    <t>Respuesta al radicado SDA No. 2020ER82432 y Contraloría No. 2-2020-07368. Solicitud información presunto daño ambiental humedal Juan  Amarillo.</t>
  </si>
  <si>
    <t>2020ER82432</t>
  </si>
  <si>
    <t>2020EE83878</t>
  </si>
  <si>
    <t>Respuesta al radicado No. 2020ER82089 solicitud de participación reunión virutal.</t>
  </si>
  <si>
    <t>2020ER82089</t>
  </si>
  <si>
    <t>2020EE84567</t>
  </si>
  <si>
    <t xml:space="preserve">Respuesta solicitud de información con radicados SDA números 2020ER73795
y 2020ER80925 – información de contratos y convenios suscritos a partir de
la declaratoria de calamidad del COVID-19.
</t>
  </si>
  <si>
    <t>2020ER73795 2020ER80925</t>
  </si>
  <si>
    <t>2020EE84602</t>
  </si>
  <si>
    <t xml:space="preserve">Alcance a la respuesta a los radicados SDA No. 2020ER81698 y Contraloría No. 2-2020-08009 DPC-697-2020.
</t>
  </si>
  <si>
    <t>2020EE85357</t>
  </si>
  <si>
    <t>Solicitud de prórroga entrega de información acordada en reunión virtual programada con requerimiento radicado Forest SDA No. 2020ER82089.</t>
  </si>
  <si>
    <t>2020ER82089 2020EE83878 2020EE93541 2020ER92519</t>
  </si>
  <si>
    <t xml:space="preserve">2020EE86129 </t>
  </si>
  <si>
    <t>Respuesta a la petición trasladada por la Contraloría de Bogotá, con radicado No.1-
2020-08089 AZ-104/20 y SDA No. 2020ER81986, denuncia falta de valoración
de los costos ambientales</t>
  </si>
  <si>
    <t>2020ER81896 -2020EE86129</t>
  </si>
  <si>
    <t>CONTROL FISCAL SOCIAL DE COLOMBIA - CONTRALORÍA DE BOGOTÁ</t>
  </si>
  <si>
    <t>2020EE86130</t>
  </si>
  <si>
    <t xml:space="preserve">Respuesta a solicitud de información de los radicados No. 2020ER84750 y 2020ER84535, cumplimiento de la Ley 400 de 1997.
</t>
  </si>
  <si>
    <t>2020EE86130 -2020ER84750 - 2020ER84535 - 2020IE85999</t>
  </si>
  <si>
    <t>2020EE86344</t>
  </si>
  <si>
    <t>Respuesta al radicado 2020ER84912, cuestionario reunión virtual conjunta Restauración Ecológica que fueron programadas y adelantadas por la Autoridad Ambiental en la Cuenca Media del Río Bogotá</t>
  </si>
  <si>
    <t>2020EE86344 2020ER84912</t>
  </si>
  <si>
    <t>2020EE86437</t>
  </si>
  <si>
    <t>Solicitud de prórroga, para dar respuesta al informe preliminar de Auditoría de Regularidad, Código 60 PAD 2020, vigencia 2018, radicado con el numero
2020ER85268.</t>
  </si>
  <si>
    <t xml:space="preserve">2020ER85268 2020EE86437 - 2020ER87817 </t>
  </si>
  <si>
    <t>2020EE87937</t>
  </si>
  <si>
    <t>Respuesta solicitud de información con radicado SDA No. 2020ER80925 –
información de contratos y convenios suscritos a partir de la declaratoria de
calamidad del COVID-19.</t>
  </si>
  <si>
    <t>2020EE88599</t>
  </si>
  <si>
    <t xml:space="preserve">Con todo comedimiento y estando dentro de la oportunidad, me permito dar respuesta al requerimiento referido en el asunto, donde solicita información relacionada con convenio(s) con el -IDIPRON, relacionado(s) con la Localidad de San Cristóbal, en los siguientes términos:
</t>
  </si>
  <si>
    <t>2020EE89373</t>
  </si>
  <si>
    <t>Respuesta a solicitud de información radicado No. 2020ER86088 - “incoado por la señora LAURA VILLEGAS en virtud del cual Pregunta. ¿Cuándo inicia el
próximo proceso de auditoría del cumplimiento de la sentencia del rio Bogotá? ¿Tiene caducidad esta sentencia? ¿Es decir, hasta cuando tienen las entidades identificadas
en la sentencia para cumplirla?”
RESPUESTA SDA</t>
  </si>
  <si>
    <t>2020ER86088</t>
  </si>
  <si>
    <t>JUNIO</t>
  </si>
  <si>
    <t>2020EE91684</t>
  </si>
  <si>
    <t>2020EE91684 - Respuesta observaciones informe preliminarauditoría de regularidad PAD 2020 vigencia 2018 código 60, con radicado SDA No. 2020ER85268 y radicado Contraloría Distrital No.2.2020-08365.</t>
  </si>
  <si>
    <t>2020EE92260</t>
  </si>
  <si>
    <t>Respuesta solicitud de información con radicado SDA No. 2020ER80925 – información de contratos y convenios suscritos a partir de la declaratoria de
calamidad del COVID-19.</t>
  </si>
  <si>
    <t>2020EE92542</t>
  </si>
  <si>
    <t>respuesta al requerimiento referido en el asunto, donde solicita información relacionada con POMCAS del Tunjuelo, Salitre y Fucha</t>
  </si>
  <si>
    <t>2020ER89903</t>
  </si>
  <si>
    <t>2020EE93541</t>
  </si>
  <si>
    <t xml:space="preserve"> reunión virtual Alcance respuesta entrega de información acordada en reunión virtual programada
con requerimiento radicado Forest SDA No. 2020ER82089 y 2020ER92519</t>
  </si>
  <si>
    <t>2020ER82089 2020EE83878 2020EE93541 2020ER92519  2020EE86344 2020ER84912</t>
  </si>
  <si>
    <t>2020EE96074</t>
  </si>
  <si>
    <t>Respuesta radicado Contraloría SDA No. 2020ER93540, Auditoria de Regularidad,
código 60, PAD 2020, vigencia 2018.</t>
  </si>
  <si>
    <t>2020ER93540</t>
  </si>
  <si>
    <t>2020EE96291</t>
  </si>
  <si>
    <t xml:space="preserve">Respuesta solicitud de información con radicado SDA No. 2020ER80925 -  información de contratos y convenios suscritos a partir de la declaratoria de calamidad del COVID-19.
</t>
  </si>
  <si>
    <t>2020EE96377</t>
  </si>
  <si>
    <t>Respuesta al radicado 2020ER94723, reiteración cuestionario reunión virtual
conjunta Restauración Ecológica que fueron programadas y adelantadas por la
Autoridad Ambiental en la Cuenca Media del Río Bogotá.</t>
  </si>
  <si>
    <t>2020ER94723</t>
  </si>
  <si>
    <t>2020EE96863</t>
  </si>
  <si>
    <t xml:space="preserve">2020EE96863 - RESPUESTA AL RADICADO 2020ER94710 - CONTAMINACIÓN POR VERTIMIENTOS EN LA CUENTA MEDIA DEL RIO BOGOTA, GENERADOS POR LOS PRINCIPALES AFLUENTES:  SALITRE, FUCHA Y TUNJUELITO 1991-2019
</t>
  </si>
  <si>
    <t>2020ER94710</t>
  </si>
  <si>
    <t>2020EE99757</t>
  </si>
  <si>
    <t xml:space="preserve">Respuesta solicitud de información con radicado SDA No. 2020ER98312 - “Póliza que ampara la responsabilidad Civil de la Directora de Gestión Corporativa
María Margarita Palacio Ramos y del anterior Secretario de Ambiente Francisco José Cruz Prada”.
</t>
  </si>
  <si>
    <t>2020ER98312 2020EE99757 - 2020IE143471 - 2020IE100458</t>
  </si>
  <si>
    <t xml:space="preserve">SILVERIA ASPRILLA LARA
</t>
  </si>
  <si>
    <t xml:space="preserve">2020EE99759 </t>
  </si>
  <si>
    <t>Solicitud de información para reporte a la Auditoría General de la FIDUCIAS Y/O PATRIMONIOS AUTÓNOMOS</t>
  </si>
  <si>
    <t>2020EE99759</t>
  </si>
  <si>
    <t>2020EE99852</t>
  </si>
  <si>
    <t>Respuesta solicitud de información con radicado 2020ER80925 ¿ información de contratos urgencias manifiestas.</t>
  </si>
  <si>
    <t>JORGE ENRIQUE OSORIO GALLEGO</t>
  </si>
  <si>
    <t>2020EE99861</t>
  </si>
  <si>
    <t xml:space="preserve">Respuesta solicitud de información con radicado SDA 2020ER97774 - Auditoría de Regularidad, Código 60, PAD 2020, vigencia 2018. “NIT de la Secretaría Distrital de Ambiente, Naturaleza jurídica, domicilio, representante legal, cargo, cédula, dirección y teléfonos”. </t>
  </si>
  <si>
    <t>2020ER97774</t>
  </si>
  <si>
    <t>2020EE99990</t>
  </si>
  <si>
    <t xml:space="preserve"> Respuesta radicado 2020ER97977 - Solicitud información - Auditoría de
Regularidad, Código 60, PAD 2020, vigencia 2018 - CONTRATO DE TRANSPORTE D.G.C.</t>
  </si>
  <si>
    <t>2020ER97977</t>
  </si>
  <si>
    <t>2020EE102683</t>
  </si>
  <si>
    <t>Respuesta solicitud de información con radicado 2020ER80925 – información de contratos urgencias manifiestas.</t>
  </si>
  <si>
    <t>2020EE103123</t>
  </si>
  <si>
    <t>Respuesta a solicitud de información radicado No. 2020ER101141</t>
  </si>
  <si>
    <t>2020EE103799</t>
  </si>
  <si>
    <t>RESPUESTA 2020ER102036 - ASOCIACIÓN PARQUE INDUSTRIAL ECOEFICIENTE DE SAN BENITO</t>
  </si>
  <si>
    <t>2020IE103432</t>
  </si>
  <si>
    <t>2020EE104595</t>
  </si>
  <si>
    <t>2020EE104595 - 2020ER103052 - POLITICA NACIONAL DE HUMEDALES DE COLOMBIA</t>
  </si>
  <si>
    <t>2020ER103052</t>
  </si>
  <si>
    <t>2020EE105696</t>
  </si>
  <si>
    <t>Novedad reporte transmisión formulario código 70, formulación plan de
mejoramiento y solicitud de apertura del aplicativo SIVICOF para el cargue de las acciones del hallazgo 3.3.4.1.  Por lo expuesto, muy respetuosamente solicitamos la apertura del aplicativo SIVICOF para el cargue de las acciones formuladas por la entidad par el hallazgo 3.3.4.1.</t>
  </si>
  <si>
    <t>2020ER97094</t>
  </si>
  <si>
    <t>SANDRA ESPERANZA VILLAMIL MUÑOZ</t>
  </si>
  <si>
    <t>2020EE106709</t>
  </si>
  <si>
    <t>Respuesta solicitud de información con radicado 2020ER80925 - información de contratos urgencias manifiestas.</t>
  </si>
  <si>
    <t>JULIO</t>
  </si>
  <si>
    <t>2020EE108322</t>
  </si>
  <si>
    <t>Solicitud de información, Proyectos Inversión - Plan de Desarrollo SDA - Auditoria de Regularidad vigencia 2019 - SDA - PAD 2020. Radicado SDA 2020ER104357.</t>
  </si>
  <si>
    <t>2020ER104357</t>
  </si>
  <si>
    <t>2020EE109055</t>
  </si>
  <si>
    <t>Respuesta radicados Forest SDA Nos. 2020ER108002 y 2020ER108913,
radicado Contraloría 2-2020-10290 de 30/06/2020. Le comunico que participarán en la reunión citada para el lunes 6 de juio de 2020 a partir de las 9 a.m. los miembros del equipo directivo de la entidad:</t>
  </si>
  <si>
    <t>2020ER108002 2020ER108913</t>
  </si>
  <si>
    <t>2020EE109141</t>
  </si>
  <si>
    <t>Respuesta solicitud de información con radicado SDA 2020ER107012-
Ejecución de recursos destinados a proyectos vinculados con pueblos y
comunidades étnicas, vigencia 2019 (PROYECTOS ASOCIADOS AL
CUMPLIMIENTO DE LOS ACUERDOS DE PAZ (POSTCONFLICTO) Y A
PROYECTOSASOCIADOS A LA ATENCIÓN DE PUEBLOS Y COMUNIDADES
INDÍGENAS, NARP Y RROM)</t>
  </si>
  <si>
    <t xml:space="preserve"> 2020ER107012</t>
  </si>
  <si>
    <t>2020EE109582</t>
  </si>
  <si>
    <t>Solicitud de prórroga de dos (2) días para respuesta al radicado Contraloría
SDA No. 2020ER109385, Auditoría de Regularidad, Código 69, PAD 2020, vigencia 2019.</t>
  </si>
  <si>
    <t>2020ER109385</t>
  </si>
  <si>
    <t>2020EE110975</t>
  </si>
  <si>
    <t>Atendiendo la solicitud se informa que el funcionario Ricardo Bonilla del equipo de auditoria,
tuvo acceso a las instalaciones de la SDA el día viernes 3 de julio y se la autorizo el retiro de los
siguientes elementos: Portátil Lenovo placa 30846 Silla giratoria ejecutiva con brazos, azul,
placa 28861, así mismo la entrega la tarjeta de aproximación.</t>
  </si>
  <si>
    <t>2020ER108909</t>
  </si>
  <si>
    <t>2020EE111583</t>
  </si>
  <si>
    <t>2020EE113975</t>
  </si>
  <si>
    <t>2020EE113975 - CTO-SDA-20171382 -  CASA ECOLOGICA DE LOS ANIMALES - CEA</t>
  </si>
  <si>
    <t>2020ER112375</t>
  </si>
  <si>
    <t>DGC</t>
  </si>
  <si>
    <t>2020EE115644</t>
  </si>
  <si>
    <t>2020EE115644 - SDA 2020ER114048 - INFORMACION SOBRE CONTRATOS 20171295-20191295</t>
  </si>
  <si>
    <t>2020ER114048</t>
  </si>
  <si>
    <t xml:space="preserve">2020EE115655	</t>
  </si>
  <si>
    <t>Solicitud información - Auditoría de Regularidad, Código 69, PAD 2020, vigencia 2019.Radicado SDA 2020ER109385.</t>
  </si>
  <si>
    <t>2020EE115867</t>
  </si>
  <si>
    <t>2020EE116881</t>
  </si>
  <si>
    <t>Alcance Solicitud información - Auditoría de Regularidad, Código 69, PAD 2020,
vigencia 2019.Radicado SDA 2020ER116278 y SDA 2020ER109385.</t>
  </si>
  <si>
    <t>2020ER116278    2020ER109385 2020EE109582</t>
  </si>
  <si>
    <t>2020EE120790</t>
  </si>
  <si>
    <t>2020ER80925 2020IE120723</t>
  </si>
  <si>
    <t>2020EE121396</t>
  </si>
  <si>
    <t>Solicitud información - Auditoría de Regularidad, Código 69, PAD 2020, vigencia 2019.Radicado SDA 2020ER117678</t>
  </si>
  <si>
    <t>2020ER117678</t>
  </si>
  <si>
    <t>2020EE122487</t>
  </si>
  <si>
    <t>Respuesta solicitud radicado SDA No. 2020ER122033 de 22 de julio de 2020. hallazgo 3.2.2.1 y 3.1.3.2,</t>
  </si>
  <si>
    <t>2020ER122033 2020EE116881 2020ER116278  2020ER109385</t>
  </si>
  <si>
    <t xml:space="preserve">2020EE125553	</t>
  </si>
  <si>
    <t>CC: JUNTA ADMINISTRADORA LOCAL USME JALU-E 2020-07- 5 566, - CALLE 137 B SUR No. 14 – 65-
E-Mail jalusme@gamil.com
Dra. Fabiola Alexandra Mosquera – Subdirección de Fiscalización Ambiente Contraloría de Bogotá
Carrera 32 A No. 26 A 10</t>
  </si>
  <si>
    <t>2020ER122957 - 2020ER123580 - 2020IE127153</t>
  </si>
  <si>
    <t>CONTRALORÍA DE BOGOTÁ - JUNTA ADMINISTRADORA LOCAL DE USME</t>
  </si>
  <si>
    <t>OLGA LUCIA CASALLAS CRISTANCHO</t>
  </si>
  <si>
    <t>SDQS</t>
  </si>
  <si>
    <t xml:space="preserve"> 2020EE126090</t>
  </si>
  <si>
    <t xml:space="preserve">Respuesta solicitud de información con radicado 2020ER80925 – información de contratos urgencias manifiestas. </t>
  </si>
  <si>
    <t>2020ER80925 - 2020EE126090</t>
  </si>
  <si>
    <t>2020EE126966</t>
  </si>
  <si>
    <t>Atendiendo su solicitud, recibida mediante el correo electrónico de fecha 28/07/2020, el
cual fue radicado bajo el número 2020ER125929, se da respuesta al requerimiento
estando dentro de la oportunidad y en los siguientes términos.
Se adjunta archivo en Excel denominado INFORME PARA CONTRALORIA CONVENIO
SDA-CD-20171240</t>
  </si>
  <si>
    <t>2020ER125929</t>
  </si>
  <si>
    <t>SARA STELLA MOYANO MELO</t>
  </si>
  <si>
    <t>AGOSTO</t>
  </si>
  <si>
    <t>2020EE129930</t>
  </si>
  <si>
    <t>Respuesta al radicado 2020ER128105 - Solicitud de información Contraloría de Bogotá
Contratos y Convenios suscritos a partir de la declaratoria de calamidad del COVID-19 – Urgencia
Manifiesta.</t>
  </si>
  <si>
    <t>2020EE129930 - 2020ER80925</t>
  </si>
  <si>
    <t>2020EE130097</t>
  </si>
  <si>
    <t>Respuesta solicitud de información con radicado SDA No. 2020ER80925 – y radicado Contraloría No. 3-2020-11487 del 30 de julio de2020, información de contratos urgencias manifiestas.</t>
  </si>
  <si>
    <t>2020ER80925 2020EE129930 2020ER128105</t>
  </si>
  <si>
    <t>2020EE130611</t>
  </si>
  <si>
    <t>2020EE130611 - Respuesta al radicado 2020ER127640 de fecha 30/07/2020 - Solicitud Informe consolidado de Seguimiento PACA Distrital 2019</t>
  </si>
  <si>
    <t>2020ER127640</t>
  </si>
  <si>
    <t>2020EE132607</t>
  </si>
  <si>
    <t>Respuesta al radicado 2020ER130345 Solicitud información - Auditoría de
Regularidad, Código 69, PAD 2020, Secretaría Distrital de Ambiente vigencia 2019. - 1. Libros Auxiliares en Excel de la vigencia 2019 con cuentas a nivel 4 (Clase, Grupo, Cuenta y
Subcuenta) de las siguientes cuentas:
2. 1908 otros Activos — Recursos Entregados en Administración (en Excel).</t>
  </si>
  <si>
    <t>2020ER130345 2020EE132607</t>
  </si>
  <si>
    <t>2020EE134820</t>
  </si>
  <si>
    <t>2020ER80925 - 2020IE134728</t>
  </si>
  <si>
    <t>2020EE134858</t>
  </si>
  <si>
    <t>Respuesta al radicado 2020ER132712: Solicitud información Auditoria de Regularidad, código 69, PAD 2020 – Estados Financieros vigencia 2019, Secretaría Distrital de Ambiente -SDA.</t>
  </si>
  <si>
    <t>2020ER132712</t>
  </si>
  <si>
    <t>2020EE136399</t>
  </si>
  <si>
    <t>2020EE136399 - Respuesta al radicado 2020ER132243 Solicitud información PolíticasPúblicas-Balance Social Auditoría de Regularidad, Código 69, PAD 2020, vigencia 2019   </t>
  </si>
  <si>
    <t>2020ER132243</t>
  </si>
  <si>
    <t>2020EE137424</t>
  </si>
  <si>
    <t>Solicitud información - Auditoría de Regularidad Código 69 - Convenio Interadministrativo SDA-CD-20171240</t>
  </si>
  <si>
    <t>2020ER135031</t>
  </si>
  <si>
    <t>2020EE138774</t>
  </si>
  <si>
    <t>2020EE141750</t>
  </si>
  <si>
    <t>CONSOLIDAR: Respuesta al radicado 2020ER136686 Solicitud información Auditoria de Regularidad, código 69, PAD 2020 – Control Interno Contable vigencia 2019, Secretaría Distrital de Ambiente -SDA. formulario para la evaluación del control interno contable requerido por el
equipo auditor</t>
  </si>
  <si>
    <t>2020ER136686</t>
  </si>
  <si>
    <t>2020EE141762</t>
  </si>
  <si>
    <t>Solicitud información - Auditoría de Regularidad, Código 69, PAD 2020, vigencia 2019. Radicado SDA 2020ER137388. POLÍTICAS POBLACIONALES -BALANCE SOCIAL CBN 0021 INFORME BALANCE SOCIAL VIGENCIA 2019</t>
  </si>
  <si>
    <t>2020ER137388     2020EE141762</t>
  </si>
  <si>
    <t>2020EE143605</t>
  </si>
  <si>
    <t>JHON JAIRO ROMERO GUZMAN</t>
  </si>
  <si>
    <t>2020EE145447</t>
  </si>
  <si>
    <t>2020EE145447 - CONVENIO INTERADMINISTRATIVO SDA-CV-20191462 - RADICADO 2020ER143802</t>
  </si>
  <si>
    <t>2020ER143892</t>
  </si>
  <si>
    <t xml:space="preserve">2020EE145448	</t>
  </si>
  <si>
    <t>Respuesta Actuaciones Realizadas en relación al cumplimiento de la orden 4.63 la
Sentencia Acción Popular Radicado No 2001-0479-01 Rio Bogotá radicado SDA
2020ER142978</t>
  </si>
  <si>
    <t>2020ER142978  2020EE145448</t>
  </si>
  <si>
    <t>2020EE145796</t>
  </si>
  <si>
    <t>Traslado solicitud información - Auditoría de Regularidad Código 69 – Política de Humedales del distrito capital.</t>
  </si>
  <si>
    <t>2020ER145659</t>
  </si>
  <si>
    <t xml:space="preserve">EAAB TRASLADO CONTRALORÍA </t>
  </si>
  <si>
    <t>2020EE145839</t>
  </si>
  <si>
    <t>Solicitud de prórroga radicado Contraloría SDA No 2020ER145659, - Auditoría de Regularidad Código 69 – Política de Humedales del distrito capital. se remitió a la Empresa de
Acueducto Agua y Alcantarillado de Bogotá con oficio SDA No. 2020EE145796 de 28 de
agosto de 2020, l</t>
  </si>
  <si>
    <t>2020ER145659 - 2020EE145796</t>
  </si>
  <si>
    <t>2020EE146162</t>
  </si>
  <si>
    <t>Solicitud información - Auditoría de Regularidad, Código 69, PAD 2020, vigencia 2019., radicado SDA 2020ER144548. - proyectos de inversión en la vigencia 2019</t>
  </si>
  <si>
    <t>2020ER144548 2020RR146162</t>
  </si>
  <si>
    <t>2020EE146163</t>
  </si>
  <si>
    <t>Solicitud información - Auditoría de Regularidad, Código 69, PAD 2020, vigencia - 2019., radicado SDA 2020ER145657 - “Del Convenio de Asociación 20161264, celebrado entre la SDA y la Pontificia
Universidad Javeriana,</t>
  </si>
  <si>
    <t>2020EE146163 - 2020ER145657</t>
  </si>
  <si>
    <t xml:space="preserve">Solicitud información - Auditoría de Regularidad, Código 69, PAD 2020, vigencia 2019., radicado SDA 2020ER145657. Convenio de Asociación 20161264, celebrado entre la SDA y la Pontificia Universidad Javeriana
</t>
  </si>
  <si>
    <t>2020ER145657</t>
  </si>
  <si>
    <t>2020EE147498</t>
  </si>
  <si>
    <t xml:space="preserve">Respuesta solicitud de información con radicado SDA No. 2020ER80925 – y radicado Contraloría No. 3-2020-11487 del 30 de julio de2020, información de contratos urgencias manifiestas.
</t>
  </si>
  <si>
    <t>2020EE147777</t>
  </si>
  <si>
    <t>Solicitud información - Auditoría de Regularidad Código 69 – Política de Humedales del distrito capital. Radicado Contraloría 2-2020-13079 Radicado SDA
2020ER145659.</t>
  </si>
  <si>
    <t xml:space="preserve">2020ER145659 2020EE146044  2020EE145796 </t>
  </si>
  <si>
    <t>2020EE148009</t>
  </si>
  <si>
    <t>Usuario asignado para ingreso a los aplicativos FOREST y SIPSE en el marco de la auditoría regular a la vigencia 2019, código 69.</t>
  </si>
  <si>
    <t>2020IE146099 2020IE147598</t>
  </si>
  <si>
    <t>LUZ CELLY VELASQUEZ MUÑOZ</t>
  </si>
  <si>
    <t>2020EE148074</t>
  </si>
  <si>
    <t>Solicitud de prórroga radicado Contraloría 2-2020-13407 Radicado SDA No 2020ER148001, - Auditoría de Regularidad Código 69.</t>
  </si>
  <si>
    <t>2020ER148001</t>
  </si>
  <si>
    <t>Informe del Estado de las Resoluciones de Interés General de La Entidad .</t>
  </si>
  <si>
    <t xml:space="preserve">Seguimiento al Plan de Implementación y Sostenibilidad de MIPG </t>
  </si>
  <si>
    <t>SEGUIMIENTOS PLAN DE MEJORAMIENTO SUSCRITO ANTE ENTES DE CONTROL</t>
  </si>
  <si>
    <t>SEGUIMIENTO ESPECIAL</t>
  </si>
  <si>
    <t>Informe  consolidado y publicación en  página WEB (Apoyan todos)</t>
  </si>
  <si>
    <t xml:space="preserve">Evaluación  de la aprehensión de las capacitaciones y socializaciones del fomento de la cultura del control </t>
  </si>
  <si>
    <t>Revisión, actualización y socialización del mapa de aseguramiento.</t>
  </si>
  <si>
    <t>Criterios:   MECI-MIPG, procesos, procedimientos, manuales, guías, formatos adoptados por la entidad, documentos del sistema de gestión, normatividad aplicable a la Organización.</t>
  </si>
  <si>
    <t>Seguimiento Especial -  Seguimiento a pasivos exigibles, reservas y saneamiento contable</t>
  </si>
  <si>
    <t>Realizar una medición de la efectividad de las acciones Plan de Mejoramiento suscrito ante la Contraloría.</t>
  </si>
  <si>
    <t>Informe comunciado con Memorando</t>
  </si>
  <si>
    <t>Realizar una medición de la efectividad de las acciones Plan de Mejoramiento por procesos.</t>
  </si>
  <si>
    <t xml:space="preserve">Objetivo del plan: Evaluar de manera independiente, objetiva y oportuna la efectividad del sistema de control interno por medio de la aplicación de los roles de la Oficina de Control Interno contenidos en el Plan Anual de auditorías aprobado para cada vigencia, generando alertas y recomendaciones que aporten el cumplimiento de los objetivos institucionales, la toma de decisiones y la mejora continua.  </t>
  </si>
  <si>
    <t>Auditoría al proceso evaluación, control y seguimiento incluye: trámites ambientales permisivos y sancionatorios, procedimientos del proceso.</t>
  </si>
  <si>
    <r>
      <rPr>
        <b/>
        <sz val="8"/>
        <color theme="1"/>
        <rFont val="Arial"/>
        <family val="2"/>
      </rPr>
      <t>Recursos:</t>
    </r>
    <r>
      <rPr>
        <sz val="8"/>
        <color theme="1"/>
        <rFont val="Arial"/>
        <family val="2"/>
      </rPr>
      <t xml:space="preserve">
- Humanos:  Equipo de trabajo de la Oficina de Control interno
- Tecnológicos: Equipos de computo, sistemas de información , sistemas de redes y correo electrónico de la entidad.
- Logísticos: Transporte.</t>
    </r>
  </si>
  <si>
    <r>
      <rPr>
        <b/>
        <sz val="8"/>
        <rFont val="Arial"/>
        <family val="2"/>
      </rPr>
      <t>Evaluación Institucional a la Gestión por Dependencias</t>
    </r>
    <r>
      <rPr>
        <sz val="8"/>
        <rFont val="Arial"/>
        <family val="2"/>
      </rPr>
      <t xml:space="preserve">  
</t>
    </r>
    <r>
      <rPr>
        <b/>
        <u/>
        <sz val="8"/>
        <rFont val="Arial"/>
        <family val="2"/>
      </rPr>
      <t>(Ley 909 de 2004 art. 39</t>
    </r>
    <r>
      <rPr>
        <u/>
        <sz val="8"/>
        <rFont val="Arial"/>
        <family val="2"/>
      </rPr>
      <t xml:space="preserve">, </t>
    </r>
    <r>
      <rPr>
        <sz val="8"/>
        <rFont val="Arial"/>
        <family val="2"/>
      </rPr>
      <t xml:space="preserve">Decreto Nacional 1227 de 2005, art. 52 y siguientes, Circular 004 del 2005 del DAFP, Acuerdos de la CNSC 565 de 2016  y  816 de 2016. Decreto Nacional 648 de 2017 artículo 2.2.21.4.9. literal e.
* </t>
    </r>
    <r>
      <rPr>
        <b/>
        <u/>
        <sz val="8"/>
        <rFont val="Arial"/>
        <family val="2"/>
      </rPr>
      <t>Antes del 30 de enero</t>
    </r>
    <r>
      <rPr>
        <sz val="8"/>
        <rFont val="Arial"/>
        <family val="2"/>
      </rPr>
      <t xml:space="preserve"> a representante legal y jefes de dependencias.</t>
    </r>
  </si>
  <si>
    <r>
      <rPr>
        <b/>
        <sz val="8"/>
        <color theme="1"/>
        <rFont val="Arial"/>
        <family val="2"/>
      </rPr>
      <t>Seguimiento y Control de Acciones de Plan Anticorrupción y Atención al Ciudadano</t>
    </r>
    <r>
      <rPr>
        <sz val="8"/>
        <color theme="1"/>
        <rFont val="Arial"/>
        <family val="2"/>
      </rPr>
      <t xml:space="preserve">
* Los cortes son: </t>
    </r>
    <r>
      <rPr>
        <b/>
        <u/>
        <sz val="8"/>
        <color theme="1"/>
        <rFont val="Arial"/>
        <family val="2"/>
      </rPr>
      <t>abril 30, agosto 31 y diciembre 31</t>
    </r>
    <r>
      <rPr>
        <sz val="8"/>
        <color theme="1"/>
        <rFont val="Arial"/>
        <family val="2"/>
      </rPr>
      <t xml:space="preserve">, en enero a representante legal 
*Se publicará dentro de los diez primeros días de enero, mayo y septiembre en página web de la entidad.  (según "Estrategias para la Construcción del Plan Anticorrupción y de Atención al Ciudadano pág.. 13,           
</t>
    </r>
    <r>
      <rPr>
        <b/>
        <u/>
        <sz val="8"/>
        <color theme="1"/>
        <rFont val="Arial"/>
        <family val="2"/>
      </rPr>
      <t>Ley 1474 de 2011, art. 73</t>
    </r>
    <r>
      <rPr>
        <b/>
        <sz val="8"/>
        <color theme="1"/>
        <rFont val="Arial"/>
        <family val="2"/>
      </rPr>
      <t xml:space="preserve">, </t>
    </r>
    <r>
      <rPr>
        <sz val="8"/>
        <color theme="1"/>
        <rFont val="Arial"/>
        <family val="2"/>
      </rPr>
      <t xml:space="preserve">Decreto 2641 de 2012, art. 5 Anexo Numeral VI, Directiva 005 de 2013 de Alcaldía Mayor de Bogotá D.C., Decreto Nacional 1081 de 2015 artículo 2.1.4.5 y siguientes, modificado por decreto nacional 124 de 2016 art. 1 . Circular 37 de 2015 Dirección Distrital de Desarrollo Institucional de la Secretaria General de la Alcaldía Mayor de Bogotá) (Ley 1712 de 2014 literal G del Artículo  9) Guía para la Gestión del Riesgo de Corrupción 2015 del DAFP.
Seguimiento a la estrategia de racionalización de trámites a través del Sistema Único de Información de Trámites -SUIT. 
Resolución DAFP 1099 de 2017 Artículo 9  Parágrafo 2  </t>
    </r>
  </si>
  <si>
    <r>
      <rPr>
        <b/>
        <u/>
        <sz val="8"/>
        <rFont val="Arial"/>
        <family val="2"/>
      </rPr>
      <t xml:space="preserve">Seguimiento a Verificación, Recomendaciones y Resultados sobre Cumplimiento de normas en materia de Derechos de Autor sobre Software </t>
    </r>
    <r>
      <rPr>
        <sz val="8"/>
        <rFont val="Arial"/>
        <family val="2"/>
      </rPr>
      <t xml:space="preserve">
(</t>
    </r>
    <r>
      <rPr>
        <b/>
        <u/>
        <sz val="8"/>
        <rFont val="Arial"/>
        <family val="2"/>
      </rPr>
      <t>Directivas Presidenciales 01 de 1999 y 02 de 2002</t>
    </r>
    <r>
      <rPr>
        <sz val="8"/>
        <rFont val="Arial"/>
        <family val="2"/>
      </rPr>
      <t>, Circular 004 de 2006 DAFP - Consejo Asesor del Gobierno Nacional en Materia de Control Interno, Circulares 12 de 2007 y 17 de 2011  de la Unidad Administrativa Especial Dirección Nacional de Derecho de Autor). Decreto Nacional 648 de 2017 artículo 2.2.21.4.9. literal f.
* A Representante Legal y Unidad Administrativa Especial: Dirección Nacional de Derechos de Autor (Tercer viernes de marzo:</t>
    </r>
    <r>
      <rPr>
        <b/>
        <sz val="8"/>
        <rFont val="Arial"/>
        <family val="2"/>
      </rPr>
      <t xml:space="preserve"> </t>
    </r>
    <r>
      <rPr>
        <b/>
        <u/>
        <sz val="8"/>
        <rFont val="Arial"/>
        <family val="2"/>
      </rPr>
      <t>Antes de 16 marzo de 2018</t>
    </r>
    <r>
      <rPr>
        <b/>
        <sz val="8"/>
        <rFont val="Arial"/>
        <family val="2"/>
      </rPr>
      <t>).</t>
    </r>
  </si>
  <si>
    <r>
      <rPr>
        <b/>
        <sz val="8"/>
        <rFont val="Arial"/>
        <family val="2"/>
      </rPr>
      <t>Seguimiento a Directrices para Prevenir Conductas Irregulares sobre Incumplimiento de Manuales de Funciones y de Procedimientos y Pérdida de Elementos y Documentos Públicos</t>
    </r>
    <r>
      <rPr>
        <sz val="8"/>
        <rFont val="Arial"/>
        <family val="2"/>
      </rPr>
      <t xml:space="preserve"> 
(</t>
    </r>
    <r>
      <rPr>
        <b/>
        <u/>
        <sz val="8"/>
        <rFont val="Arial"/>
        <family val="2"/>
      </rPr>
      <t>Directiva 03 de 2013</t>
    </r>
    <r>
      <rPr>
        <sz val="8"/>
        <rFont val="Arial"/>
        <family val="2"/>
      </rPr>
      <t xml:space="preserve"> de Alcaldía Mayor de Bogotá, Decreto Distrital 654 de 2011 artículo 73). 
*A Secretaria técnica del Subcomité de Asuntos disciplinarios del Distrito Capital Dirección Distrital de Asuntos Disciplinarios.</t>
    </r>
    <r>
      <rPr>
        <b/>
        <u/>
        <sz val="8"/>
        <rFont val="Arial"/>
        <family val="2"/>
      </rPr>
      <t xml:space="preserve"> Antes del 15 de mayo y antes del 15 de noviembre</t>
    </r>
    <r>
      <rPr>
        <b/>
        <sz val="8"/>
        <rFont val="Arial"/>
        <family val="2"/>
      </rPr>
      <t>.</t>
    </r>
  </si>
  <si>
    <r>
      <t xml:space="preserve">Informe  Evaluación independiente del Sistema de Control Interno </t>
    </r>
    <r>
      <rPr>
        <b/>
        <u/>
        <sz val="8"/>
        <rFont val="Arial"/>
        <family val="2"/>
      </rPr>
      <t>Semestral</t>
    </r>
    <r>
      <rPr>
        <b/>
        <sz val="8"/>
        <rFont val="Arial"/>
        <family val="2"/>
      </rPr>
      <t xml:space="preserve"> 
</t>
    </r>
    <r>
      <rPr>
        <b/>
        <u/>
        <sz val="8"/>
        <rFont val="Arial"/>
        <family val="2"/>
      </rPr>
      <t xml:space="preserve">Decreto 2106 de 2019, </t>
    </r>
    <r>
      <rPr>
        <sz val="8"/>
        <rFont val="Arial"/>
        <family val="2"/>
      </rPr>
      <t xml:space="preserve">Circular Externa No. 100-006 de 2019. </t>
    </r>
  </si>
  <si>
    <r>
      <rPr>
        <b/>
        <sz val="8"/>
        <rFont val="Arial"/>
        <family val="2"/>
      </rPr>
      <t xml:space="preserve">Seguimiento a la Austeridad en el Gasto
</t>
    </r>
    <r>
      <rPr>
        <b/>
        <u/>
        <sz val="8"/>
        <rFont val="Arial"/>
        <family val="2"/>
      </rPr>
      <t xml:space="preserve">Decreto Nacional 1068 de 2015  artículos 2.8.4.8.1, 2.8.4.8.2 y 2.8.4.3.1.4 </t>
    </r>
    <r>
      <rPr>
        <sz val="8"/>
        <rFont val="Arial"/>
        <family val="2"/>
      </rPr>
      <t xml:space="preserve">(compiló Decretos Nacionales 1737, 1738 de 1998 y 984 de 2012, Decreto Nacional 648 de 2017 artículo 2.2.21.4.9. literal H.. Incluir:
*Seguimiento a Contratos o convenios con terceros para la administración de recursos 
*Seguimiento a Pago de Conciliaciones Judiciales
</t>
    </r>
    <r>
      <rPr>
        <b/>
        <u/>
        <sz val="8"/>
        <rFont val="Arial"/>
        <family val="2"/>
      </rPr>
      <t xml:space="preserve">* Trimestral a representante legal. </t>
    </r>
  </si>
  <si>
    <r>
      <rPr>
        <b/>
        <sz val="8"/>
        <rFont val="Arial"/>
        <family val="2"/>
      </rPr>
      <t xml:space="preserve">Seguimiento al Plan de Mejoramiento Contraloría de Bogotá para Informe Anual de Rendición de la Cuenta,  </t>
    </r>
    <r>
      <rPr>
        <sz val="8"/>
        <rFont val="Arial"/>
        <family val="2"/>
      </rPr>
      <t xml:space="preserve">
Informe de la Oficina de Control Interno de la vigencia 2019
</t>
    </r>
    <r>
      <rPr>
        <b/>
        <u/>
        <sz val="8"/>
        <rFont val="Arial"/>
        <family val="2"/>
      </rPr>
      <t>Decreto Nacional 648 de 2017 artículo 2.2.21.4.9. literal I.</t>
    </r>
    <r>
      <rPr>
        <sz val="8"/>
        <rFont val="Arial"/>
        <family val="2"/>
      </rPr>
      <t xml:space="preserve">
* Envío a Representante Legal y Contraloría de Bogotá D.C.
* Rendición de la Cuenta Anual, con corte a 31 de diciembre: </t>
    </r>
    <r>
      <rPr>
        <b/>
        <u/>
        <sz val="8"/>
        <rFont val="Arial"/>
        <family val="2"/>
      </rPr>
      <t>Décimo primer día hábil de febrero</t>
    </r>
    <r>
      <rPr>
        <sz val="8"/>
        <rFont val="Arial"/>
        <family val="2"/>
      </rPr>
      <t xml:space="preserve"> a Contraloría de Bogotá (15 febrero de 2018). Consolidación y transmisión de informes de Rendición de la cuenta anual de cada uno de los procesos.
</t>
    </r>
    <r>
      <rPr>
        <b/>
        <sz val="8"/>
        <rFont val="Calibri"/>
        <family val="2"/>
      </rPr>
      <t/>
    </r>
  </si>
  <si>
    <r>
      <rPr>
        <b/>
        <sz val="8"/>
        <rFont val="Arial"/>
        <family val="2"/>
      </rPr>
      <t>Comité de Conciliaciones</t>
    </r>
    <r>
      <rPr>
        <sz val="8"/>
        <rFont val="Arial"/>
        <family val="2"/>
      </rPr>
      <t xml:space="preserve"> (</t>
    </r>
    <r>
      <rPr>
        <b/>
        <u/>
        <sz val="8"/>
        <rFont val="Arial"/>
        <family val="2"/>
      </rPr>
      <t>Decreto Nacional No.1716 de 2009</t>
    </r>
    <r>
      <rPr>
        <sz val="8"/>
        <rFont val="Arial"/>
        <family val="2"/>
      </rPr>
      <t xml:space="preserve">). Seguimiento al Sistema de Procesos Judiciales SIPROJ. </t>
    </r>
  </si>
  <si>
    <r>
      <t xml:space="preserve">Decreto 371 de 2010. </t>
    </r>
    <r>
      <rPr>
        <sz val="8"/>
        <rFont val="Arial"/>
        <family val="2"/>
      </rPr>
      <t>Informe se seguimiento al cumplimiento del Decreto 371.</t>
    </r>
  </si>
  <si>
    <t>Evaluación de la aprehensión al código de integridad (Revisar quejas al comité de convivencia laboral, disciplinario quejas o denuncias con temas relacionados con la presunta vulneración de valores)</t>
  </si>
  <si>
    <t>Informe Seguimiento a la Implementación de la Política de prevención del  Daño Antijurídico y la política de defensa judicial.</t>
  </si>
  <si>
    <r>
      <rPr>
        <b/>
        <sz val="10"/>
        <color theme="1"/>
        <rFont val="Arial"/>
        <family val="2"/>
      </rPr>
      <t>Recursos:</t>
    </r>
    <r>
      <rPr>
        <sz val="10"/>
        <color theme="1"/>
        <rFont val="Arial"/>
        <family val="2"/>
      </rPr>
      <t xml:space="preserve">
- Humanos:  Equipo de trabajo de la Oficina de Control interno
- Tecnológicos: Equipos de computo, sistemas de información y correo electrónico de la entidad.
- Logísticos: Transporte.</t>
    </r>
  </si>
  <si>
    <t>TOTAL AUDITORÍA</t>
  </si>
  <si>
    <t>TOTAL DE INFORMES DE LEY</t>
  </si>
  <si>
    <t>TOTAL SEGUIMIENTOS AL PLAN DE MEJORAMIENTO SUSCRITO ANTE ENTES EXTERNOS DE CONTROL</t>
  </si>
  <si>
    <t>TOTAL SEGUIMIENTOS AL PLAN DE MEJORAMIENTO POR PROCESOS</t>
  </si>
  <si>
    <t>TOTAL SEGUIMIENTOS A INDICADORES</t>
  </si>
  <si>
    <t>TOTAL SEGUIMIENTOS ESPECIALES</t>
  </si>
  <si>
    <t>TOTAL ACTIVIDADES DE ENFOQUE HACIA LA PREVENCIÓN</t>
  </si>
  <si>
    <t>TOTAL ACTIVIDADES DE EVALUACIÓN DE LA GESTIÓN DE LOS RIESGOS</t>
  </si>
  <si>
    <t>EVALUACIÓN DE LOS RIESGOS GESTIÓN Y CORRUPCIÓN</t>
  </si>
  <si>
    <t>TOTAL ACTIVIDADES DE LIDERAZGO ESTRATÉGICO</t>
  </si>
  <si>
    <t>TOTAL ACTIVIDADES DE RELACIÓN CON ENTES EXTERNOS DE CONTROL</t>
  </si>
  <si>
    <t xml:space="preserve">NOTAS: 
1. El cumplimiento de este plan esta supeditado a la asignación de los recursos necesarios para ejecutarlo, así como a la disposición de las áreas para atender los procesos de auditoría en las fechas programadas.
2. Los cambios en las fechas de ejecución de las actividades formuladas en este plan podrán ser realizados directamente por la jefe de la Oficina de Control Interno, se comunicarán a la depéndencia que atienda el tema y quedarán documentados en las acta de autocontrol del proceso control y mejora.
3. Las modificaciones en cuanto a cambios de actividades o inclusión de nuevas se presentarán en CICCI para su aprobación.
4. Las actividades programadas de seguimiento a planes de mejoramiento por proceso y suscritos ante la Contraloría dependerán de la existencia de acciones formuladas de lo contrario se diligenciará en el campo de evidencia con:  No Aplica.
5. La respuesta a PQRS está supeditada a las solicitudes que ingresen y que sean responsabilidad de la Oficina de Control Interno, en lo meses que no ingresen se documentará con No Aplica para este mes.
6. Las asesorías y acompañamientos se realizarán de oficio y a solicitud de las dependencias y se realizarán las necesarias cada mes.
7. La consolidación de respuestas a entes de control esta supeditada a las solicitudes que realice la Contraloría en el marco de las auditorías.
8. Las actividades adicionales que se realicen de las programadas se contabilizarán en ejecutado pra llevar el control y estadística, pero la ejecución del plan no podrá superar el 100%.
</t>
  </si>
  <si>
    <t>Proceso de Gestión  Financiera</t>
  </si>
  <si>
    <t>Proceso de Gestión  Tecnológica</t>
  </si>
  <si>
    <t>Proceso de Gestión Financiera</t>
  </si>
  <si>
    <r>
      <t xml:space="preserve">Proceso de Gestión </t>
    </r>
    <r>
      <rPr>
        <sz val="8"/>
        <rFont val="Arial"/>
        <family val="2"/>
      </rPr>
      <t>Tecnológicos</t>
    </r>
  </si>
  <si>
    <r>
      <t xml:space="preserve">Proceso </t>
    </r>
    <r>
      <rPr>
        <sz val="8"/>
        <rFont val="Arial"/>
        <family val="2"/>
      </rPr>
      <t>servicio a la ciudadanía</t>
    </r>
  </si>
  <si>
    <t>Proceso de Gestión Tecnológica</t>
  </si>
  <si>
    <t>Proceso de servicio a la ciudadanía</t>
  </si>
  <si>
    <t>Informe de resultados del índice de desempeño institucional - DAFP - Socialización al CICCI.</t>
  </si>
  <si>
    <r>
      <rPr>
        <b/>
        <sz val="8"/>
        <rFont val="Arial"/>
        <family val="2"/>
      </rPr>
      <t>Informe de PQRSF</t>
    </r>
    <r>
      <rPr>
        <sz val="8"/>
        <rFont val="Arial"/>
        <family val="2"/>
      </rPr>
      <t xml:space="preserve"> 
</t>
    </r>
    <r>
      <rPr>
        <b/>
        <u/>
        <sz val="8"/>
        <rFont val="Arial"/>
        <family val="2"/>
      </rPr>
      <t>Ley 1474  Artículo 76</t>
    </r>
    <r>
      <rPr>
        <sz val="8"/>
        <rFont val="Arial"/>
        <family val="2"/>
      </rPr>
      <t xml:space="preserve">, </t>
    </r>
    <r>
      <rPr>
        <b/>
        <u/>
        <sz val="8"/>
        <rFont val="Arial"/>
        <family val="2"/>
      </rPr>
      <t xml:space="preserve">semestral </t>
    </r>
    <r>
      <rPr>
        <u/>
        <sz val="8"/>
        <rFont val="Arial"/>
        <family val="2"/>
      </rPr>
      <t>d</t>
    </r>
    <r>
      <rPr>
        <sz val="8"/>
        <rFont val="Arial"/>
        <family val="2"/>
      </rPr>
      <t>irigido al Secretario de la entidad.</t>
    </r>
  </si>
  <si>
    <t>Participar en las reuniones del Comité de Conciliación, contratación y de gestión y desempeño.</t>
  </si>
  <si>
    <r>
      <rPr>
        <b/>
        <sz val="8"/>
        <rFont val="Arial"/>
        <family val="2"/>
      </rPr>
      <t>Evaluación al Sistema de Control Interno Contable</t>
    </r>
    <r>
      <rPr>
        <sz val="8"/>
        <rFont val="Arial"/>
        <family val="2"/>
      </rPr>
      <t xml:space="preserve">
*  </t>
    </r>
    <r>
      <rPr>
        <b/>
        <u/>
        <sz val="8"/>
        <rFont val="Arial"/>
        <family val="2"/>
      </rPr>
      <t>Antes del 12 de febrero</t>
    </r>
    <r>
      <rPr>
        <sz val="8"/>
        <rFont val="Arial"/>
        <family val="2"/>
      </rPr>
      <t xml:space="preserve"> a la Dirección Distrital de Contabilidad.
*  </t>
    </r>
    <r>
      <rPr>
        <b/>
        <u/>
        <sz val="8"/>
        <rFont val="Arial"/>
        <family val="2"/>
      </rPr>
      <t>Antes del 12 de febrero a</t>
    </r>
    <r>
      <rPr>
        <sz val="8"/>
        <rFont val="Arial"/>
        <family val="2"/>
      </rPr>
      <t xml:space="preserve"> la Veeduría Distrital.  
*  </t>
    </r>
    <r>
      <rPr>
        <b/>
        <u/>
        <sz val="8"/>
        <rFont val="Arial"/>
        <family val="2"/>
      </rPr>
      <t>Antes del 15 febrero</t>
    </r>
    <r>
      <rPr>
        <sz val="8"/>
        <rFont val="Arial"/>
        <family val="2"/>
      </rPr>
      <t xml:space="preserve"> a Contraloría de Bogotá, en formato CBN-1019 en la Rendición Cuenta Anual (Décimo primer día hábil de febrero) 
</t>
    </r>
    <r>
      <rPr>
        <b/>
        <u/>
        <sz val="8"/>
        <rFont val="Arial"/>
        <family val="2"/>
      </rPr>
      <t xml:space="preserve"> Decreto Nacional 648 de 2017 artículo 2.2.21.4.9. literal "d". </t>
    </r>
    <r>
      <rPr>
        <sz val="8"/>
        <rFont val="Arial"/>
        <family val="2"/>
      </rPr>
      <t>(Resoluciones 357 de 2008, 193 de 2016 y 706 de 2016 art. 16 de la Contaduría General de la Nación, Res 001 de 2015 de la Contaduría General de la Nación, en especial art 2 parágrafo 1 (Instructivo 002 del 21 de Diciembre de 2016 de la Contaduría General de la Nación, para vigencia 2017)</t>
    </r>
    <r>
      <rPr>
        <b/>
        <u/>
        <sz val="8"/>
        <rFont val="Arial"/>
        <family val="2"/>
      </rPr>
      <t>.
Resolución de la Secretaría Distrital de Hacienda es la DDC-000002  del 9/08/2018, articulo 3º Información anual, literal n : formulacro CGN2016 Evaluación control interno contable en los plazos establecidos por la Veeduría Distrital.
Circular 12 del Veedor Distrital y el plazo es hasta el 12/02/2021</t>
    </r>
  </si>
  <si>
    <t xml:space="preserve">PLAN ANUAL DE AUDITORÍA OFICINA DE CONTROL INTERNO 2021
SECRETARIA DISTRITAL DE AMBIENTE 
</t>
  </si>
  <si>
    <t>COMITÉ INSTITUCIONAL DE COORDINACIÓN DE CONTROL INTERNO: Acta No.1   de enero 29 de  2021</t>
  </si>
  <si>
    <t>REUNIÓN DE AUTOCONTROL OCI (FUNCIONARIOS Y CONTRATISTAS OCI), ACTA DE COMITÉ DE AUTOCONTROL No. 1 de enero  de 2021</t>
  </si>
  <si>
    <t>RESPONSABLES</t>
  </si>
  <si>
    <t xml:space="preserve">Sara Stella Moyano </t>
  </si>
  <si>
    <t>Irelva Canosa</t>
  </si>
  <si>
    <t>Miguel Angel Pardo</t>
  </si>
  <si>
    <t>Ana Lucía Bacares</t>
  </si>
  <si>
    <t>Silveria Asprilla Lara</t>
  </si>
  <si>
    <t>Irelva Canosa Suárez</t>
  </si>
  <si>
    <t>Everlina Blandón apoya Silveria Asprilla</t>
  </si>
  <si>
    <t>Silveria Asprilla apoya Everlina  Blandón</t>
  </si>
  <si>
    <t>Miguel Angel Pardo apoya Johana Bonilla</t>
  </si>
  <si>
    <t>Silveria Asprilla apoya Everlina Blandon y Johana Bonilla</t>
  </si>
  <si>
    <t>Johana Bonilla apoya Francisco Romero</t>
  </si>
  <si>
    <t>Silveria Asprilla Lara apoya Everlina Blandon</t>
  </si>
  <si>
    <t>Francisco Javier Romero apoya Johana Bonilla</t>
  </si>
  <si>
    <t>Miguel Angel Pardo apoya Francisco Romero y Johana Bonilla</t>
  </si>
  <si>
    <t>Miguel Angel Pardo apoya Ana Lucía Bacares</t>
  </si>
  <si>
    <t>Miguel Angel Pardo apoya Silveria Asprilla</t>
  </si>
  <si>
    <t>Miguel Angel Pardo apoya Everlina Blandon</t>
  </si>
  <si>
    <t>Miguel Angel Pardo apoya Irelva Canosa</t>
  </si>
  <si>
    <t>TODOS</t>
  </si>
  <si>
    <t>Miguel Angel Pardo y Francisco Javier Romero</t>
  </si>
  <si>
    <t>Jefe Oficina de Control Interno</t>
  </si>
  <si>
    <t>Francisco Javier Romero, Ana Lucía Bacares, Silveria Asprilla Lara</t>
  </si>
  <si>
    <r>
      <rPr>
        <b/>
        <sz val="8"/>
        <rFont val="Arial"/>
        <family val="2"/>
      </rPr>
      <t>Decreto Distrital No. 807 de 2019 (artículo 39, parágrafo 4)</t>
    </r>
    <r>
      <rPr>
        <sz val="8"/>
        <rFont val="Arial"/>
        <family val="2"/>
      </rPr>
      <t xml:space="preserve">.  Autoevaluación del Estatuto de Auditoría y Código de ëtica del Auditor e informe de gestión Oficina de Control Interno (Incluir la autoevaluación con los resultados de las evaluaciones realizadas de los auditados </t>
    </r>
  </si>
  <si>
    <t>Francisco Javier Romero apoya Dana Sierra Neira</t>
  </si>
  <si>
    <t>Irelva Canosa apoya Dana Sierra Neira</t>
  </si>
  <si>
    <t>Francisco Javier Romero, Dana Sierra Neira y Johana Bonilla</t>
  </si>
  <si>
    <t>Francisco Javier Romero,  Ana Lucía Bacares, Dana Sierra Neira, Johana Bonilla y Everlina Blandon</t>
  </si>
  <si>
    <t>Miguel Angel Pardo apoya Francisco Romero y Dana Sierra Neira</t>
  </si>
  <si>
    <t>Franciso Javier Romero, Dana Sierra Neira y Johana Bonilla</t>
  </si>
  <si>
    <t>Evaluación de la gestión de los riesgos de gestión y corrupción</t>
  </si>
  <si>
    <r>
      <rPr>
        <b/>
        <sz val="8"/>
        <rFont val="Arial"/>
        <family val="2"/>
      </rPr>
      <t xml:space="preserve">FEBRERO: </t>
    </r>
    <r>
      <rPr>
        <sz val="8"/>
        <rFont val="Arial"/>
        <family val="2"/>
      </rPr>
      <t xml:space="preserve">Se remite el informe de la Evaluación al Sistema de Control Interno Contable a la Veeduría mediante correo institucional el día 13 de febrero de 2021.
</t>
    </r>
    <r>
      <rPr>
        <b/>
        <sz val="8"/>
        <rFont val="Arial"/>
        <family val="2"/>
      </rPr>
      <t xml:space="preserve">Publicado en el link: </t>
    </r>
    <r>
      <rPr>
        <sz val="8"/>
        <rFont val="Arial"/>
        <family val="2"/>
      </rPr>
      <t xml:space="preserve"> http://www.ambientebogota.gov.co/web/transparencia/reportes-de-control interno/-/document_library_display/Jkr8/view/10870871D</t>
    </r>
  </si>
  <si>
    <r>
      <rPr>
        <b/>
        <sz val="8"/>
        <rFont val="Arial"/>
        <family val="2"/>
      </rPr>
      <t>FEBRERO:</t>
    </r>
    <r>
      <rPr>
        <sz val="8"/>
        <rFont val="Arial"/>
        <family val="2"/>
      </rPr>
      <t xml:space="preserve"> Se remite la rendición de cuenta el día  22 de febrero de 2021 mediante la plataforma de SIVICOF  como se puede evidenciar en el certificado de recepción de la cuenta anual de la vigencia 2020, emitido por la Contraloría de Bogotá D.C, el cual reposa en el archivo de la OCI.
</t>
    </r>
    <r>
      <rPr>
        <b/>
        <sz val="8"/>
        <rFont val="Arial"/>
        <family val="2"/>
      </rPr>
      <t xml:space="preserve">Publicado en el link: </t>
    </r>
    <r>
      <rPr>
        <sz val="8"/>
        <rFont val="Arial"/>
        <family val="2"/>
      </rPr>
      <t xml:space="preserve"> http://www.ambientebogota.gov.co/web/transparencia/reportes-de-control-interno/-/document_library_display/Jkr8/view/10872525</t>
    </r>
  </si>
  <si>
    <t>Irelva Canosa, Ana Lucía Bacares, Francisco Romero, Dana Sierra Neira, Johana Bonilla</t>
  </si>
  <si>
    <t xml:space="preserve">Miguel Ángel Pardo, Fernando Sandoval
</t>
  </si>
  <si>
    <r>
      <rPr>
        <b/>
        <sz val="8"/>
        <rFont val="Arial"/>
        <family val="2"/>
      </rPr>
      <t>MARZO:</t>
    </r>
    <r>
      <rPr>
        <sz val="8"/>
        <rFont val="Arial"/>
        <family val="2"/>
      </rPr>
      <t xml:space="preserve"> Certificado del reporte de fecha 18 de marzo de 2021, según la información indicada en  forest No. 2021IE36617 informe cumplimiento derechos autor software.
</t>
    </r>
    <r>
      <rPr>
        <b/>
        <sz val="8"/>
        <rFont val="Arial"/>
        <family val="2"/>
      </rPr>
      <t xml:space="preserve">Publicado en el Link: </t>
    </r>
    <r>
      <rPr>
        <sz val="8"/>
        <rFont val="Arial"/>
        <family val="2"/>
      </rPr>
      <t>http://www.ambientebogota.gov.co/web/transparencia/reportes-de-control-interno/-/document_library_display/Jkr8/view/10876223</t>
    </r>
  </si>
  <si>
    <t>1. En acta de autocontrol N° 07 de 2021 de los días 21 y 22 de abril de 2021, se decidio cambiar la fecha de presentación del  Informe Seguimiento a la Implementación de la Política de prevención del Daño Antijurídico y la política de defensa judicial, se corre la fecha debido al volumen de actividades que están en curso y los ajustes que se están realizando a este informe.</t>
  </si>
  <si>
    <t>2. En acta de autocontrol N° 009 del 06 de mayo de 2021 se decidio cambiar la fecha de presentación del informe Decreto 371 de 2010. Informe de seguimiento al cumplimiento del Decreto 371, por el volumen de actividades que debe ejecutar la contratista  que lo elaborá como auditoria, informe de austeridad del gasto e informe de PQRSF.</t>
  </si>
  <si>
    <t>Silveria Asprilla Lara
Todos</t>
  </si>
  <si>
    <r>
      <rPr>
        <b/>
        <sz val="8"/>
        <color theme="1"/>
        <rFont val="Arial"/>
        <family val="2"/>
      </rPr>
      <t>Líderes:</t>
    </r>
    <r>
      <rPr>
        <sz val="8"/>
        <color theme="1"/>
        <rFont val="Arial"/>
        <family val="2"/>
      </rPr>
      <t xml:space="preserve"> Miguel Ángel Pardo, Francisco Romero
</t>
    </r>
    <r>
      <rPr>
        <b/>
        <sz val="8"/>
        <color theme="1"/>
        <rFont val="Arial"/>
        <family val="2"/>
      </rPr>
      <t>Auditores acompañantes</t>
    </r>
    <r>
      <rPr>
        <sz val="8"/>
        <color theme="1"/>
        <rFont val="Arial"/>
        <family val="2"/>
      </rPr>
      <t xml:space="preserve">: Sara Stella Moyano e Irelva Canosa, Johana Bonilla, Everlina Blandón, Fernando Sandoval, Danna Sierra, Ana Bacares, Diana Chinchilla.
</t>
    </r>
    <r>
      <rPr>
        <b/>
        <sz val="8"/>
        <color theme="1"/>
        <rFont val="Arial"/>
        <family val="2"/>
      </rPr>
      <t xml:space="preserve">Supervisión:
</t>
    </r>
    <r>
      <rPr>
        <sz val="8"/>
        <color theme="1"/>
        <rFont val="Arial"/>
        <family val="2"/>
      </rPr>
      <t xml:space="preserve">Silveria Asprilla Lara
</t>
    </r>
  </si>
  <si>
    <t>Fernando Sandoval apoya Ana Lucía Bacares</t>
  </si>
  <si>
    <t>3. En acta de autocontrol N° 009 del 06 de mayo de 2021 ,  se decidió cambiar la fecha de Realizar informes de verificación de contratos en todas sus etapas de julio pasa a diciembre de 2021 y se retira el programado del mes de agosto y octubre de 2021, porque durante este periodo se encuentra adelantando procesos de auditoría a Gestión Administrativa, Talento Humano y Direccionamiento Estratégico en los cuales se realizarán revisiones de contratos.</t>
  </si>
  <si>
    <r>
      <t xml:space="preserve">MAYO: </t>
    </r>
    <r>
      <rPr>
        <sz val="8"/>
        <rFont val="Arial"/>
        <family val="2"/>
      </rPr>
      <t>Convocatoria con memorando N° 2021IE89764 del 10 de mayo de 2021.</t>
    </r>
  </si>
  <si>
    <r>
      <t xml:space="preserve">FEBRERO: </t>
    </r>
    <r>
      <rPr>
        <sz val="8"/>
        <rFont val="Arial"/>
        <family val="2"/>
      </rPr>
      <t>Mediante el radicdo N° 2021IE21328 del 4 de febrero de 2021, se comunico el seguimiento y se solicito información a la Dirección Legal Ambiental.</t>
    </r>
    <r>
      <rPr>
        <b/>
        <sz val="8"/>
        <rFont val="Arial"/>
        <family val="2"/>
      </rPr>
      <t xml:space="preserve">
FEBRERO: </t>
    </r>
    <r>
      <rPr>
        <sz val="8"/>
        <rFont val="Arial"/>
        <family val="2"/>
      </rPr>
      <t xml:space="preserve">Mediante radicado N°2021IE31587 del 18 d febrero de 2021, se solicito información a los responsables de implementar acciones a las politicas de daño antijuridico. 
</t>
    </r>
    <r>
      <rPr>
        <b/>
        <sz val="8"/>
        <rFont val="Arial"/>
        <family val="2"/>
      </rPr>
      <t xml:space="preserve">FEBRERO: </t>
    </r>
    <r>
      <rPr>
        <sz val="8"/>
        <rFont val="Arial"/>
        <family val="2"/>
      </rPr>
      <t>Se remite a la Dirección Legal,</t>
    </r>
    <r>
      <rPr>
        <b/>
        <sz val="8"/>
        <rFont val="Arial"/>
        <family val="2"/>
      </rPr>
      <t xml:space="preserve"> </t>
    </r>
    <r>
      <rPr>
        <sz val="8"/>
        <rFont val="Arial"/>
        <family val="2"/>
      </rPr>
      <t xml:space="preserve">Reiteración solicitud de información de Políticas de Defensa Judicial, mediante el radicado N°  2021IE25050 del 09 de feberero de 2021.
</t>
    </r>
    <r>
      <rPr>
        <b/>
        <sz val="8"/>
        <rFont val="Arial"/>
        <family val="2"/>
      </rPr>
      <t xml:space="preserve">FEBRERO: </t>
    </r>
    <r>
      <rPr>
        <sz val="8"/>
        <rFont val="Arial"/>
        <family val="2"/>
      </rPr>
      <t xml:space="preserve"> Se remite mediante el radicado N° : 2021IE31466 del 18 de febrero de  2021, Urgente. Tercera solicitud de información de Políticas de Defensa Judicial Según Rad. 2021IE21328 y 2021IE25050.</t>
    </r>
    <r>
      <rPr>
        <b/>
        <sz val="8"/>
        <rFont val="Arial"/>
        <family val="2"/>
      </rPr>
      <t xml:space="preserve">
</t>
    </r>
    <r>
      <rPr>
        <b/>
        <u/>
        <sz val="8"/>
        <rFont val="Arial"/>
        <family val="2"/>
      </rPr>
      <t xml:space="preserve">
</t>
    </r>
    <r>
      <rPr>
        <b/>
        <sz val="8"/>
        <rFont val="Arial"/>
        <family val="2"/>
      </rPr>
      <t xml:space="preserve">MAYO: </t>
    </r>
    <r>
      <rPr>
        <sz val="8"/>
        <rFont val="Arial"/>
        <family val="2"/>
      </rPr>
      <t xml:space="preserve">Se comunica informe mediante el radicado N° 2021IE83620 del 05 demayo de 2021. </t>
    </r>
    <r>
      <rPr>
        <b/>
        <sz val="8"/>
        <rFont val="Arial"/>
        <family val="2"/>
      </rPr>
      <t xml:space="preserve">
Publicado en el Link:</t>
    </r>
    <r>
      <rPr>
        <b/>
        <u/>
        <sz val="8"/>
        <rFont val="Arial"/>
        <family val="2"/>
      </rPr>
      <t xml:space="preserve"> </t>
    </r>
    <r>
      <rPr>
        <u/>
        <sz val="8"/>
        <rFont val="Arial"/>
        <family val="2"/>
      </rPr>
      <t>http://www.ambientebogota.gov.co/web/transparencia/reportes-de-control-interno/-/document_library_display/Jkr8/view/10873099/30956?_110_INSTANCE_Jkr8_redirect=http%3A%2F%2Fwww.ambientebogota.gov.co%2Fweb%2Ftransparencia%2Freportes-de-control-interno%2F-%2Fdocument_library_display%2FJkr8%2Fview%2F10873099</t>
    </r>
  </si>
  <si>
    <t>Fernando Sandoval- Francisco Romero</t>
  </si>
  <si>
    <t xml:space="preserve">Auditoría al Proceso Direccionamiento Estratégico,incluye: Caracterización, procedimientos del proceso, Sistema Único de Información y Trámites SUIT, evaluación de los objetivos estratégicos y avance en el cumplimiento de metas proyecto de inversión,  ejecución presuuestal, financiera y física. </t>
  </si>
  <si>
    <t>Auditoría al Proceso Gestión Ambiental y Desarrollo Rural: incluye: Caracterización, procedimientos del proceso, planes de manejo de Áreas Protegidas y Humedales, Planes de Ordenación y Manejo de Cuencas Hidrográficas, Plan de Accion de Suelos  de Protección, incluye procedimientos del proceso</t>
  </si>
  <si>
    <t>Auditoría al proceso de gestión del talento humano,incluye: Caracterización, procedimientos del proceso, Sistema de seguridad y salud en el trabajo, Sistema de Información Distrital de Empleo y Administración Pública - SIDEAP, evaluación del impacto del PIC,  política de Integridad,  plan de vacantes, plan de bienestar, comité de convivencia, solicitudes de traslado, rotación de personal, plan estratégico de Talento Humano. (Ingreso, permanencia y retiro).</t>
  </si>
  <si>
    <t>Auditoría al Proceso de Gestión Administrativa, incluye: Caracterización, procedimientos del proceso, sistema de Gestión Ambiental: PIGA, componente de gestión ambiental (Res. SDA No 02163 de 2020), verificación de contratos de servicios tercerizados, almacén e inventarios, plan de mantenimiento.</t>
  </si>
  <si>
    <t>Seguimiento a la implementación del documento "Esquema de líneas de Defensa" adoptado en el CICCI de fecha 22 de diciembre de 2020, acta N° 12 de 2020.</t>
  </si>
  <si>
    <r>
      <rPr>
        <b/>
        <sz val="8"/>
        <rFont val="Arial"/>
        <family val="2"/>
      </rPr>
      <t xml:space="preserve">MAYO: </t>
    </r>
    <r>
      <rPr>
        <sz val="8"/>
        <rFont val="Arial"/>
        <family val="2"/>
      </rPr>
      <t>Mediante radicado N° 2021IE105956 del 31 de mayo de 2021, – Solicitud de cierre a la oportunidad de mejora No.429 del 2019, correspondiente al proceso Planeación Ambiental.</t>
    </r>
  </si>
  <si>
    <r>
      <t xml:space="preserve"> </t>
    </r>
    <r>
      <rPr>
        <b/>
        <sz val="8"/>
        <rFont val="Arial"/>
        <family val="2"/>
      </rPr>
      <t>Líder:</t>
    </r>
    <r>
      <rPr>
        <sz val="8"/>
        <rFont val="Arial"/>
        <family val="2"/>
      </rPr>
      <t xml:space="preserve">Sara Stella Moyano 
</t>
    </r>
    <r>
      <rPr>
        <b/>
        <sz val="8"/>
        <rFont val="Arial"/>
        <family val="2"/>
      </rPr>
      <t>Auditores Acompañantes</t>
    </r>
    <r>
      <rPr>
        <sz val="8"/>
        <rFont val="Arial"/>
        <family val="2"/>
      </rPr>
      <t>:</t>
    </r>
    <r>
      <rPr>
        <b/>
        <sz val="8"/>
        <rFont val="Arial"/>
        <family val="2"/>
      </rPr>
      <t xml:space="preserve"> </t>
    </r>
    <r>
      <rPr>
        <sz val="8"/>
        <rFont val="Arial"/>
        <family val="2"/>
      </rPr>
      <t xml:space="preserve">Irelva Canosa Suárez, Fernando Sandoval.
</t>
    </r>
    <r>
      <rPr>
        <b/>
        <sz val="8"/>
        <rFont val="Arial"/>
        <family val="2"/>
      </rPr>
      <t xml:space="preserve">Supervisión: </t>
    </r>
    <r>
      <rPr>
        <sz val="8"/>
        <rFont val="Arial"/>
        <family val="2"/>
      </rPr>
      <t xml:space="preserve"> Francisco Romero.</t>
    </r>
  </si>
  <si>
    <r>
      <rPr>
        <b/>
        <sz val="8"/>
        <rFont val="Arial"/>
        <family val="2"/>
      </rPr>
      <t xml:space="preserve">JUNIO: </t>
    </r>
    <r>
      <rPr>
        <sz val="8"/>
        <rFont val="Arial"/>
        <family val="2"/>
      </rPr>
      <t>Este proceso no cuenta con acciones en el Plan de Mejoramiento suscrito con la Contraloría de Bogotá.</t>
    </r>
  </si>
  <si>
    <r>
      <rPr>
        <b/>
        <sz val="8"/>
        <rFont val="Arial"/>
        <family val="2"/>
      </rPr>
      <t xml:space="preserve">MAYO: </t>
    </r>
    <r>
      <rPr>
        <sz val="8"/>
        <rFont val="Arial"/>
        <family val="2"/>
      </rPr>
      <t xml:space="preserve">Se comunica informe mediante el rdicado N° 2021IE105377 del 28 de mayo de 2021.
</t>
    </r>
    <r>
      <rPr>
        <b/>
        <sz val="8"/>
        <rFont val="Arial"/>
        <family val="2"/>
      </rPr>
      <t>Link de Publicación:</t>
    </r>
    <r>
      <rPr>
        <sz val="8"/>
        <rFont val="Arial"/>
        <family val="2"/>
      </rPr>
      <t xml:space="preserve"> http://www.ambientebogota.gov.co/web/transparencia/reportes-de-control-interno/-/document_library_display/Jkr8/view/10883373</t>
    </r>
  </si>
  <si>
    <t>Miguel Angel Pardo y Fernando Sandoval</t>
  </si>
  <si>
    <t>Sandra Villamil, Silveria Asprilla, Fernando Sandoval, Danna Sierra</t>
  </si>
  <si>
    <r>
      <t xml:space="preserve">JUNIO: </t>
    </r>
    <r>
      <rPr>
        <sz val="8"/>
        <rFont val="Arial"/>
        <family val="2"/>
      </rPr>
      <t>Se comunica el seguimiento al Esquema de Líneas de Defensa mediante el radicado N° 2021IE114573 del 09 de junio de 2021.</t>
    </r>
  </si>
  <si>
    <t>4.por Solicitud de DPSIA mediante memorando N° 2021IE85661 del 07/05/2021, se cambia la fecha de auditoría al proceso de Gestión Tecnológica para octubre-diciembre de 2021..</t>
  </si>
  <si>
    <t>Silveria Asprilla, Everlina Blandon.</t>
  </si>
  <si>
    <t>Francisco Javiero Romero.</t>
  </si>
  <si>
    <t xml:space="preserve">Silveria Asprilla, Diana Chinchilla, Danna Sierra Neira, Johana Bonilla, Everlina Blandon.
</t>
  </si>
  <si>
    <t>Silveria Asprilla Lara, Everlina Blandón.</t>
  </si>
  <si>
    <t>Sandra Villamil, Danna Sierra Neira, Johana Bonilla Everlina Blandon, Francisco Romero, Diana Chinchilla.</t>
  </si>
  <si>
    <t>Sandra Villamil, Danna Sierra Neira, Johana Bonilla Everlina Blandon, Francisco Romero, Diana Chinchilla, Fernando Sandoval.</t>
  </si>
  <si>
    <t>Dana Sierra Neira, Johana Bonilla y Everlina Blandon,  Francisco Romero, Diana Chinchilla.</t>
  </si>
  <si>
    <r>
      <rPr>
        <b/>
        <sz val="8"/>
        <rFont val="Arial"/>
        <family val="2"/>
      </rPr>
      <t xml:space="preserve">JUNIO: </t>
    </r>
    <r>
      <rPr>
        <sz val="8"/>
        <rFont val="Arial"/>
        <family val="2"/>
      </rPr>
      <t>Mediante el radicado N° 2021IE122271 del 19 de junio de 2021.</t>
    </r>
  </si>
  <si>
    <r>
      <rPr>
        <b/>
        <sz val="8"/>
        <rFont val="Arial"/>
        <family val="2"/>
      </rPr>
      <t>FEBRERO:</t>
    </r>
    <r>
      <rPr>
        <sz val="8"/>
        <rFont val="Arial"/>
        <family val="2"/>
      </rPr>
      <t xml:space="preserve"> Mediante radicado N° 2021IE37858 del 28 de febrero de 2021, Respuesta al radicado No. 2021IE35595 del 24/02/2021 remisión de informe Plan de mejoramiento Convenio 1240 de 2017.
</t>
    </r>
    <r>
      <rPr>
        <b/>
        <sz val="8"/>
        <rFont val="Arial"/>
        <family val="2"/>
      </rPr>
      <t xml:space="preserve">JUNIO: </t>
    </r>
    <r>
      <rPr>
        <sz val="8"/>
        <rFont val="Arial"/>
        <family val="2"/>
      </rPr>
      <t xml:space="preserve">Mediante radicado N° 2021IE122270 del 19 de junio de 2021.
</t>
    </r>
    <r>
      <rPr>
        <b/>
        <sz val="8"/>
        <rFont val="Arial"/>
        <family val="2"/>
      </rPr>
      <t xml:space="preserve">JUNIO: </t>
    </r>
    <r>
      <rPr>
        <sz val="8"/>
        <rFont val="Arial"/>
        <family val="2"/>
      </rPr>
      <t>Mediante radicado N° 2021IE117691 del 15 de junio de 2021.</t>
    </r>
  </si>
  <si>
    <r>
      <rPr>
        <b/>
        <sz val="8"/>
        <rFont val="Arial"/>
        <family val="2"/>
      </rPr>
      <t xml:space="preserve">JUNIO: </t>
    </r>
    <r>
      <rPr>
        <sz val="8"/>
        <rFont val="Arial"/>
        <family val="2"/>
      </rPr>
      <t>Mediante radicado N° 2021IE126790 del 24 de junio de 2021, seguimiento plan de mejoramiento por procesos Proceso gestión disciplinaria</t>
    </r>
  </si>
  <si>
    <t xml:space="preserve">Proceso de servicio a la ciudadanía </t>
  </si>
  <si>
    <t>Proceso de Gestión Tecnológicos</t>
  </si>
  <si>
    <r>
      <rPr>
        <b/>
        <sz val="8"/>
        <rFont val="Arial"/>
        <family val="2"/>
      </rPr>
      <t>JUNIO:</t>
    </r>
    <r>
      <rPr>
        <sz val="8"/>
        <rFont val="Arial"/>
        <family val="2"/>
      </rPr>
      <t xml:space="preserve"> Mediante memorando N° 2021IE119673 del 17 de junio de 2021,  Invitación diligenciamiento de la evaluación de la aprehensión a la capacitación en fomento de la cultura del control.
</t>
    </r>
    <r>
      <rPr>
        <b/>
        <sz val="8"/>
        <rFont val="Arial"/>
        <family val="2"/>
      </rPr>
      <t xml:space="preserve">JUNIO: </t>
    </r>
    <r>
      <rPr>
        <sz val="8"/>
        <rFont val="Arial"/>
        <family val="2"/>
      </rPr>
      <t>Mediante el radicado N°2021IE130842 del 29 de junio de 2021, Resultados evaluación de la aprehensión a la capacitación en fomento de la cultura del control: Roles de la Oficina de Control Interno, Código de Integridad y Manual Operativo del Modelo Integrado de Planeación y Gestión -MIPG, versión 4.</t>
    </r>
  </si>
  <si>
    <r>
      <rPr>
        <b/>
        <sz val="8"/>
        <rFont val="Arial"/>
        <family val="2"/>
      </rPr>
      <t xml:space="preserve">FEBRERO: </t>
    </r>
    <r>
      <rPr>
        <sz val="8"/>
        <rFont val="Arial"/>
        <family val="2"/>
      </rPr>
      <t>Mediante radicado N°</t>
    </r>
    <r>
      <rPr>
        <b/>
        <sz val="8"/>
        <rFont val="Arial"/>
        <family val="2"/>
      </rPr>
      <t xml:space="preserve"> </t>
    </r>
    <r>
      <rPr>
        <sz val="8"/>
        <rFont val="Arial"/>
        <family val="2"/>
      </rPr>
      <t>2021IE24758 del 09 de febrero de 2021, Comunicación resultado seguimiento cumplimiento acciones plan de mejoramiento suscrito ante la Contraloría Distrital.</t>
    </r>
    <r>
      <rPr>
        <b/>
        <sz val="8"/>
        <rFont val="Arial"/>
        <family val="2"/>
      </rPr>
      <t xml:space="preserve">
JUNIO: </t>
    </r>
    <r>
      <rPr>
        <sz val="8"/>
        <rFont val="Arial"/>
        <family val="2"/>
      </rPr>
      <t>Mediante radicado N° 2021IE115794 del 11 de junio de 2021, Respuesta radicado No. 2021IE76474 - Remisión seguimiento Plan de Mejoramiento suscrito ante entes externos e control.</t>
    </r>
  </si>
  <si>
    <r>
      <rPr>
        <b/>
        <sz val="8"/>
        <rFont val="Arial"/>
        <family val="2"/>
      </rPr>
      <t>Líder:</t>
    </r>
    <r>
      <rPr>
        <sz val="8"/>
        <rFont val="Arial"/>
        <family val="2"/>
      </rPr>
      <t xml:space="preserve"> Miguel Angel pardo
</t>
    </r>
    <r>
      <rPr>
        <b/>
        <sz val="8"/>
        <rFont val="Arial"/>
        <family val="2"/>
      </rPr>
      <t>Auditores Acompañantes:</t>
    </r>
    <r>
      <rPr>
        <sz val="8"/>
        <rFont val="Arial"/>
        <family val="2"/>
      </rPr>
      <t xml:space="preserve">   Everlina Blandón, Fernando Sandoval, Silveria Asprilla Lara,  Johana Bonilla,  Ana Lucía Bacares.
</t>
    </r>
    <r>
      <rPr>
        <b/>
        <sz val="8"/>
        <rFont val="Arial"/>
        <family val="2"/>
      </rPr>
      <t>Supervisión:</t>
    </r>
    <r>
      <rPr>
        <sz val="8"/>
        <rFont val="Arial"/>
        <family val="2"/>
      </rPr>
      <t xml:space="preserve"> Francisco Javier Romero</t>
    </r>
  </si>
  <si>
    <t>Francisco Javiero Romero apoya Dana Sierra Neira, Johana Bonilla.</t>
  </si>
  <si>
    <t>Francisco Javiero Romero apoya Dana Sierra Neira, Johana Bonilla, Ana Lucia Bacares. Sara Moyano.</t>
  </si>
  <si>
    <r>
      <rPr>
        <b/>
        <sz val="8"/>
        <rFont val="Arial"/>
        <family val="2"/>
      </rPr>
      <t xml:space="preserve">ENERO: </t>
    </r>
    <r>
      <rPr>
        <sz val="8"/>
        <rFont val="Arial"/>
        <family val="2"/>
      </rPr>
      <t xml:space="preserve">Mediante el radicado N°  2021IE14246 Proc 4995352 del 26 de enero de 2021, Solicitud cierre acción #817 del Plan de Mejoramiento Proceso Gestión
Tecnológica
</t>
    </r>
    <r>
      <rPr>
        <b/>
        <sz val="8"/>
        <rFont val="Arial"/>
        <family val="2"/>
      </rPr>
      <t xml:space="preserve">MARZO: </t>
    </r>
    <r>
      <rPr>
        <sz val="8"/>
        <rFont val="Arial"/>
        <family val="2"/>
      </rPr>
      <t xml:space="preserve">Se da respuesta con radicado N° 2021IE14246 sobre Solicitud cierre acción #817 del Plan de Mejoramiento Proceso Gestión Tecnológica: 2021IE20553 Proc 5003025 del 03 de febrero de  2021.
</t>
    </r>
    <r>
      <rPr>
        <b/>
        <sz val="8"/>
        <rFont val="Arial"/>
        <family val="2"/>
      </rPr>
      <t xml:space="preserve">JUNIO: </t>
    </r>
    <r>
      <rPr>
        <sz val="8"/>
        <rFont val="Arial"/>
        <family val="2"/>
      </rPr>
      <t>Con radicado N° 2021IE132271 del 30 de junio de 2021, se comunica el seguimiento al plan de Mejoramiento del Proceso.</t>
    </r>
  </si>
  <si>
    <r>
      <rPr>
        <b/>
        <sz val="8"/>
        <rFont val="Arial"/>
        <family val="2"/>
      </rPr>
      <t>FEBRERO:</t>
    </r>
    <r>
      <rPr>
        <sz val="8"/>
        <rFont val="Arial"/>
        <family val="2"/>
      </rPr>
      <t xml:space="preserve"> Mediante radicado N°2021IE24957 del 09 de febrero de 2021, se da Respuesta memorando No. 2021IE24196, revisión de cumplimiento acción
del hallazgo 3.2.1.14 de la Contraloría de Bogotá.
</t>
    </r>
    <r>
      <rPr>
        <b/>
        <sz val="8"/>
        <rFont val="Arial"/>
        <family val="2"/>
      </rPr>
      <t>FEBRERO:</t>
    </r>
    <r>
      <rPr>
        <sz val="8"/>
        <rFont val="Arial"/>
        <family val="2"/>
      </rPr>
      <t xml:space="preserve"> 2021IE34768 del 23 de febrero de 2021 - Respuesta al radicado No. 2021IE32620 del 19/02/2021 respuesta al resultado seguimiento avance de cumplimiento acciones Plan de Mejoramiento suscrito ante la Contraloría de Bogotá.
</t>
    </r>
    <r>
      <rPr>
        <b/>
        <sz val="8"/>
        <rFont val="Arial"/>
        <family val="2"/>
      </rPr>
      <t xml:space="preserve">JUNIO:  </t>
    </r>
    <r>
      <rPr>
        <sz val="8"/>
        <rFont val="Arial"/>
        <family val="2"/>
      </rPr>
      <t xml:space="preserve">Mediante radicado N° 2021IE113390 del 08 de junio de 2021 se comunica el seguimiento actas de autocontrol del proceso. 
</t>
    </r>
    <r>
      <rPr>
        <b/>
        <sz val="8"/>
        <rFont val="Arial"/>
        <family val="2"/>
      </rPr>
      <t xml:space="preserve">JUNIO: </t>
    </r>
    <r>
      <rPr>
        <sz val="8"/>
        <rFont val="Arial"/>
        <family val="2"/>
      </rPr>
      <t>Mediante radicado N°2021IE132000 del 30 de junio de 2021, al seguimiento al cumplimiento de las acciones del Plan de Mejoramiento suscrito ante la Contraloría.</t>
    </r>
  </si>
  <si>
    <r>
      <rPr>
        <b/>
        <sz val="8"/>
        <rFont val="Arial"/>
        <family val="2"/>
      </rPr>
      <t xml:space="preserve">JUNIO: </t>
    </r>
    <r>
      <rPr>
        <sz val="8"/>
        <rFont val="Arial"/>
        <family val="2"/>
      </rPr>
      <t>Mediante radicado N° 2021IE131765 del 30 de junio de 2021, Respuesta al radicado 2021EE131025 del 30/06/2021 solicitud cierre acción 933 Plan de mejoramiento por procesos.</t>
    </r>
  </si>
  <si>
    <r>
      <rPr>
        <b/>
        <sz val="8"/>
        <rFont val="Arial"/>
        <family val="2"/>
      </rPr>
      <t xml:space="preserve">JUNIO: </t>
    </r>
    <r>
      <rPr>
        <sz val="8"/>
        <rFont val="Arial"/>
        <family val="2"/>
      </rPr>
      <t>Mediante el radicado N° 2021IE125214 del 23 de junio de 2021, se comunica el seguimiento a las acciones del Plan de Mejoramiento por Proceso al proceso.</t>
    </r>
  </si>
  <si>
    <r>
      <rPr>
        <b/>
        <sz val="8"/>
        <rFont val="Arial"/>
        <family val="2"/>
      </rPr>
      <t>ABRIL:</t>
    </r>
    <r>
      <rPr>
        <sz val="8"/>
        <rFont val="Arial"/>
        <family val="2"/>
      </rPr>
      <t xml:space="preserve"> Se efectuó cierre de la acción 824 del Plan deMejoramiento por procesos y se comunicó mediante el radicado No. 2021IE75727 del 27/04/2021.
</t>
    </r>
    <r>
      <rPr>
        <b/>
        <sz val="8"/>
        <rFont val="Arial"/>
        <family val="2"/>
      </rPr>
      <t xml:space="preserve">JUNIO: </t>
    </r>
    <r>
      <rPr>
        <sz val="8"/>
        <rFont val="Arial"/>
        <family val="2"/>
      </rPr>
      <t xml:space="preserve">Mediant radicado N° 2021IE129683 del 28 dee junio de 2021, Comunicación resultado seguimiento Plan de Mejoramiento por procesos Gestión Administrativa, primer semestre vigencia 2021.
</t>
    </r>
  </si>
  <si>
    <r>
      <rPr>
        <b/>
        <sz val="8"/>
        <rFont val="Arial"/>
        <family val="2"/>
      </rPr>
      <t xml:space="preserve">JULIO: </t>
    </r>
    <r>
      <rPr>
        <sz val="8"/>
        <rFont val="Arial"/>
        <family val="2"/>
      </rPr>
      <t>Mediante radicado N° 2021IE145017 del 16 de julio de 2021, Resultado del seguimiento al cumplimiento de las acciones del plan de mejoramiento suscrito ante la Contraloría de Bogotá D.C, con fecha de corte 30 de junio de 2021 - Proceso Servicio a la Ciudadanía</t>
    </r>
    <r>
      <rPr>
        <b/>
        <sz val="8"/>
        <rFont val="Arial"/>
        <family val="2"/>
      </rPr>
      <t>.</t>
    </r>
  </si>
  <si>
    <r>
      <rPr>
        <b/>
        <sz val="8"/>
        <rFont val="Arial"/>
        <family val="2"/>
      </rPr>
      <t>JULIO:</t>
    </r>
    <r>
      <rPr>
        <sz val="8"/>
        <rFont val="Arial"/>
        <family val="2"/>
      </rPr>
      <t xml:space="preserve"> Mediante radicado N° 2021IE143767 del 15 de julio de 2021, Seguimiento a las acciones del plan de mejoramiento del proceso Gestión Documental, con fecha de corte 30 de junio del 2021. </t>
    </r>
  </si>
  <si>
    <r>
      <rPr>
        <b/>
        <sz val="8"/>
        <rFont val="Arial"/>
        <family val="2"/>
      </rPr>
      <t>MAYO:</t>
    </r>
    <r>
      <rPr>
        <sz val="8"/>
        <rFont val="Arial"/>
        <family val="2"/>
      </rPr>
      <t xml:space="preserve"> Mediante el radicado N° 2021IE92328 del 12 de mayo de 2021, resultado de la verificación del avance de la ejeccución de las acciones.
</t>
    </r>
    <r>
      <rPr>
        <b/>
        <sz val="8"/>
        <rFont val="Arial"/>
        <family val="2"/>
      </rPr>
      <t xml:space="preserve">JULIO: </t>
    </r>
    <r>
      <rPr>
        <sz val="8"/>
        <rFont val="Arial"/>
        <family val="2"/>
      </rPr>
      <t>Mediante el radicado N° 2021IE145531 del 16 de julio de 2021, Resultado del seguimiento al cumplimiento de las acciones del plan de mejoramiento suscrito ante la Contraloría de Bogotá D.C., con fecha de corte 30 de junio de 2021 - Proceso Gestión Financiera.</t>
    </r>
  </si>
  <si>
    <r>
      <rPr>
        <b/>
        <sz val="8"/>
        <rFont val="Arial"/>
        <family val="2"/>
      </rPr>
      <t>ENERO:</t>
    </r>
    <r>
      <rPr>
        <sz val="8"/>
        <rFont val="Arial"/>
        <family val="2"/>
      </rPr>
      <t xml:space="preserve"> Mediante radicado No. 2021IE07304 del 16 de enero de 2021, se realizó el informe de seguimiento del Plan de Mejoramiento por Proceso de Evaluación, Control y Seguimiento.
</t>
    </r>
    <r>
      <rPr>
        <b/>
        <sz val="8"/>
        <rFont val="Arial"/>
        <family val="2"/>
      </rPr>
      <t xml:space="preserve">JUNIO:  </t>
    </r>
    <r>
      <rPr>
        <sz val="8"/>
        <rFont val="Arial"/>
        <family val="2"/>
      </rPr>
      <t xml:space="preserve">Mediante el radicado N° 2021IE115790 del 11 de junio de 2021, Primer Informe de Seguimiento y Evaluación del Desempeño del Plan de Mejoramiento por Proceso. Evaluación, Control y Seguimiento. Corte 31 de mayo de 2021.
</t>
    </r>
    <r>
      <rPr>
        <b/>
        <sz val="8"/>
        <rFont val="Arial"/>
        <family val="2"/>
      </rPr>
      <t xml:space="preserve">JUNIO: </t>
    </r>
    <r>
      <rPr>
        <sz val="8"/>
        <rFont val="Arial"/>
        <family val="2"/>
      </rPr>
      <t xml:space="preserve">Mediante radicado No. 2021IE124424 del 22 de junio de 2021 se realizó seguimiento a acciones del Plan de Mejoramiento del proceso para el hallazgo 841.
Mediante radicado No. 2021IE124828 del 23 de junio de 2021 se realizó seguimiento a las acciones del Plan de Mejoramiento del proceso para el hallazgo 842.
</t>
    </r>
    <r>
      <rPr>
        <b/>
        <sz val="8"/>
        <rFont val="Arial"/>
        <family val="2"/>
      </rPr>
      <t>JULIO:</t>
    </r>
    <r>
      <rPr>
        <sz val="8"/>
        <rFont val="Arial"/>
        <family val="2"/>
      </rPr>
      <t xml:space="preserve"> Mediante radicado No. 2021IE139190 del 09 de julio de 2021 se dió respuesta al radicado No. 2021IE132918 del 01 de julio de 2021 sobre "Reformulación plan de mejora hallazgo 841 de la Auditoria Interna Integral del proceso.</t>
    </r>
  </si>
  <si>
    <r>
      <rPr>
        <b/>
        <sz val="8"/>
        <rFont val="Arial"/>
        <family val="2"/>
      </rPr>
      <t xml:space="preserve">JULIO: </t>
    </r>
    <r>
      <rPr>
        <sz val="8"/>
        <rFont val="Arial"/>
        <family val="2"/>
      </rPr>
      <t>Mediante memorando Nº2021IE143638 del 15 de julio de 2021, se presenta el informe de Resultado del seguimiento al cumplimiento de acciones de Plan de Mejoramiento suscrito ante la Contraloría de Bogotá, corte del 30 de junio de 2021 - Proceso Direccionamiento Estratégico.</t>
    </r>
  </si>
  <si>
    <r>
      <rPr>
        <b/>
        <sz val="8"/>
        <rFont val="Arial"/>
        <family val="2"/>
      </rPr>
      <t>MAYO:</t>
    </r>
    <r>
      <rPr>
        <sz val="8"/>
        <rFont val="Arial"/>
        <family val="2"/>
      </rPr>
      <t xml:space="preserve"> Memorando radicado No. 2021IE103897 del 27 de mayo del 2021- Solicitud evidencias sobre el avance y/o cumplimiento de las acciones del plan de mejoramiento suscrito ante la Contraloría de Bogotá D.C, a cargo de la Subdirección Contractual.
</t>
    </r>
    <r>
      <rPr>
        <b/>
        <sz val="8"/>
        <rFont val="Arial"/>
        <family val="2"/>
      </rPr>
      <t xml:space="preserve">JULIO: </t>
    </r>
    <r>
      <rPr>
        <sz val="8"/>
        <rFont val="Arial"/>
        <family val="2"/>
      </rPr>
      <t>Mediante el radicado N° 2021IE141611 del 13 de julio de 2021, Resultado del seguimiento al cumplimiento de acciones de plan de mejoramiento suscrito ante la Contraloría de Bogotá D.C. a 30 de junio de 2021 - Proceso Gestión Contractual.</t>
    </r>
  </si>
  <si>
    <r>
      <rPr>
        <b/>
        <sz val="8"/>
        <rFont val="Arial"/>
        <family val="2"/>
      </rPr>
      <t xml:space="preserve">ENERO: </t>
    </r>
    <r>
      <rPr>
        <sz val="8"/>
        <rFont val="Arial"/>
        <family val="2"/>
      </rPr>
      <t xml:space="preserve">comunicado con memorando No.      2021IE17516 del 29/01/2021, Publciado en el link:http://www.ambientebogota.gov.co/web/transparencia/reportes-de-control-interno/-/document_library_display/Jkr8/view/10227214/29753?_110_INSTANCE_Jkr8_redirect=http%3A%2F%2Fwww.ambientebogota.gov.co%2Fweb%2Ftransparencia%2Freportes-de-control-interno%2F-%2Fdocument_library_display%2FJkr8%2Fview%2F10227214.
</t>
    </r>
    <r>
      <rPr>
        <b/>
        <sz val="8"/>
        <rFont val="Arial"/>
        <family val="2"/>
      </rPr>
      <t xml:space="preserve">JULIO: </t>
    </r>
    <r>
      <rPr>
        <sz val="8"/>
        <rFont val="Arial"/>
        <family val="2"/>
      </rPr>
      <t>Mediante el radicado N° 2021IE151619  del 26 de julio de 2021, se comunica Envío Informe de seguimiento a las Peticiones, Quejas, Sugerencias, Reclamos y Felicitaciones - Artículo 76, Ley 1474 de 2011 Evaluación Primer Semestre - 2021.</t>
    </r>
    <r>
      <rPr>
        <b/>
        <sz val="8"/>
        <rFont val="Arial"/>
        <family val="2"/>
      </rPr>
      <t xml:space="preserve">
Publicado en el Link: 
</t>
    </r>
    <r>
      <rPr>
        <sz val="8"/>
        <rFont val="Arial"/>
        <family val="2"/>
      </rPr>
      <t>http://www.ambientebogota.gov.co/web/transparencia/reportes-de-control-interno/-/document_library_display/Jkr8/view/10888488</t>
    </r>
  </si>
  <si>
    <r>
      <t xml:space="preserve">Informe comunciado con memorando No. 2021IE07144 del 15/01/2021.
</t>
    </r>
    <r>
      <rPr>
        <b/>
        <sz val="8"/>
        <rFont val="Arial"/>
        <family val="2"/>
      </rPr>
      <t>JULIO:</t>
    </r>
    <r>
      <rPr>
        <sz val="8"/>
        <rFont val="Arial"/>
        <family val="2"/>
      </rPr>
      <t xml:space="preserve"> </t>
    </r>
    <r>
      <rPr>
        <b/>
        <sz val="8"/>
        <color rgb="FFFF0000"/>
        <rFont val="Arial"/>
        <family val="2"/>
      </rPr>
      <t xml:space="preserve"> </t>
    </r>
    <r>
      <rPr>
        <sz val="8"/>
        <rFont val="Arial"/>
        <family val="2"/>
      </rPr>
      <t xml:space="preserve">Mediante memorando Nº  2021IE147059 del  19 de julio de 2021,  se presenta Informe de autoevaluación y seguimiento a instrumentos técnicos y administrativos que hacen parte del Sistema de Control Interno del proceso Control y Mejora (Primer Semestre 2021).
</t>
    </r>
    <r>
      <rPr>
        <b/>
        <sz val="8"/>
        <rFont val="Arial"/>
        <family val="2"/>
      </rPr>
      <t>Publicado en el link:</t>
    </r>
    <r>
      <rPr>
        <sz val="8"/>
        <rFont val="Arial"/>
        <family val="2"/>
      </rPr>
      <t xml:space="preserve">
http://www.ambientebogota.gov.co/web/transparencia/reportes-de-control-interno/-/document_library_display/Jkr8/view/10870856</t>
    </r>
  </si>
  <si>
    <r>
      <t xml:space="preserve">comunicado con memorando No.      2021IE08513 del 18/01/2021, Publciado en el link: http://www.ambientebogota.gov.co/web/transparencia/reportes-de-control-interno/-/document_library_display/Jkr8/view/10492367
</t>
    </r>
    <r>
      <rPr>
        <b/>
        <sz val="8"/>
        <rFont val="Arial"/>
        <family val="2"/>
      </rPr>
      <t>JULIO:</t>
    </r>
    <r>
      <rPr>
        <sz val="8"/>
        <rFont val="Arial"/>
        <family val="2"/>
      </rPr>
      <t xml:space="preserve"> Mediante el radicado N° 2021IE149810 del 22 de julio de 2021, Informe Consolidado del estado de las acciones del Plan de Mejoramiento por Procesos, con corte 21 de julio de 2021</t>
    </r>
    <r>
      <rPr>
        <b/>
        <sz val="8"/>
        <color rgb="FFFF0000"/>
        <rFont val="Arial"/>
        <family val="2"/>
      </rPr>
      <t xml:space="preserve">.
</t>
    </r>
    <r>
      <rPr>
        <b/>
        <sz val="8"/>
        <rFont val="Arial"/>
        <family val="2"/>
      </rPr>
      <t>Publicado en e link:</t>
    </r>
    <r>
      <rPr>
        <sz val="8"/>
        <rFont val="Arial"/>
        <family val="2"/>
      </rPr>
      <t xml:space="preserve">
http://www.ambientebogota.gov.co/web/transparencia/reportes-de-control-interno/-/document_library_display/Jkr8/view/10888810/31327?_110_INSTANCE_Jkr8_redirect=http%3A%2F%2Fwww.ambientebogota.gov.co%2Fweb%2Ftransparencia%2Freportes-de-control-interno%2F-%2Fdocument_library_display%2FJkr8%2Fview%2F10888810</t>
    </r>
  </si>
  <si>
    <r>
      <t>MARZO:</t>
    </r>
    <r>
      <rPr>
        <sz val="8"/>
        <rFont val="Arial"/>
        <family val="2"/>
      </rPr>
      <t xml:space="preserve"> Mediante radicado N°2021IE53843 Proceso 5048014 del 24 de marzo de 2021, se comunica resultado seguimiento a las reservas presupuestales, pasivos exigibles y Plan de sostenibilidad contable .
</t>
    </r>
    <r>
      <rPr>
        <b/>
        <sz val="8"/>
        <rFont val="Arial"/>
        <family val="2"/>
      </rPr>
      <t>Publicado en el link:</t>
    </r>
    <r>
      <rPr>
        <sz val="8"/>
        <color rgb="FFFF0000"/>
        <rFont val="Arial"/>
        <family val="2"/>
      </rPr>
      <t xml:space="preserve"> </t>
    </r>
    <r>
      <rPr>
        <sz val="8"/>
        <rFont val="Arial"/>
        <family val="2"/>
      </rPr>
      <t xml:space="preserve">http://www.ambientebogota.gov.co/web/transparencia/reportes-de-control-interno/-/document_library_display/Jkr8/view/10873099
</t>
    </r>
    <r>
      <rPr>
        <b/>
        <sz val="8"/>
        <rFont val="Arial"/>
        <family val="2"/>
      </rPr>
      <t>JULIO</t>
    </r>
    <r>
      <rPr>
        <sz val="8"/>
        <rFont val="Arial"/>
        <family val="2"/>
      </rPr>
      <t xml:space="preserve">: Mediante radicado No. 2021IE140511 del 12/07/2021, proceso 5150468, se comunicó resultado de seguimiento a pasivos y reservas presupuestales primer semestre 2021.
</t>
    </r>
    <r>
      <rPr>
        <b/>
        <sz val="8"/>
        <rFont val="Arial"/>
        <family val="2"/>
      </rPr>
      <t xml:space="preserve">Publicado en el Link:
</t>
    </r>
    <r>
      <rPr>
        <sz val="8"/>
        <rFont val="Arial"/>
        <family val="2"/>
      </rPr>
      <t>http://www.ambientebogota.gov.co/web/transparencia/reportes-de-control-interno/-/document_library_display/Jkr8/view/10873099/31332?_110_INSTANCE_Jkr8_redirect=http%3A%2F%2Fwww.ambientebogota.gov.co%2Fweb%2Ftransparencia%2Freportes-de-control-interno%2F-%2Fdocument_library_display%2FJkr8%2Fview%2F10873099</t>
    </r>
  </si>
  <si>
    <r>
      <t xml:space="preserve">JULIO: </t>
    </r>
    <r>
      <rPr>
        <sz val="8"/>
        <rFont val="Arial"/>
        <family val="2"/>
      </rPr>
      <t>Mediante el radicado N° 2021IE154156 del 27 de julio de 2021, se comunico el informe de Compilado de Resoluciones Internas de Interés
General o Normograma interno (Enfoque a la Prevención Recomendaciones de mejora, asesoría y acompañamiento).</t>
    </r>
    <r>
      <rPr>
        <b/>
        <sz val="8"/>
        <rFont val="Arial"/>
        <family val="2"/>
      </rPr>
      <t xml:space="preserve">
Publicado en el link:
</t>
    </r>
    <r>
      <rPr>
        <sz val="8"/>
        <rFont val="Arial"/>
        <family val="2"/>
      </rPr>
      <t>http://www.ambientebogota.gov.co/web/transparencia/reportes-de-control-interno/-/document_library_display/Jkr8/view/10883373/31330?_110_INSTANCE_Jkr8_redirect=http%3A%2F%2Fwww.ambientebogota.gov.co%2Fweb%2Ftransparencia%2Freportes-de-control-interno%2F-%2Fdocument_library_display%2FJkr8%2Fview%2F10883373</t>
    </r>
  </si>
  <si>
    <r>
      <rPr>
        <b/>
        <sz val="8"/>
        <rFont val="Arial"/>
        <family val="2"/>
      </rPr>
      <t xml:space="preserve">ENERO: </t>
    </r>
    <r>
      <rPr>
        <sz val="8"/>
        <rFont val="Arial"/>
        <family val="2"/>
      </rPr>
      <t>Informe comunicado con memorando Forest No. 2021IE15311 de 27/01/2021. Publicado en el link: http://www.ambientebogota.gov.co/web/transparencia/reportes-de-control-interno/-/document_library_display/Jkr8/view/10868487</t>
    </r>
  </si>
  <si>
    <r>
      <rPr>
        <b/>
        <sz val="8"/>
        <rFont val="Arial"/>
        <family val="2"/>
      </rPr>
      <t xml:space="preserve">ENERO: </t>
    </r>
    <r>
      <rPr>
        <sz val="8"/>
        <rFont val="Arial"/>
        <family val="2"/>
      </rPr>
      <t xml:space="preserve">Informe comunicado con memorando Forest No. 2021IE13326 de 25/01/2021. Publicado en el link: http://www.ambientebogota.gov.co/web/transparencia/reportes-de-control-interno/-/document_library_display/Jkr8/view/9553111/29627?_110_INSTANCE_Jkr8_redirect=http%3A%2F%2Fwww.ambientebogota.gov.co%2Fweb%2Ftransparencia%2Freportes-de-control-interno%2F-%2Fdocument_library_display%2FJkr8%2Fview%2F9553111.
</t>
    </r>
    <r>
      <rPr>
        <b/>
        <sz val="8"/>
        <rFont val="Arial"/>
        <family val="2"/>
      </rPr>
      <t xml:space="preserve">JULIO: </t>
    </r>
    <r>
      <rPr>
        <sz val="8"/>
        <rFont val="Arial"/>
        <family val="2"/>
      </rPr>
      <t xml:space="preserve">Mediante el radicado N° 2021IE151972 del 26 de julio de 2021, se comunica el Resultados de la evaluación del Sistema de Control Interno -SCI de la
Secretaría Distrital de Ambiente, primer semestre de 2021.
</t>
    </r>
    <r>
      <rPr>
        <b/>
        <sz val="8"/>
        <rFont val="Arial"/>
        <family val="2"/>
      </rPr>
      <t>Publicado en el link:</t>
    </r>
    <r>
      <rPr>
        <sz val="8"/>
        <rFont val="Arial"/>
        <family val="2"/>
      </rPr>
      <t xml:space="preserve">
http://www.ambientebogota.gov.co/web/transparencia/reportes-de-control-interno/-/document_library_display/Jkr8/view/10888614</t>
    </r>
  </si>
  <si>
    <t>Proceso servicio a la ciudadanía</t>
  </si>
  <si>
    <t>Miguel Angel Pardo apoya A irelva Canosa</t>
  </si>
  <si>
    <r>
      <rPr>
        <b/>
        <sz val="8"/>
        <rFont val="Arial"/>
        <family val="2"/>
      </rPr>
      <t>AGOSTO:</t>
    </r>
    <r>
      <rPr>
        <sz val="8"/>
        <rFont val="Arial"/>
        <family val="2"/>
      </rPr>
      <t xml:space="preserve"> Mediante el radicado N°  2021IE172777 del 18 de agosto de 2021, se comunica el Informe de seguimiento a los indicadores de gestión del proceso Planeación Ambiental, fecha de corte de 31 de julio de 2021.</t>
    </r>
  </si>
  <si>
    <r>
      <t xml:space="preserve">AGOSTO: </t>
    </r>
    <r>
      <rPr>
        <sz val="8"/>
        <rFont val="Arial"/>
        <family val="2"/>
      </rPr>
      <t>Mediante radicado N°2021IE172488 del 18 de agosto de 2021, se comunica el Informe de seguimiento a los indicadores de gestión del proceso Gestión Documental, fecha de corte de 31 de julio de 2021.</t>
    </r>
  </si>
  <si>
    <r>
      <rPr>
        <b/>
        <sz val="8"/>
        <rFont val="Arial"/>
        <family val="2"/>
      </rPr>
      <t>AGOSTO:</t>
    </r>
    <r>
      <rPr>
        <sz val="8"/>
        <rFont val="Arial"/>
        <family val="2"/>
      </rPr>
      <t xml:space="preserve"> Mediante el radicado N° 2021IE172481  del 18 de agosto de 2021, se comunica el Seguimiento a indicadores del Proceso de Gestión Contractual, fecha de corte 31 de julio de 2021.</t>
    </r>
  </si>
  <si>
    <r>
      <rPr>
        <b/>
        <sz val="8"/>
        <rFont val="Arial"/>
        <family val="2"/>
      </rPr>
      <t xml:space="preserve">AGOSTO: </t>
    </r>
    <r>
      <rPr>
        <sz val="8"/>
        <rFont val="Arial"/>
        <family val="2"/>
      </rPr>
      <t>Mediante el radicado N° 2021IE172467 del 18 de agosto de 2021, se comunica el Resultado de la evaluación y seguimiento a los indicadores de gestión del proceso de Direccionamiento Estratégico con fecha de corte 31 de julio.</t>
    </r>
  </si>
  <si>
    <r>
      <rPr>
        <b/>
        <sz val="8"/>
        <rFont val="Arial"/>
        <family val="2"/>
      </rPr>
      <t>AGOSTO</t>
    </r>
    <r>
      <rPr>
        <sz val="8"/>
        <rFont val="Arial"/>
        <family val="2"/>
      </rPr>
      <t>: Mediante el radicado N° 2021IE172064 del 18 de agosto de 2021, Resultado de la evaluación y seguimiento a los indicadores de gestión del proceso de Comunicaciones con fecha de corte 31 de junio.</t>
    </r>
  </si>
  <si>
    <r>
      <rPr>
        <b/>
        <sz val="8"/>
        <rFont val="Arial"/>
        <family val="2"/>
      </rPr>
      <t>AGOSTO:</t>
    </r>
    <r>
      <rPr>
        <sz val="8"/>
        <rFont val="Arial"/>
        <family val="2"/>
      </rPr>
      <t xml:space="preserve"> Mediante el radicado N° 2021IE171851 del 17 de agosto de 2021, Comunicación resultado del seguimiento a los Indicadores de Gestión del Proceso de Gestión Administrativa a julio de 2021</t>
    </r>
  </si>
  <si>
    <r>
      <t xml:space="preserve">AGOSTO: </t>
    </r>
    <r>
      <rPr>
        <sz val="8"/>
        <rFont val="Arial"/>
        <family val="2"/>
      </rPr>
      <t>Mediante radicado N° 2021IE171850 del 17 de agosto de 2021,  Resultado del seguimiento a los Indicadores de Gestión del Proceso de Gestión Jurídica, con corte a julio de 2021</t>
    </r>
  </si>
  <si>
    <r>
      <rPr>
        <b/>
        <sz val="8"/>
        <rFont val="Arial"/>
        <family val="2"/>
      </rPr>
      <t xml:space="preserve">AGOSTO: </t>
    </r>
    <r>
      <rPr>
        <sz val="8"/>
        <rFont val="Arial"/>
        <family val="2"/>
      </rPr>
      <t>Mediante el radicado N° 2021IE171509 del 17 de agosto de 2021, Evaluación y seguimiento a indicadores proceso Gestión del Talento Humano con corte a 31 de julio de 2021.</t>
    </r>
  </si>
  <si>
    <r>
      <rPr>
        <b/>
        <sz val="8"/>
        <rFont val="Arial"/>
        <family val="2"/>
      </rPr>
      <t xml:space="preserve">AGOSTO: </t>
    </r>
    <r>
      <rPr>
        <sz val="8"/>
        <rFont val="Arial"/>
        <family val="2"/>
      </rPr>
      <t>Mediante el radicado N° 2021IE171499 del 17 de agosto de 2021,  se comunica la Evaluación y seguimiento a indicadores proceso Sistema Integrado de Gestión con corte a 31 de julio de 2021.</t>
    </r>
  </si>
  <si>
    <r>
      <rPr>
        <b/>
        <sz val="8"/>
        <rFont val="Arial"/>
        <family val="2"/>
      </rPr>
      <t xml:space="preserve">AGOSTO: </t>
    </r>
    <r>
      <rPr>
        <sz val="8"/>
        <rFont val="Arial"/>
        <family val="2"/>
      </rPr>
      <t>Mediante el radicado N° 2021IE171490 del 17 de agosto de 2021, se comunica Evaluación y seguimiento a indicadores proceso Gestión Ambiental y Desarrollo Rural con corte a 31 de julio de 2021.</t>
    </r>
  </si>
  <si>
    <t>AGOSTO: Mediante el radicado N° 2021IE171194 del17 de agosto de 2021, Informe de seguimiento a los indicadores de gestión del proceso Participación y Educación Ambiental, fecha de corte 31 de julio de 2021.</t>
  </si>
  <si>
    <r>
      <rPr>
        <b/>
        <sz val="8"/>
        <rFont val="Arial"/>
        <family val="2"/>
      </rPr>
      <t>AGOSTO:</t>
    </r>
    <r>
      <rPr>
        <sz val="8"/>
        <rFont val="Arial"/>
        <family val="2"/>
      </rPr>
      <t xml:space="preserve"> Mediante el radicado N° 2021IE170537 del 17 de agosto de 2021, Informe de seguimiento a los indicadores de gestión del proceso Servicio a la Ciudadanía, fecha de corte de 31 de julio de 2021.</t>
    </r>
  </si>
  <si>
    <r>
      <rPr>
        <b/>
        <sz val="8"/>
        <rFont val="Arial"/>
        <family val="2"/>
      </rPr>
      <t>AGOSTO:</t>
    </r>
    <r>
      <rPr>
        <sz val="8"/>
        <rFont val="Arial"/>
        <family val="2"/>
      </rPr>
      <t xml:space="preserve"> Mediante el radicado N° 2021IE168799 del 12 de agosto de 2021,  Resultado del seguimiento a los Indicadores de Gestión del Proceso de Gestión Financiera a julio de 2021.</t>
    </r>
  </si>
  <si>
    <r>
      <rPr>
        <b/>
        <sz val="8"/>
        <rFont val="Arial"/>
        <family val="2"/>
      </rPr>
      <t>AGOSTO:</t>
    </r>
    <r>
      <rPr>
        <sz val="8"/>
        <rFont val="Arial"/>
        <family val="2"/>
      </rPr>
      <t xml:space="preserve"> Mediante el radicado N° 2021IE167539 del 11 de agosto de 2021, se comunica el  Resultado del seguimiento a los Indicadores de Gestión del Proceso de Gestión Disciplinaria, con corte a julio de 2021</t>
    </r>
  </si>
  <si>
    <t>AGOSTO: Mediante el radicado N° 2021IE173188 del 18 de agosto de 2021, se comunica Resultado de la evaluación y seguimiento a los indicadores de gestión tecnológica con fecha de corte 31 de Julio de 2021.</t>
  </si>
  <si>
    <r>
      <rPr>
        <b/>
        <sz val="8"/>
        <rFont val="Arial"/>
        <family val="2"/>
      </rPr>
      <t xml:space="preserve">AGOSTO: </t>
    </r>
    <r>
      <rPr>
        <sz val="8"/>
        <rFont val="Arial"/>
        <family val="2"/>
      </rPr>
      <t>Mediante el radicado N°2021IE176054 del 23 de agosto de 2020, Seguimiento al Estado de Avance de los Indicadores, Proceso Evaluación, Control y Seguimiento. Período: Segundo Semestre 2020 - Julio de 2021.</t>
    </r>
  </si>
  <si>
    <r>
      <rPr>
        <b/>
        <sz val="8"/>
        <rFont val="Arial"/>
        <family val="2"/>
      </rPr>
      <t>AGOSTO:</t>
    </r>
    <r>
      <rPr>
        <sz val="8"/>
        <rFont val="Arial"/>
        <family val="2"/>
      </rPr>
      <t xml:space="preserve"> Mediante el radicado N° 2021IE173650 del 19 de agosto de 2021, se comunica Seguimiento al Estado de Avance de los Indicadores. Proceso Metrología,
Monitoreo y Modelación. Período: Segundo Semestre 2020 – Julio de 2021.
</t>
    </r>
    <r>
      <rPr>
        <b/>
        <sz val="8"/>
        <rFont val="Arial"/>
        <family val="2"/>
      </rPr>
      <t>AGOSTO:</t>
    </r>
    <r>
      <rPr>
        <sz val="8"/>
        <rFont val="Arial"/>
        <family val="2"/>
      </rPr>
      <t xml:space="preserve"> Mediante el radicado N° 2021IE174919 del 20 de agosto de 2021, se da alcance al Radicado No. 2021IE173650 del 19 de agosto de 2021,. Seguimiento al Estado de Avance de los Indicadores. Proceso Metrología, Monitoreo y
Modelación. Período: Segundo Semestre 2020 – Julio de 2021.</t>
    </r>
  </si>
  <si>
    <r>
      <rPr>
        <b/>
        <sz val="8"/>
        <rFont val="Arial"/>
        <family val="2"/>
      </rPr>
      <t xml:space="preserve">ENERO: </t>
    </r>
    <r>
      <rPr>
        <sz val="8"/>
        <rFont val="Arial"/>
        <family val="2"/>
      </rPr>
      <t xml:space="preserve">Mediante radicado No. 2021IE11025 del 21 de enero de 202, se realizó el informe de seguimiento del Plan de Mejoramiento por Proceso de Metrología, Monitoreo y Modelación.
</t>
    </r>
    <r>
      <rPr>
        <b/>
        <sz val="8"/>
        <rFont val="Arial"/>
        <family val="2"/>
      </rPr>
      <t xml:space="preserve">FEBRERO: </t>
    </r>
    <r>
      <rPr>
        <sz val="8"/>
        <rFont val="Arial"/>
        <family val="2"/>
      </rPr>
      <t xml:space="preserve">Mediante radicado No. 2021IE20779 del 03 de febrero de 2021, se realizó el registro de hallazgos de la auditoría interna al Laboratorio Ambiental en el Sistema de Información ISOLUCION bajo el número 168.
</t>
    </r>
    <r>
      <rPr>
        <b/>
        <sz val="8"/>
        <rFont val="Arial"/>
        <family val="2"/>
      </rPr>
      <t>JUNIO:</t>
    </r>
    <r>
      <rPr>
        <sz val="8"/>
        <rFont val="Arial"/>
        <family val="2"/>
      </rPr>
      <t xml:space="preserve"> Mediante radicado N°2021IE130862 del 30 de junio de 2021, se comunica el seguimiento a las acciones del Plan de Mejoramiento por proceso. 
</t>
    </r>
    <r>
      <rPr>
        <b/>
        <sz val="8"/>
        <rFont val="Arial"/>
        <family val="2"/>
      </rPr>
      <t>JULIO:</t>
    </r>
    <r>
      <rPr>
        <sz val="8"/>
        <rFont val="Arial"/>
        <family val="2"/>
      </rPr>
      <t xml:space="preserve"> Mediante radicado  No. 2021IE148727 del 21 de julio de 2021  se realizó seguimiento a las acciones del plan de mejoramiento para los hallazgos No. 921 y 925 del proceso de Metrología, Monitoreo y Modelación.
</t>
    </r>
    <r>
      <rPr>
        <b/>
        <sz val="8"/>
        <rFont val="Arial"/>
        <family val="2"/>
      </rPr>
      <t xml:space="preserve">AGOSTO: </t>
    </r>
    <r>
      <rPr>
        <sz val="8"/>
        <rFont val="Arial"/>
        <family val="2"/>
      </rPr>
      <t>Mediante radicado No. 2021IE169827 del 13 de agosto de 2021 se realizó seguimiento al estado de las acciones sobre la acción de mejora No. 344  del proceso de Metrología, Monitoreo y Modelación.</t>
    </r>
  </si>
  <si>
    <r>
      <rPr>
        <b/>
        <sz val="8"/>
        <rFont val="Arial"/>
        <family val="2"/>
      </rPr>
      <t xml:space="preserve">Líder: </t>
    </r>
    <r>
      <rPr>
        <sz val="8"/>
        <rFont val="Arial"/>
        <family val="2"/>
      </rPr>
      <t xml:space="preserve"> Francisco Javier Romero.
</t>
    </r>
    <r>
      <rPr>
        <b/>
        <sz val="8"/>
        <rFont val="Arial"/>
        <family val="2"/>
      </rPr>
      <t xml:space="preserve">Auditores  acompañantes: </t>
    </r>
    <r>
      <rPr>
        <sz val="8"/>
        <rFont val="Arial"/>
        <family val="2"/>
      </rPr>
      <t xml:space="preserve"> Fernando Sandoval,, Danna Sierra.
</t>
    </r>
    <r>
      <rPr>
        <b/>
        <sz val="8"/>
        <rFont val="Arial"/>
        <family val="2"/>
      </rPr>
      <t xml:space="preserve">Supervisión: </t>
    </r>
    <r>
      <rPr>
        <sz val="8"/>
        <rFont val="Arial"/>
        <family val="2"/>
      </rPr>
      <t xml:space="preserve">Silveria Asprilla Lara  </t>
    </r>
  </si>
  <si>
    <r>
      <t xml:space="preserve">JUNIO: </t>
    </r>
    <r>
      <rPr>
        <sz val="8"/>
        <rFont val="Arial"/>
        <family val="2"/>
      </rPr>
      <t xml:space="preserve">Mediante radicado N° 2021IE112111 del 08 de junio de 2021 se comunica el seguimiento actas de autocontrol, hallazgos 3.2.1.1. y 3.2.1.10. Dirección de Control Ambiental.
Mediante radicado No. 2021IE116722 del 12 de junio de 2021 se realizó seguimiento y evaluación al estado de cumplimiento de las acciones asociadas a los hallazgos 3.2.1.1. y 3.2.1.10 de la Subdirección del Recurso Hídrico y del Suelo.
</t>
    </r>
    <r>
      <rPr>
        <b/>
        <sz val="8"/>
        <rFont val="Arial"/>
        <family val="2"/>
      </rPr>
      <t xml:space="preserve">JUNIO: </t>
    </r>
    <r>
      <rPr>
        <sz val="8"/>
        <rFont val="Arial"/>
        <family val="2"/>
      </rPr>
      <t xml:space="preserve">Mediante radicado No. 2021IE116712 del 12 de junio de 2021 se realizó seguimiento y evaluación al estado de cumplimiento de las acciones asociadas a los hallazgos 3.2.1.1. y 3.2.1.10 de la Subdirección de Silvicultura, Flora y Fauna Silvestre.
</t>
    </r>
    <r>
      <rPr>
        <b/>
        <sz val="8"/>
        <rFont val="Arial"/>
        <family val="2"/>
      </rPr>
      <t xml:space="preserve">JUNIO: </t>
    </r>
    <r>
      <rPr>
        <sz val="8"/>
        <rFont val="Arial"/>
        <family val="2"/>
      </rPr>
      <t>Mediante radicado No. 2021IE116210 del 11 de junio de 2021 se solicitaron los registros y avances de las acciones asociadas a los hallazgos 3.2.1.1. y 3.2.1.10 de la Subdirección de Calidad del Aire, Auditiva y Visual para verificar y conceptuar su estado de cumplimiento.</t>
    </r>
    <r>
      <rPr>
        <b/>
        <sz val="8"/>
        <rFont val="Arial"/>
        <family val="2"/>
      </rPr>
      <t xml:space="preserve">
JUNIO: </t>
    </r>
    <r>
      <rPr>
        <sz val="8"/>
        <rFont val="Arial"/>
        <family val="2"/>
      </rPr>
      <t xml:space="preserve">Mediante radicado N°2021IE116722 del 12 de junio de 2021, se realizo seguimiento al estado de cumplimiento de las acciones asociadas a los hallazgos 3.2.1.1. y 3.2.1.10 de la SRHS.
</t>
    </r>
    <r>
      <rPr>
        <b/>
        <sz val="8"/>
        <rFont val="Arial"/>
        <family val="2"/>
      </rPr>
      <t xml:space="preserve">AGOSTO: </t>
    </r>
    <r>
      <rPr>
        <sz val="8"/>
        <rFont val="Arial"/>
        <family val="2"/>
      </rPr>
      <t>Mediante radicado N°2021IE184029 del 31 de agosto de 2021, se reealizo el seguimeinto a las acciones de Plan de mejormaiento institucional del proceso de evaluación control y seguimiento con corte a 31 de agosto de 2021.</t>
    </r>
  </si>
  <si>
    <r>
      <rPr>
        <b/>
        <sz val="8"/>
        <rFont val="Arial"/>
        <family val="2"/>
      </rPr>
      <t>AGOSTO</t>
    </r>
    <r>
      <rPr>
        <sz val="8"/>
        <rFont val="Arial"/>
        <family val="2"/>
      </rPr>
      <t xml:space="preserve">: Mediante el radicado N° 2021IE181262 del 27 de agosto de 2021, se comunica Informe consolidado de seguimiento a indicadores de gestión por proceso,
con fecha de corte 31 de julio de 2021.
</t>
    </r>
    <r>
      <rPr>
        <b/>
        <sz val="8"/>
        <rFont val="Arial"/>
        <family val="2"/>
      </rPr>
      <t>Publicado en el Link:</t>
    </r>
    <r>
      <rPr>
        <sz val="8"/>
        <rFont val="Arial"/>
        <family val="2"/>
      </rPr>
      <t xml:space="preserve"> http://www.ambientebogota.gov.co/web/transparencia/reportes-de-control-interno/-/document_library_display/Jkr8/view/10892597
</t>
    </r>
  </si>
  <si>
    <r>
      <rPr>
        <b/>
        <sz val="8"/>
        <rFont val="Arial"/>
        <family val="2"/>
      </rPr>
      <t>ENERO</t>
    </r>
    <r>
      <rPr>
        <sz val="8"/>
        <rFont val="Arial"/>
        <family val="2"/>
      </rPr>
      <t xml:space="preserve">: informe comunicado con memorando No.2021IE09322 del 19 de enero de 2021.
</t>
    </r>
    <r>
      <rPr>
        <b/>
        <sz val="8"/>
        <rFont val="Arial"/>
        <family val="2"/>
      </rPr>
      <t xml:space="preserve">JULIO:  </t>
    </r>
    <r>
      <rPr>
        <sz val="8"/>
        <rFont val="Arial"/>
        <family val="2"/>
      </rPr>
      <t xml:space="preserve">Mediante radicado N° 2021IE146406 del 19 de julio de 2021, se comunica el  Informe consolidado de seguimiento a los planes de mejoramiento suscrito ante entes externos, con fecha de corte 30 de junio de 2021.
</t>
    </r>
    <r>
      <rPr>
        <b/>
        <sz val="8"/>
        <rFont val="Arial"/>
        <family val="2"/>
      </rPr>
      <t xml:space="preserve">Publicado en el Link: </t>
    </r>
    <r>
      <rPr>
        <sz val="8"/>
        <rFont val="Arial"/>
        <family val="2"/>
      </rPr>
      <t xml:space="preserve">http://www.ambientebogota.gov.co/web/transparencia/reportes-de-control-interno/-/document_library_display/Jkr8/view/10881602/31335?_110_INSTANCE_Jkr8_redirect=http%3A%2F%2Fwww.ambientebogota.gov.co%2Fweb%2Ftransparencia%2Freportes-de-control-interno%2F-%2Fdocument_library_display%2FJkr8%2Fview%2F10881602 
</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</si>
  <si>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el radicado N° 2021IE106832 del 31 de mayo de 2021 se comunica el resultado primer seguimiento sistema de Administración del riesgo.
</t>
    </r>
    <r>
      <rPr>
        <b/>
        <sz val="8"/>
        <color theme="1"/>
        <rFont val="Arial"/>
        <family val="2"/>
      </rPr>
      <t>SEPTIEMBRE:</t>
    </r>
    <r>
      <rPr>
        <sz val="8"/>
        <color theme="1"/>
        <rFont val="Arial"/>
        <family val="2"/>
      </rPr>
      <t xml:space="preserve"> Mediante el radicado N° 2021IE209799 del 30 de septiembre de 2021, se comuncia el resultado del segundo seguimiento del sistema de administración del riesgo del proceso de comunicaciones.
</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</si>
  <si>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Mediante el radicado N° 2021IE106684 del 31 de mayo de 2021 se comunica el resultado primer seguimiento sistma de Administración del riesgo.
</t>
    </r>
    <r>
      <rPr>
        <b/>
        <sz val="8"/>
        <color theme="1"/>
        <rFont val="Arial"/>
        <family val="2"/>
      </rPr>
      <t xml:space="preserve">SEPTIEMBRE: </t>
    </r>
    <r>
      <rPr>
        <sz val="8"/>
        <color theme="1"/>
        <rFont val="Arial"/>
        <family val="2"/>
      </rPr>
      <t>Mediante el radicado N° 2021IE209800 del 30 de septiembre de 2021, se comuncia el resultado del segundo seguimiento del sistema de administración del riesgo del proceso de Direccionamiento estrategico.</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</si>
  <si>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Mediante el radicado N° 2021IE100078 del 24 de mayo de 2021 se comunica el Resultados evaluación del mapa de riesgos de Gestión y de Corrupción del proceso Evaluación, Control y Seguimiento, primer cuatrimestre, corte 30 de Abril de 2021.
</t>
    </r>
    <r>
      <rPr>
        <b/>
        <sz val="8"/>
        <rFont val="Arial"/>
        <family val="2"/>
      </rPr>
      <t xml:space="preserve">SEPTIEMBRE: </t>
    </r>
    <r>
      <rPr>
        <sz val="8"/>
        <rFont val="Arial"/>
        <family val="2"/>
      </rPr>
      <t>Mediante el radicado N° 2021IE209802 del 30 de septiembre de 2021, se comuncia el resultado del segundo seguimiento del sistema de administración del riesgo del proceso de Evaluación control y seguimiento.</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</si>
  <si>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
</t>
    </r>
    <r>
      <rPr>
        <b/>
        <sz val="8"/>
        <color theme="1"/>
        <rFont val="Arial"/>
        <family val="2"/>
      </rPr>
      <t>JUNIO:</t>
    </r>
    <r>
      <rPr>
        <sz val="8"/>
        <color theme="1"/>
        <rFont val="Arial"/>
        <family val="2"/>
      </rPr>
      <t xml:space="preserve"> Mediante el radicado N° 2021IE132391 del 30 de junio de 2021, se comunica el primer seguimiento sistema de asministración de riesgos del proceso.
</t>
    </r>
    <r>
      <rPr>
        <b/>
        <sz val="8"/>
        <rFont val="Arial"/>
        <family val="2"/>
      </rPr>
      <t xml:space="preserve">SEPTIEMBRE: </t>
    </r>
    <r>
      <rPr>
        <sz val="8"/>
        <rFont val="Arial"/>
        <family val="2"/>
      </rPr>
      <t>Mediante el radicado N° 2021IE209803 del 30 de septiembre de 2021, se comuncia el resultado del segundo seguimiento del sistema de administración del riesgo del proceso de Metrología, monitoreo y modelación.</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</si>
  <si>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mediante el radicado N°2021IE100235 del 24 de mayo de 2021 Resultados Primer Seguimiento Sistema de Administración de Riesgos. Corte 30 de Abril de 2021.
</t>
    </r>
    <r>
      <rPr>
        <b/>
        <sz val="8"/>
        <rFont val="Arial"/>
        <family val="2"/>
      </rPr>
      <t>SEPTIEMBRE:</t>
    </r>
    <r>
      <rPr>
        <sz val="8"/>
        <rFont val="Arial"/>
        <family val="2"/>
      </rPr>
      <t xml:space="preserve"> Mediante el radicado N° 2021IE209804 del 30 de septiembre de 2021, se comuncia el resultado del segundo seguimiento del sistema de administración del riesgo del proceso de Gestión Financiera.</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</si>
  <si>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seguimiento mediante radicado N 105983 del 31 de mayo de 2021.
</t>
    </r>
    <r>
      <rPr>
        <b/>
        <sz val="8"/>
        <rFont val="Arial"/>
        <family val="2"/>
      </rPr>
      <t>SEPTIEMBRE:</t>
    </r>
    <r>
      <rPr>
        <sz val="8"/>
        <rFont val="Arial"/>
        <family val="2"/>
      </rPr>
      <t xml:space="preserve"> Mediante el radicado N° 2021IE209805 del 30 de septiembre de 2021, se comuncia el resultado del segundo seguimiento del sistema de administración del riesgo del proceso de Gestión Administrativa.</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</si>
  <si>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Se comunica la evaluación mediante el radicado n° 2021IE106282 del 31 de mayo de 2021.
</t>
    </r>
    <r>
      <rPr>
        <b/>
        <sz val="8"/>
        <rFont val="Arial"/>
        <family val="2"/>
      </rPr>
      <t xml:space="preserve">SEPTIEMBRE: </t>
    </r>
    <r>
      <rPr>
        <sz val="8"/>
        <rFont val="Arial"/>
        <family val="2"/>
      </rPr>
      <t>Mediante el radicado N° 2021IE209807 del 30 de septiembre de 2021, se comuncia el resultado del segundo seguimiento del sistema de administración del riesgo del proceso de Gestión Disciplinaria.</t>
    </r>
  </si>
  <si>
    <r>
      <rPr>
        <b/>
        <sz val="8"/>
        <rFont val="Arial"/>
        <family val="2"/>
      </rPr>
      <t xml:space="preserve">JULIO: </t>
    </r>
    <r>
      <rPr>
        <sz val="8"/>
        <rFont val="Arial"/>
        <family val="2"/>
      </rPr>
      <t xml:space="preserve">Mediante radicado No. 2021IE142507 del 114 de julio de 2021 se solicitó la informacion preliminar para la planificación de la auditoria interna al proceso de Direccionamiento Estratégico.
</t>
    </r>
    <r>
      <rPr>
        <b/>
        <sz val="8"/>
        <rFont val="Arial"/>
        <family val="2"/>
      </rPr>
      <t xml:space="preserve">AGOSTO: </t>
    </r>
    <r>
      <rPr>
        <sz val="8"/>
        <rFont val="Arial"/>
        <family val="2"/>
      </rPr>
      <t xml:space="preserve"> Mediante el radicado N° 2021IE170538 del 17 de agosto de 2021, Modificación No. 1. Plan de Trabajo de Auditoría Interna. Proceso de Direccionamiento Estratégico
</t>
    </r>
    <r>
      <rPr>
        <b/>
        <sz val="8"/>
        <rFont val="Arial"/>
        <family val="2"/>
      </rPr>
      <t xml:space="preserve">SEPTIEMBRE: </t>
    </r>
    <r>
      <rPr>
        <sz val="8"/>
        <rFont val="Arial"/>
        <family val="2"/>
      </rPr>
      <t xml:space="preserve">Mediante radicado N°2021IE205482 del 24 de septiembre de 2021, se comunicó el Informe Preliminar del trabajo de Auditoría Interna, al Proceso Estratégico.
</t>
    </r>
    <r>
      <rPr>
        <b/>
        <sz val="8"/>
        <rFont val="Arial"/>
        <family val="2"/>
      </rPr>
      <t>SEPTIEMBRE:</t>
    </r>
    <r>
      <rPr>
        <sz val="8"/>
        <rFont val="Arial"/>
        <family val="2"/>
      </rPr>
      <t xml:space="preserve"> Mediante el radicado N° 2021IE210351 del 30 de septiembre de 2021, respuesta objeciones emitidas del informe preliminar de trabajo auditoria interna al proceso de Direccionamiento Estrategico.
</t>
    </r>
    <r>
      <rPr>
        <b/>
        <sz val="8"/>
        <rFont val="Arial"/>
        <family val="2"/>
      </rPr>
      <t>SEPTIEMBRE:</t>
    </r>
    <r>
      <rPr>
        <sz val="8"/>
        <rFont val="Arial"/>
        <family val="2"/>
      </rPr>
      <t xml:space="preserve">  Mediante el radicado N° 2021IE209967 del 30 de septiembre de 2021, respuesta objeciones emitidas del informe preliminar de trabajo auditoria interna al proceso de Direccionamiento Estrategico. 
</t>
    </r>
    <r>
      <rPr>
        <b/>
        <sz val="8"/>
        <rFont val="Arial"/>
        <family val="2"/>
      </rPr>
      <t>SEPTIEMBRE:</t>
    </r>
    <r>
      <rPr>
        <sz val="8"/>
        <rFont val="Arial"/>
        <family val="2"/>
      </rPr>
      <t xml:space="preserve"> Mediante el radicado N° 2021IE209883 del 30 de septiembre de 2021, respuesta objeciones emitidas del informe preliminar de trabajo auditoria interna al proceso de Direccionamiento Estrategico.
</t>
    </r>
    <r>
      <rPr>
        <b/>
        <sz val="8"/>
        <rFont val="Arial"/>
        <family val="2"/>
      </rPr>
      <t>SEPTIEMBRE:</t>
    </r>
    <r>
      <rPr>
        <sz val="8"/>
        <rFont val="Arial"/>
        <family val="2"/>
      </rPr>
      <t xml:space="preserve"> Mediante el radicado N° 2021IE209881 del 30 de septiembre de 2021, respuesta objeciones emitidas del informe preliminar de trabajo auditoria interna al proceso de Direccionamiento Estrategico.
</t>
    </r>
    <r>
      <rPr>
        <b/>
        <sz val="8"/>
        <rFont val="Arial"/>
        <family val="2"/>
      </rPr>
      <t xml:space="preserve">SEPTIEMBRE: </t>
    </r>
    <r>
      <rPr>
        <sz val="8"/>
        <rFont val="Arial"/>
        <family val="2"/>
      </rPr>
      <t xml:space="preserve">Mediante el radicado N° 2021IE210833 del 30 de septiembre de 2021, respuesta a objeciones respecto del Informe Preliminar del Trabajo de Auditoría al Proceso de Sdireccionamiento Estratégico.
</t>
    </r>
    <r>
      <rPr>
        <b/>
        <sz val="8"/>
        <rFont val="Arial"/>
        <family val="2"/>
      </rPr>
      <t>SEPTIEMBRE:</t>
    </r>
    <r>
      <rPr>
        <sz val="8"/>
        <rFont val="Arial"/>
        <family val="2"/>
      </rPr>
      <t xml:space="preserve"> Mediante radicado N° 2021IE210819 del 30 de septiembre de 2021,  se comunica el informe definitivo del trabajo de Auditoria Interna. Proceso de Direccionamiento Estratégico.</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</si>
  <si>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mediante el radicado N° 2021IE106027 del 31 de mayo de 2021.
</t>
    </r>
    <r>
      <rPr>
        <b/>
        <sz val="8"/>
        <rFont val="Arial"/>
        <family val="2"/>
      </rPr>
      <t xml:space="preserve">SEPTIEMBRE: </t>
    </r>
    <r>
      <rPr>
        <sz val="8"/>
        <rFont val="Arial"/>
        <family val="2"/>
      </rPr>
      <t xml:space="preserve">Mediante el radicado N° 2021IE210887 del 30 de septiembre de 2021, se comunica el resultado del segundo seguimiento del sistema de adminstración del riesgo proceso SIG, corte de mayo a agosto de 2021.
</t>
    </r>
  </si>
  <si>
    <r>
      <t xml:space="preserve">SEPTIEMBRE: </t>
    </r>
    <r>
      <rPr>
        <sz val="8"/>
        <rFont val="Arial"/>
        <family val="2"/>
      </rPr>
      <t xml:space="preserve">Mediante el radicado N° 2021IE201298 del 21 de septiembre de 2021, se solicita información preliminar, etapa de Planificación de Auditoría. Proceso de Gestión de Talento Humano. </t>
    </r>
    <r>
      <rPr>
        <b/>
        <sz val="8"/>
        <rFont val="Arial"/>
        <family val="2"/>
      </rPr>
      <t xml:space="preserve">
SEPTIEMBRE: </t>
    </r>
    <r>
      <rPr>
        <sz val="8"/>
        <rFont val="Arial"/>
        <family val="2"/>
      </rPr>
      <t>Mediante el radicado N° 2021IE210874 del 30 de septiembre de 2021, Se remite el Plan de Trabajo de Auditoría Interna al proceso de Gestión de Talento Humano.</t>
    </r>
  </si>
  <si>
    <r>
      <rPr>
        <b/>
        <sz val="8"/>
        <rFont val="Arial"/>
        <family val="2"/>
      </rPr>
      <t>Líder:</t>
    </r>
    <r>
      <rPr>
        <sz val="8"/>
        <rFont val="Arial"/>
        <family val="2"/>
      </rPr>
      <t xml:space="preserve"> Miguel Angel pardo,
</t>
    </r>
    <r>
      <rPr>
        <b/>
        <sz val="8"/>
        <rFont val="Arial"/>
        <family val="2"/>
      </rPr>
      <t>Auditores acompañantes</t>
    </r>
    <r>
      <rPr>
        <sz val="8"/>
        <rFont val="Arial"/>
        <family val="2"/>
      </rPr>
      <t xml:space="preserve"> : Johana Bonilla.
</t>
    </r>
    <r>
      <rPr>
        <b/>
        <sz val="8"/>
        <rFont val="Arial"/>
        <family val="2"/>
      </rPr>
      <t>Supervisión:</t>
    </r>
    <r>
      <rPr>
        <sz val="8"/>
        <rFont val="Arial"/>
        <family val="2"/>
      </rPr>
      <t xml:space="preserve">  Ana lucíua Bacares Toledo.</t>
    </r>
  </si>
  <si>
    <r>
      <t>ENERO:</t>
    </r>
    <r>
      <rPr>
        <sz val="8"/>
        <rFont val="Arial"/>
        <family val="2"/>
      </rPr>
      <t xml:space="preserve"> mediante la Consolidación y remisión de respuesta de requerimientos a entes externos de control mediante el siguiente radicados: 2021EE06785 de 15 de enero,2021IE15337 de 27 de
enero, 2021EE17562 de 29 de enero</t>
    </r>
    <r>
      <rPr>
        <b/>
        <sz val="8"/>
        <rFont val="Arial"/>
        <family val="2"/>
      </rPr>
      <t xml:space="preserve">
FEBRERO: </t>
    </r>
    <r>
      <rPr>
        <sz val="8"/>
        <rFont val="Arial"/>
        <family val="2"/>
      </rPr>
      <t>Respuesta al radicado No. 2021IE32620 del 19/02/2021 respuesta al resultado seguimiento avance de cumplimiento acciones Plan de Mejoramiento suscrito ante la Contraloría de Bogotá.</t>
    </r>
    <r>
      <rPr>
        <b/>
        <sz val="8"/>
        <rFont val="Arial"/>
        <family val="2"/>
      </rPr>
      <t xml:space="preserve">
FEBRERO:</t>
    </r>
    <r>
      <rPr>
        <sz val="8"/>
        <rFont val="Arial"/>
        <family val="2"/>
      </rPr>
      <t xml:space="preserve"> radicado 2021EE18945 de 01 de febrero, 2021EE21702 de 04 de febrero.
</t>
    </r>
    <r>
      <rPr>
        <b/>
        <sz val="8"/>
        <rFont val="Arial"/>
        <family val="2"/>
      </rPr>
      <t>FEBRERO:</t>
    </r>
    <r>
      <rPr>
        <sz val="8"/>
        <rFont val="Arial"/>
        <family val="2"/>
      </rPr>
      <t xml:space="preserve"> Elaboración de comunicación para la Contraloría General de la República sobre el cumplimiento de la acción No.1 del
hallazgo No.7 del Plan de mejoramiento de la Actuación
Especial de Fiscalización AT-197 de 2019, a cargo de la
Secretaria Distrital de Ambiente-SDA. Oficio radicado No.
2021EE11839 del 22 de enero del 2021.
</t>
    </r>
    <r>
      <rPr>
        <b/>
        <sz val="8"/>
        <rFont val="Arial"/>
        <family val="2"/>
      </rPr>
      <t>FEBRERO:</t>
    </r>
    <r>
      <rPr>
        <sz val="8"/>
        <rFont val="Arial"/>
        <family val="2"/>
      </rPr>
      <t xml:space="preserve"> Consolidación respuesta solicitud de información con radicado SDA No. 2020ER80925 – Información de contratos
urgencias manifiestas. Oficio radicado No. 2021EE28275 del
15 de febrero del 2021.
</t>
    </r>
    <r>
      <rPr>
        <b/>
        <sz val="8"/>
        <rFont val="Arial"/>
        <family val="2"/>
      </rPr>
      <t xml:space="preserve">FEBRERO: </t>
    </r>
    <r>
      <rPr>
        <sz val="8"/>
        <rFont val="Arial"/>
        <family val="2"/>
      </rPr>
      <t xml:space="preserve">Consolidación de respuesta a solicitud de información Auditoria de Desempeño, código 50, PAD 2021 – Contratos SDA-CPS-20201829, SDA-CPS-20202028 y SDA-CPS-20201469, según radicado No.  2021EE29723 del 16 de febrero de 2021.
Consolidación de respuesta a solicitud de información Auditoria de Desempeño, código 50, PAD 2021 – CPS-20202054, SDA-CPS-20201436 y SDA-CPS-20201772, según radicado No. 2021EE37235 del 26 de febrero de 2021.
Consolidación de respuesta a solicitud de información de la Contraloría de Bogota sobre aspector relacionados con publicidad visual exterior, según radicado No. 2021EE32807 del 21 de febrero de 2021.
</t>
    </r>
    <r>
      <rPr>
        <b/>
        <sz val="8"/>
        <rFont val="Arial"/>
        <family val="2"/>
      </rPr>
      <t>MARZO:</t>
    </r>
    <r>
      <rPr>
        <sz val="8"/>
        <rFont val="Arial"/>
        <family val="2"/>
      </rPr>
      <t xml:space="preserve"> Mediante memorando N°  2021EE38424 del 01/03/2021,Respuesta 2021ER36139 - 2-2021-04565 - SOLICITUD INFORMACIÓN CONTRATOS Contrato SDA-CPS-20201597 - Contrato SDA-CPS-20201781 - Contrato SDA-CPS-20202056 - Contrato SDA-202024 del38 -  
</t>
    </r>
    <r>
      <rPr>
        <b/>
        <sz val="8"/>
        <rFont val="Arial"/>
        <family val="2"/>
      </rPr>
      <t xml:space="preserve">MARZO: </t>
    </r>
    <r>
      <rPr>
        <sz val="8"/>
        <rFont val="Arial"/>
        <family val="2"/>
      </rPr>
      <t xml:space="preserve">Consolidación de respuesta a solicitud información Auditoria de Desempeño, código 50, PAD 2021 - contrato SDA-CPS-20201597, contrato SDA-CPS-20201781, contrato SDA-CPS-20202056 y contrato SDA-20202438, según radicado No. 2021EE38424 del 01 de marzo de 2021.
</t>
    </r>
    <r>
      <rPr>
        <b/>
        <sz val="8"/>
        <rFont val="Arial"/>
        <family val="2"/>
      </rPr>
      <t>ABRIL:</t>
    </r>
    <r>
      <rPr>
        <sz val="8"/>
        <rFont val="Arial"/>
        <family val="2"/>
      </rPr>
      <t xml:space="preserve"> Respuesta solicitud de información con radicado SDA No. 2020ER80925 y 2020ER128105, radicado Contraloría No. 3-2020-11487 del 30 de julio de 2020, información de contratos urgencias manifiestas radicado N°2021EE60075 del 5/04/2021.
</t>
    </r>
    <r>
      <rPr>
        <b/>
        <sz val="8"/>
        <rFont val="Arial"/>
        <family val="2"/>
      </rPr>
      <t>MAYO:</t>
    </r>
    <r>
      <rPr>
        <sz val="8"/>
        <rFont val="Arial"/>
        <family val="2"/>
      </rPr>
      <t xml:space="preserve"> Respuesta solicitud de información con radicado SDA No. 2020ER80925 y 2020ER128105–, radicado Contraloría No. 3-2020-11487 del 30 de julio de 2020, información de contratos urgencias manifiestas mediante radicado N° 2021EE82289
</t>
    </r>
    <r>
      <rPr>
        <b/>
        <sz val="8"/>
        <rFont val="Arial"/>
        <family val="2"/>
      </rPr>
      <t xml:space="preserve">JUNIO: </t>
    </r>
    <r>
      <rPr>
        <sz val="8"/>
        <rFont val="Arial"/>
        <family val="2"/>
      </rPr>
      <t xml:space="preserve">Respuesta solicitud de información con radicado SDA No. 2020ER80925 / 2020ER128105, y radicado Contraloría No. 2020-11487 del 30 de julio de 2020, información de contratos urgencias manifiestas, mediante  Radicado N° 2021EE112587 del 8 de junio de 2021.
</t>
    </r>
    <r>
      <rPr>
        <b/>
        <sz val="8"/>
        <rFont val="Arial"/>
        <family val="2"/>
      </rPr>
      <t>JULIO:</t>
    </r>
    <r>
      <rPr>
        <sz val="8"/>
        <rFont val="Arial"/>
        <family val="2"/>
      </rPr>
      <t xml:space="preserve"> Mediante el radicado N°  2021EE132542 del 01 de julio de 2021 Respuesta radicado Contraloría 2-2021-15453 SDA No. 2021ER125420 traslado de solicitud IDPYBA No. 2020ER0006106 del 21 de junio de 2021. 
</t>
    </r>
    <r>
      <rPr>
        <b/>
        <sz val="8"/>
        <rFont val="Arial"/>
        <family val="2"/>
      </rPr>
      <t>AGOSTO</t>
    </r>
    <r>
      <rPr>
        <sz val="8"/>
        <rFont val="Arial"/>
        <family val="2"/>
      </rPr>
      <t xml:space="preserve">: Mediante radicado N° 2021EE158388 del 02 de agosto de 2021, Respuesta solicitud de información con radicado SDA No. 2020ER80925 y radicado Contraloría No. 3-2020-11487 del 30 de julio de 2020, información de contratos urgencias manifiestas.
</t>
    </r>
    <r>
      <rPr>
        <b/>
        <sz val="8"/>
        <rFont val="Arial"/>
        <family val="2"/>
      </rPr>
      <t>SEPTIEMBRE:</t>
    </r>
    <r>
      <rPr>
        <sz val="8"/>
        <rFont val="Arial"/>
        <family val="2"/>
      </rPr>
      <t xml:space="preserve"> Mediante radicado N°2021EE188411 del 06 de septiembre de 2021, se dio  Respuesta solicitud de información con radicado SDA No. 2020ER80925 y radicado Contraloría No. 3-2020-11487 del 30 de julio de 2020, información de contratos urgencias manifiestas.
</t>
    </r>
    <r>
      <rPr>
        <b/>
        <sz val="8"/>
        <rFont val="Arial"/>
        <family val="2"/>
      </rPr>
      <t>OCTUBRE:</t>
    </r>
    <r>
      <rPr>
        <sz val="8"/>
        <rFont val="Arial"/>
        <family val="2"/>
      </rPr>
      <t xml:space="preserve"> Mediante radicado N°2021EE220273 del 12 de octubre de 2021, Respuesta solicitud de información con radicado SDA No. 2020ER80925 y radicado Contraloría No. 3-2020-11487 del 30 de julio de 2020, información de contratos urgencias manifiestas.
</t>
    </r>
  </si>
  <si>
    <r>
      <rPr>
        <b/>
        <sz val="8"/>
        <rFont val="Arial"/>
        <family val="2"/>
      </rPr>
      <t>OCTUBRE</t>
    </r>
    <r>
      <rPr>
        <sz val="8"/>
        <rFont val="Arial"/>
        <family val="2"/>
      </rPr>
      <t xml:space="preserve">: Mediante radicado N° 2021IE213995  del 5 de octubre de 2021 se comunicacion  el inicio del seguimiento  al comite de conciliación
</t>
    </r>
    <r>
      <rPr>
        <b/>
        <sz val="8"/>
        <rFont val="Arial"/>
        <family val="2"/>
      </rPr>
      <t>OCTUBRE:</t>
    </r>
    <r>
      <rPr>
        <sz val="8"/>
        <rFont val="Arial"/>
        <family val="2"/>
      </rPr>
      <t xml:space="preserve"> Mediante radicado N° 2021IE231391 rdel 26 de octubre de 2021 se reiteró la  informacion  sobre comité de conciliacion</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</si>
  <si>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Se comunica la evaluación mediante el radicado N° 2021IE106309 del 31 de mayo de 2021.
</t>
    </r>
    <r>
      <rPr>
        <b/>
        <sz val="8"/>
        <rFont val="Arial"/>
        <family val="2"/>
      </rPr>
      <t>OCTUBRE:</t>
    </r>
    <r>
      <rPr>
        <sz val="8"/>
        <rFont val="Arial"/>
        <family val="2"/>
      </rPr>
      <t xml:space="preserve"> Mediante radicado N°2021IE214717 del 5 de octubre de 2021, se comuncia el Resultados Segundo Seguimiento Sistema de Administración de Riesgos. Proceso “Gestión Jurídica”. Corte Mayo – Agosto 2021. </t>
    </r>
  </si>
  <si>
    <r>
      <rPr>
        <b/>
        <sz val="8"/>
        <rFont val="Arial"/>
        <family val="2"/>
      </rPr>
      <t xml:space="preserve">MAYO: </t>
    </r>
    <r>
      <rPr>
        <sz val="8"/>
        <rFont val="Arial"/>
        <family val="2"/>
      </rPr>
      <t xml:space="preserve">Se comunica el seguimiento mediante el radicado N° 2021IE106695 del 31 de mayo de 2021.
</t>
    </r>
    <r>
      <rPr>
        <b/>
        <sz val="8"/>
        <rFont val="Arial"/>
        <family val="2"/>
      </rPr>
      <t>OCTUBRE:</t>
    </r>
    <r>
      <rPr>
        <sz val="8"/>
        <rFont val="Arial"/>
        <family val="2"/>
      </rPr>
      <t xml:space="preserve"> Mediante radicado N° 2021IE234707 del 28 de octubre de 2021, se comunica el Seguimiento a la integralidad, pertinencia y oportunidad de las respuestas a entes
externos de control, periodo comprendido 1 de mayo al 30 septiembre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</si>
  <si>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el seguimiento mediante el radicado N° 2021IE105999 del 31 de mayo de 2021.
</t>
    </r>
    <r>
      <rPr>
        <b/>
        <sz val="8"/>
        <rFont val="Arial"/>
        <family val="2"/>
      </rPr>
      <t>OCTUBRE:</t>
    </r>
    <r>
      <rPr>
        <sz val="8"/>
        <rFont val="Arial"/>
        <family val="2"/>
      </rPr>
      <t xml:space="preserve"> Mediante el radicado N°2021IE214745 del 05 de octubre de 2021, Resultados Segundo Seguimiento Sistema de Administración de Riesgos. Proceso “Gestión Ambiental y Desarrollo Rural”. Corte Mayo – Agosto 2021.</t>
    </r>
  </si>
  <si>
    <r>
      <t>Cargado en el proceso en ISOLUCION
Informe tercer cuatrimestre de 2020, comunciado con memorando No. 2021IE08732 de 18/01/2021, publicado en el link: http://www.ambientebogota.gov.co/web/transparencia/reportes-de-control-interno/-/document_library_display/Jkr8/view/10867413</t>
    </r>
    <r>
      <rPr>
        <b/>
        <sz val="8"/>
        <color theme="1"/>
        <rFont val="Arial"/>
        <family val="2"/>
      </rPr>
      <t xml:space="preserve">
MAYO: </t>
    </r>
    <r>
      <rPr>
        <sz val="8"/>
        <color theme="1"/>
        <rFont val="Arial"/>
        <family val="2"/>
      </rPr>
      <t xml:space="preserve">Se comunica mediante el radicadoN° 2021IE100097 del 24 de mayo de 2021 el r Seguimiento Sistema de Administración de Riesgos. Corte 30 de Abril de 2021.
</t>
    </r>
    <r>
      <rPr>
        <b/>
        <sz val="8"/>
        <rFont val="Arial"/>
        <family val="2"/>
      </rPr>
      <t>OCTUBRE:</t>
    </r>
    <r>
      <rPr>
        <sz val="8"/>
        <rFont val="Arial"/>
        <family val="2"/>
      </rPr>
      <t xml:space="preserve"> Mediante radicado N°2021IE214205 del 05 de octubre de 2021, se comunica el Resultados Segundo Seguimiento Sistema de Administración de Riesgos. Proceso “Gestión Documental”. Corte Mayo - Agosto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</si>
  <si>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Resultados Primer Seguimiento Sistema de Administración de Riesgos.
Proceso Participación y Educación Ambiental. Corte 30 de Abril de 2021.
</t>
    </r>
    <r>
      <rPr>
        <b/>
        <sz val="8"/>
        <color theme="1"/>
        <rFont val="Arial"/>
        <family val="2"/>
      </rPr>
      <t xml:space="preserve">MAYO: </t>
    </r>
    <r>
      <rPr>
        <sz val="8"/>
        <color theme="1"/>
        <rFont val="Arial"/>
        <family val="2"/>
      </rPr>
      <t xml:space="preserve">Mediante el radicado N° 2021IE100241 del 24 de mayo de 2021 Resultados Primer Seguimiento Sistema de Administración de Riesgos. Corte 30 de Abril de 2021.
</t>
    </r>
    <r>
      <rPr>
        <b/>
        <sz val="8"/>
        <rFont val="Arial"/>
        <family val="2"/>
      </rPr>
      <t>OCTUBRE:</t>
    </r>
    <r>
      <rPr>
        <sz val="8"/>
        <rFont val="Arial"/>
        <family val="2"/>
      </rPr>
      <t xml:space="preserve"> Mediante radicado N° 2021IE214217 del 05 de octubre de 2021, se comunica Resultados Segundo Seguimiento Sistema de Administración de Riesgos. Proceso “Participación y Educación Ambiental”. Corte Mayo – Agosto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</si>
  <si>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Mediante el radicado N° 2021IE106712 del 31 de mayo de 2021, se comunica elprimer seguimiento al sistema de administración del riesgos.
</t>
    </r>
    <r>
      <rPr>
        <b/>
        <sz val="8"/>
        <rFont val="Arial"/>
        <family val="2"/>
      </rPr>
      <t>OCTUBRE:</t>
    </r>
    <r>
      <rPr>
        <sz val="8"/>
        <rFont val="Arial"/>
        <family val="2"/>
      </rPr>
      <t xml:space="preserve"> Mediante radicado N°2021IE214724 del 05 de octubre de 2021, se comunica Resultados Segundo Seguimiento Sistema de Administración de Riesgos. Proceso “Planeación Ambiental”. Corte Mayo – Agosto 2021.</t>
    </r>
  </si>
  <si>
    <r>
      <t xml:space="preserve">Cargado en el proceso en ISOLUCION
</t>
    </r>
    <r>
      <rPr>
        <b/>
        <sz val="8"/>
        <color theme="1"/>
        <rFont val="Arial"/>
        <family val="2"/>
      </rPr>
      <t xml:space="preserve">ENERO: </t>
    </r>
    <r>
      <rPr>
        <sz val="8"/>
        <color theme="1"/>
        <rFont val="Arial"/>
        <family val="2"/>
      </rPr>
      <t xml:space="preserve">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
</t>
    </r>
    <r>
      <rPr>
        <b/>
        <sz val="8"/>
        <color theme="1"/>
        <rFont val="Arial"/>
        <family val="2"/>
      </rPr>
      <t xml:space="preserve">JUNIO: </t>
    </r>
    <r>
      <rPr>
        <sz val="8"/>
        <color theme="1"/>
        <rFont val="Arial"/>
        <family val="2"/>
      </rPr>
      <t xml:space="preserve">Con radicado N° 2021IE119661 del 17 de junio de 2021,  Resultados Primer Seguimiento Sistema de Administración de Riesgos. Proceso de “Gestión Tecnológica”. Corte 30 de abril de 2021. 
</t>
    </r>
    <r>
      <rPr>
        <b/>
        <sz val="8"/>
        <rFont val="Arial"/>
        <family val="2"/>
      </rPr>
      <t>OCTUBRE:</t>
    </r>
    <r>
      <rPr>
        <sz val="8"/>
        <rFont val="Arial"/>
        <family val="2"/>
      </rPr>
      <t xml:space="preserve"> Mediante radicado N° 2021IE214789 del 05 de octubre de 2021, se comunica Resultados Segundo Seguimiento Sistema de Administración de Riesgos. Proceso “Gestión Tecnológica”. Corte Mayo – Agosto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</si>
  <si>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Mediante el radicado N° 2021IE100252 del 24 de mayo de 2021, Resultados Primer Seguimiento Sistema de Administración de Riesgos.
Corte 30 de Abril de 2021.
</t>
    </r>
    <r>
      <rPr>
        <b/>
        <sz val="8"/>
        <rFont val="Arial"/>
        <family val="2"/>
      </rPr>
      <t>OCTUBRE:</t>
    </r>
    <r>
      <rPr>
        <sz val="8"/>
        <rFont val="Arial"/>
        <family val="2"/>
      </rPr>
      <t xml:space="preserve"> Mediante radicado N° 2021IE214427 del 05 de octubre de 2021, se comunica Resultados Segundo Seguimiento Sistema de Administración de Riesgos. Proceso “Gestión de Talento Humano”. Corte Mayo – Agosto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</si>
  <si>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Se comunica seguimiento mediante radicado N°202IE106000 del 31 de mayo de 2021.
</t>
    </r>
    <r>
      <rPr>
        <b/>
        <sz val="8"/>
        <rFont val="Arial"/>
        <family val="2"/>
      </rPr>
      <t xml:space="preserve">OCTUBRE: </t>
    </r>
    <r>
      <rPr>
        <sz val="8"/>
        <rFont val="Arial"/>
        <family val="2"/>
      </rPr>
      <t>Mediante radicado N°2021IE213981 del 05 de octubre de 2021, se comunica Resultados Segundo Seguimiento Sistema de Administración de Riesgos. Proceso “Gestión Contractual”. Corte Mayo – Agosto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</si>
  <si>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Se comunica mediante el radicado N° 2021IE100238 del 24 de mayo de 2021 Resultados Primer Seguimiento, Sistema de Administración de Riesgos. Corte 30 de Abril de 2021. 
</t>
    </r>
    <r>
      <rPr>
        <b/>
        <sz val="8"/>
        <color theme="1"/>
        <rFont val="Arial"/>
        <family val="2"/>
      </rPr>
      <t xml:space="preserve">OCTUBRE: </t>
    </r>
    <r>
      <rPr>
        <sz val="8"/>
        <color theme="1"/>
        <rFont val="Arial"/>
        <family val="2"/>
      </rPr>
      <t>Mediante radicado N°2021IE213826 del 05 de octubre de 2021, se comunica Resultados Segundo Seguimiento Sistema de Administración de Riesgos. Proceso “Servicio a la Ciudadanía”. Corte Mayo – Agosto 2021.</t>
    </r>
  </si>
  <si>
    <r>
      <rPr>
        <b/>
        <sz val="8"/>
        <rFont val="Arial"/>
        <family val="2"/>
      </rPr>
      <t>ENERO:</t>
    </r>
    <r>
      <rPr>
        <sz val="8"/>
        <rFont val="Arial"/>
        <family val="2"/>
      </rPr>
      <t xml:space="preserve"> Participación en comité de contratación, acta No. 1 de 2021, Comitpe de Concliación, acta No1 de 2021, comité directivo el 28 de enero de 2021 y en el CIGD el 29 de enero de 2021.
</t>
    </r>
    <r>
      <rPr>
        <b/>
        <sz val="8"/>
        <rFont val="Arial"/>
        <family val="2"/>
      </rPr>
      <t>FEBRERO:</t>
    </r>
    <r>
      <rPr>
        <sz val="8"/>
        <rFont val="Arial"/>
        <family val="2"/>
      </rPr>
      <t xml:space="preserve"> Se participo en comité de contratación los días 11 y 25 de febrero de 2021, correspondientes a las actas N° 02 y 03 de 2021.
</t>
    </r>
    <r>
      <rPr>
        <b/>
        <sz val="8"/>
        <rFont val="Arial"/>
        <family val="2"/>
      </rPr>
      <t>FEBRERO:</t>
    </r>
    <r>
      <rPr>
        <sz val="8"/>
        <rFont val="Arial"/>
        <family val="2"/>
      </rPr>
      <t xml:space="preserve"> Comité de conciliación 18 y 26 de febrero de 2021 , actas N° 002 y 003 de 2021.
</t>
    </r>
    <r>
      <rPr>
        <b/>
        <sz val="8"/>
        <rFont val="Arial"/>
        <family val="2"/>
      </rPr>
      <t>FEBRERO:</t>
    </r>
    <r>
      <rPr>
        <sz val="8"/>
        <rFont val="Arial"/>
        <family val="2"/>
      </rPr>
      <t xml:space="preserve"> Comité distrital de auditoría febrero 26 de 2021 acta N° 002 de 2021.
</t>
    </r>
    <r>
      <rPr>
        <b/>
        <sz val="8"/>
        <rFont val="Arial"/>
        <family val="2"/>
      </rPr>
      <t>FEBRERO:</t>
    </r>
    <r>
      <rPr>
        <sz val="8"/>
        <rFont val="Arial"/>
        <family val="2"/>
      </rPr>
      <t xml:space="preserve"> Comité Institucional de Coordinación de Control Interno febrero 11 de 2021, acta N° 002 de 2021.
</t>
    </r>
    <r>
      <rPr>
        <b/>
        <sz val="8"/>
        <rFont val="Arial"/>
        <family val="2"/>
      </rPr>
      <t xml:space="preserve">FEBRERO: </t>
    </r>
    <r>
      <rPr>
        <sz val="8"/>
        <rFont val="Arial"/>
        <family val="2"/>
      </rPr>
      <t xml:space="preserve">Comité de Gestión y desempeño del 22 de febrero de 2021 .
</t>
    </r>
    <r>
      <rPr>
        <b/>
        <sz val="8"/>
        <rFont val="Arial"/>
        <family val="2"/>
      </rPr>
      <t>MARZO:</t>
    </r>
    <r>
      <rPr>
        <sz val="8"/>
        <rFont val="Arial"/>
        <family val="2"/>
      </rPr>
      <t xml:space="preserve"> Comité de conciliación 18 y 26 de marzo de 2021.
</t>
    </r>
    <r>
      <rPr>
        <b/>
        <sz val="8"/>
        <rFont val="Arial"/>
        <family val="2"/>
      </rPr>
      <t xml:space="preserve">MARZO: </t>
    </r>
    <r>
      <rPr>
        <sz val="8"/>
        <rFont val="Arial"/>
        <family val="2"/>
      </rPr>
      <t xml:space="preserve">Comité de contratación 26 de marzo de 2021.
</t>
    </r>
    <r>
      <rPr>
        <b/>
        <sz val="8"/>
        <rFont val="Arial"/>
        <family val="2"/>
      </rPr>
      <t>MARZO:</t>
    </r>
    <r>
      <rPr>
        <sz val="8"/>
        <rFont val="Arial"/>
        <family val="2"/>
      </rPr>
      <t xml:space="preserve"> Comité Técnico de sostenibilidad contable 26 de marzo de 2021.
</t>
    </r>
    <r>
      <rPr>
        <b/>
        <sz val="8"/>
        <rFont val="Arial"/>
        <family val="2"/>
      </rPr>
      <t>ABRIL:</t>
    </r>
    <r>
      <rPr>
        <sz val="8"/>
        <rFont val="Arial"/>
        <family val="2"/>
      </rPr>
      <t xml:space="preserve"> Asistí al Comité de conciliación No. 6 el 8 de abril de 2021.
</t>
    </r>
    <r>
      <rPr>
        <b/>
        <sz val="8"/>
        <rFont val="Arial"/>
        <family val="2"/>
      </rPr>
      <t xml:space="preserve">ABRIL: </t>
    </r>
    <r>
      <rPr>
        <sz val="8"/>
        <rFont val="Arial"/>
        <family val="2"/>
      </rPr>
      <t xml:space="preserve">Comité de contratación No. 5 el 15 de abril de 2021.
</t>
    </r>
    <r>
      <rPr>
        <b/>
        <sz val="8"/>
        <rFont val="Arial"/>
        <family val="2"/>
      </rPr>
      <t>MAYO:</t>
    </r>
    <r>
      <rPr>
        <sz val="8"/>
        <rFont val="Arial"/>
        <family val="2"/>
      </rPr>
      <t xml:space="preserve"> Comité de conciliación N° 6 del 4 de mayo de 2021.
</t>
    </r>
    <r>
      <rPr>
        <b/>
        <sz val="8"/>
        <rFont val="Arial"/>
        <family val="2"/>
      </rPr>
      <t xml:space="preserve">MAYO: </t>
    </r>
    <r>
      <rPr>
        <sz val="8"/>
        <rFont val="Arial"/>
        <family val="2"/>
      </rPr>
      <t xml:space="preserve">Comité Institucional de Gestión y desempeño del 26 de mayo de 2021.
</t>
    </r>
    <r>
      <rPr>
        <b/>
        <sz val="8"/>
        <rFont val="Arial"/>
        <family val="2"/>
      </rPr>
      <t xml:space="preserve">JUNIO: </t>
    </r>
    <r>
      <rPr>
        <sz val="8"/>
        <rFont val="Arial"/>
        <family val="2"/>
      </rPr>
      <t xml:space="preserve">Comité de conciliación N° 7 del 8 de junio de 2021.
</t>
    </r>
    <r>
      <rPr>
        <b/>
        <sz val="8"/>
        <rFont val="Arial"/>
        <family val="2"/>
      </rPr>
      <t xml:space="preserve">JUNIO: </t>
    </r>
    <r>
      <rPr>
        <sz val="8"/>
        <rFont val="Arial"/>
        <family val="2"/>
      </rPr>
      <t xml:space="preserve">Comité de Conciliación N° 8 del 15 de junio de 2021.
</t>
    </r>
    <r>
      <rPr>
        <b/>
        <sz val="8"/>
        <rFont val="Arial"/>
        <family val="2"/>
      </rPr>
      <t>JUNIO</t>
    </r>
    <r>
      <rPr>
        <sz val="8"/>
        <rFont val="Arial"/>
        <family val="2"/>
      </rPr>
      <t xml:space="preserve">: Comité Técnico de Saneamiento Contable 15 de junio de 2021.
</t>
    </r>
    <r>
      <rPr>
        <b/>
        <sz val="8"/>
        <rFont val="Arial"/>
        <family val="2"/>
      </rPr>
      <t xml:space="preserve">JUNIO: </t>
    </r>
    <r>
      <rPr>
        <sz val="8"/>
        <rFont val="Arial"/>
        <family val="2"/>
      </rPr>
      <t xml:space="preserve"> Comité de contratación No. 7 el 21 de Junio de 2021.
</t>
    </r>
    <r>
      <rPr>
        <b/>
        <sz val="8"/>
        <rFont val="Arial"/>
        <family val="2"/>
      </rPr>
      <t>JUNIO</t>
    </r>
    <r>
      <rPr>
        <sz val="8"/>
        <rFont val="Arial"/>
        <family val="2"/>
      </rPr>
      <t xml:space="preserve">:  Comité Institucional de Gestión y desempeño del 22 de junio de 2021.
</t>
    </r>
    <r>
      <rPr>
        <b/>
        <sz val="8"/>
        <rFont val="Arial"/>
        <family val="2"/>
      </rPr>
      <t xml:space="preserve">JUNIO: </t>
    </r>
    <r>
      <rPr>
        <sz val="8"/>
        <rFont val="Arial"/>
        <family val="2"/>
      </rPr>
      <t xml:space="preserve">Comité de Conciliación N° 9 del 24 de junio de 2021.
</t>
    </r>
    <r>
      <rPr>
        <b/>
        <sz val="8"/>
        <rFont val="Arial"/>
        <family val="2"/>
      </rPr>
      <t>JULIO:</t>
    </r>
    <r>
      <rPr>
        <sz val="8"/>
        <rFont val="Arial"/>
        <family val="2"/>
      </rPr>
      <t xml:space="preserve"> Comité de Conciliación del 15 de julio de 2021.
</t>
    </r>
    <r>
      <rPr>
        <b/>
        <sz val="8"/>
        <rFont val="Arial"/>
        <family val="2"/>
      </rPr>
      <t xml:space="preserve">AGOSTO: </t>
    </r>
    <r>
      <rPr>
        <sz val="8"/>
        <rFont val="Arial"/>
        <family val="2"/>
      </rPr>
      <t xml:space="preserve">Comité de Conciliación del 10 de agosto de 2021.  Convocado con memorando N° 2021IE162871 del 05 de agosto de2021.
</t>
    </r>
    <r>
      <rPr>
        <b/>
        <sz val="8"/>
        <rFont val="Arial"/>
        <family val="2"/>
      </rPr>
      <t xml:space="preserve">AGOSTO: </t>
    </r>
    <r>
      <rPr>
        <sz val="8"/>
        <rFont val="Arial"/>
        <family val="2"/>
      </rPr>
      <t xml:space="preserve">Comité de contratación del 19 de agosto de 2021, convocado mediante memorando N° 2021IE171286 del 17 de agosto de 2021, y alcance con radicado N° 2021IE172667 del 18 de agosto de 2021.
</t>
    </r>
    <r>
      <rPr>
        <b/>
        <sz val="8"/>
        <rFont val="Arial"/>
        <family val="2"/>
      </rPr>
      <t xml:space="preserve">AGOSTO: </t>
    </r>
    <r>
      <rPr>
        <sz val="8"/>
        <rFont val="Arial"/>
        <family val="2"/>
      </rPr>
      <t xml:space="preserve">Comité de Contratación N° 8 convocado mediante el radicado N° 2021IE171286 del 17 de agosto de 2021.
</t>
    </r>
    <r>
      <rPr>
        <b/>
        <sz val="8"/>
        <rFont val="Arial"/>
        <family val="2"/>
      </rPr>
      <t xml:space="preserve">AGOSTO: </t>
    </r>
    <r>
      <rPr>
        <sz val="8"/>
        <rFont val="Arial"/>
        <family val="2"/>
      </rPr>
      <t xml:space="preserve">Se da alcance al radicado N° 2021IE171286, Convocatoria Sesión Ordinaria Virtual N.º 8 Comité de Contratación mediante el radicado N° 2021IE172667del 18 de agosto de 2021.
</t>
    </r>
    <r>
      <rPr>
        <b/>
        <sz val="8"/>
        <rFont val="Arial"/>
        <family val="2"/>
      </rPr>
      <t xml:space="preserve">SEPTIEMBRE: </t>
    </r>
    <r>
      <rPr>
        <sz val="8"/>
        <rFont val="Arial"/>
        <family val="2"/>
      </rPr>
      <t xml:space="preserve">Comité de Contratación N° 9 convocado mediante el radicado N° 2021IE184898 del 01 de septiembre de 2021.
SEPTIEMBRE: 
</t>
    </r>
    <r>
      <rPr>
        <b/>
        <sz val="8"/>
        <rFont val="Arial"/>
        <family val="2"/>
      </rPr>
      <t xml:space="preserve">SEPTIEMBRE: </t>
    </r>
    <r>
      <rPr>
        <sz val="8"/>
        <rFont val="Arial"/>
        <family val="2"/>
      </rPr>
      <t xml:space="preserve">Comité de conciliación N° 15 del 08 de septiembre de 2021, convocatorio extraordinaria, radicado N° 2021IE190019 del 07 de septiembre de 2021.
</t>
    </r>
    <r>
      <rPr>
        <b/>
        <sz val="8"/>
        <rFont val="Arial"/>
        <family val="2"/>
      </rPr>
      <t xml:space="preserve">SEPTIEMBRE: </t>
    </r>
    <r>
      <rPr>
        <sz val="8"/>
        <rFont val="Arial"/>
        <family val="2"/>
      </rPr>
      <t xml:space="preserve">Comité de Conciliación del 09 de Septiembre de 2021.  Convocado con memorando N° 2021IE190973 del 08 de septiembre de 2021.
</t>
    </r>
    <r>
      <rPr>
        <b/>
        <sz val="8"/>
        <rFont val="Arial"/>
        <family val="2"/>
      </rPr>
      <t>SEPTIEMBRE:</t>
    </r>
    <r>
      <rPr>
        <sz val="8"/>
        <rFont val="Arial"/>
        <family val="2"/>
      </rPr>
      <t xml:space="preserve">  Comité de contratación sesión extraordinaria virtual N° 10 convocado con radicado N°2021IE190973 del 08 de septiembre de 2021.
</t>
    </r>
    <r>
      <rPr>
        <b/>
        <sz val="8"/>
        <rFont val="Arial"/>
        <family val="2"/>
      </rPr>
      <t>SEPTIEMBRE:</t>
    </r>
    <r>
      <rPr>
        <sz val="8"/>
        <rFont val="Arial"/>
        <family val="2"/>
      </rPr>
      <t xml:space="preserve"> Comité de conciliación N°16 del 15 de septiembre de 2021 sesión virtual, convocado con radicado N° 2021IE192926 del 10 de septiembre de 2021.
</t>
    </r>
    <r>
      <rPr>
        <b/>
        <sz val="8"/>
        <rFont val="Arial"/>
        <family val="2"/>
      </rPr>
      <t xml:space="preserve">SEPTIEMBRE: </t>
    </r>
    <r>
      <rPr>
        <sz val="8"/>
        <rFont val="Arial"/>
        <family val="2"/>
      </rPr>
      <t xml:space="preserve">Comité de contratación N°11  del 27 de septiembre de 2021, convocado mediante radicado N° 2021IE202450 del 21 de septiembre de 2021 y se dio alcance con radicadon 2021IE203622 del 23 de septiembre de 2021.
</t>
    </r>
    <r>
      <rPr>
        <b/>
        <sz val="8"/>
        <rFont val="Arial"/>
        <family val="2"/>
      </rPr>
      <t>SEPTIEMBRE</t>
    </r>
    <r>
      <rPr>
        <sz val="8"/>
        <rFont val="Arial"/>
        <family val="2"/>
      </rPr>
      <t xml:space="preserve">: Comité de contratación N° 12 del 30 de septiembre de 2021, convoxado mediante radicado N° 2021IE207939 del 28 de septiembre de 2021.
</t>
    </r>
    <r>
      <rPr>
        <b/>
        <sz val="8"/>
        <rFont val="Arial"/>
        <family val="2"/>
      </rPr>
      <t>OCTUBRE:</t>
    </r>
    <r>
      <rPr>
        <sz val="8"/>
        <rFont val="Arial"/>
        <family val="2"/>
      </rPr>
      <t xml:space="preserve"> Comité de Conciliación No. 18 del 06 de octubre de 2021 (SESIÓN VIRTUAL -09:00 a.m. - La invitación a la reunión virtual será agendada en sus correos indicando el link para acceder a la misma.convocado mediante radicado N°2021IE211894 del 01 de octubre de 2021.
</t>
    </r>
    <r>
      <rPr>
        <b/>
        <sz val="8"/>
        <rFont val="Arial"/>
        <family val="2"/>
      </rPr>
      <t xml:space="preserve">OCTUBRE: </t>
    </r>
    <r>
      <rPr>
        <sz val="8"/>
        <rFont val="Arial"/>
        <family val="2"/>
      </rPr>
      <t xml:space="preserve">Comité de Contratación, Convocatoria Sesión Ordinaria Virtual N.º 13 -  martes 12 de octubre de 2021 a las 08:00 am., en el siguiente enlace meet.google.com/tqt-xhcw-ktp. Convocado mediante radicado N°2021IE217466 del 08 de octubre de 2021.
</t>
    </r>
    <r>
      <rPr>
        <b/>
        <sz val="8"/>
        <rFont val="Arial"/>
        <family val="2"/>
      </rPr>
      <t>OCTUBRE:</t>
    </r>
    <r>
      <rPr>
        <sz val="8"/>
        <rFont val="Arial"/>
        <family val="2"/>
      </rPr>
      <t xml:space="preserve"> Comité Técnico de Sostenibilidad Contable ,Citación a Sesión Ordinaria 29 de octubre de 2021 a las 10:00 a.m. Convocado mediante radicado N° 2021IE229620 del 22 de octubre de 2021.
</t>
    </r>
    <r>
      <rPr>
        <b/>
        <sz val="8"/>
        <rFont val="Arial"/>
        <family val="2"/>
      </rPr>
      <t>OCTUBRE:</t>
    </r>
    <r>
      <rPr>
        <sz val="8"/>
        <rFont val="Arial"/>
        <family val="2"/>
      </rPr>
      <t xml:space="preserve"> Comité de Conciliación, Convocatoria ordinaria No. 20 del 29 DE OCTUBRE 2021 (SESIÓN VIRTUAL) viernes 29 de octubre de 2021 a las dos y treinta de la tarde (02:30) p.m. convocado mediante radicado N°2021IE232314 del 26 de octubre de 2021.
</t>
    </r>
    <r>
      <rPr>
        <b/>
        <sz val="8"/>
        <rFont val="Arial"/>
        <family val="2"/>
      </rPr>
      <t>OCTUBRE:</t>
    </r>
    <r>
      <rPr>
        <sz val="8"/>
        <rFont val="Arial"/>
        <family val="2"/>
      </rPr>
      <t xml:space="preserve">  Comité de Contratación , Convocatoria Sesión Ordinaria Virtual N.º 15 - - viernes 29 de octubre de 2021 a las 07:00 am. - meet.google.com/vni-ecez-eys, Convocado mediante radicado N° 2021IE233210 del 27 de octubre de 2021.
</t>
    </r>
  </si>
  <si>
    <r>
      <rPr>
        <b/>
        <sz val="8"/>
        <rFont val="Arial"/>
        <family val="2"/>
      </rPr>
      <t xml:space="preserve">ENERO: </t>
    </r>
    <r>
      <rPr>
        <sz val="8"/>
        <rFont val="Arial"/>
        <family val="2"/>
      </rPr>
      <t xml:space="preserve">Se realizó asesoría y recomendaciones frente a los planes de acción consolidados de la entidad, comunicado con memorando No. 2021IE17032 de 29/01/2021.
</t>
    </r>
    <r>
      <rPr>
        <b/>
        <sz val="8"/>
        <rFont val="Arial"/>
        <family val="2"/>
      </rPr>
      <t xml:space="preserve">ENERO: </t>
    </r>
    <r>
      <rPr>
        <sz val="8"/>
        <rFont val="Arial"/>
        <family val="2"/>
      </rPr>
      <t xml:space="preserve">Mediante radicado No. 2021IE14252 del 26 de enero de 2020, se realizó asesoría sobre la propuesta del Mapa de Riesgos del proceso de Comunicaciones.
Mediante radicado No. 2021IE11344 del 21 de enero de 2021,  se realizó asesoría sobre la propuesta del Mapa de Riesgos del proceso de Gestión Disciplinaria.
Mediante radicados No. 2021IE11953 del 22 de enero de 2021 y 2021IE13003 del 25 de enero de 2021, se realizó asesoría sobre la propuesta del Mapa de Riesgos del Proceso de Gestión Ambiental y Desarrollo Rural.
Mediante radicado No. 2021IE13001 del 21 de enero de 2021, se realizó asesoría sobre la propuesta del Mapa de Riesgos del proceso de Gestión Financiera.
Mediante radicado No. 2021IE17032 delm29 de enero de 2021, se realizó asesoría sobre la formulación de los planes institucionales vigencia 2021 de conformidad con lo establecido en el Decreto Nacional No. 612 de 2018.
</t>
    </r>
    <r>
      <rPr>
        <b/>
        <sz val="8"/>
        <rFont val="Arial"/>
        <family val="2"/>
      </rPr>
      <t xml:space="preserve">FEBRERO: </t>
    </r>
    <r>
      <rPr>
        <sz val="8"/>
        <rFont val="Arial"/>
        <family val="2"/>
      </rPr>
      <t xml:space="preserve">Mediante el radicado N° 2021IE37858 Proc 5026503 del 28 de febrero de 2021, Respuesta al radicado No. 2021IE35595 del 24/02/2021 remisión de informe Plan de mejoramiento Convenio 1240 de 2017.
</t>
    </r>
    <r>
      <rPr>
        <b/>
        <sz val="8"/>
        <rFont val="Arial"/>
        <family val="2"/>
      </rPr>
      <t xml:space="preserve">FEBRERO: </t>
    </r>
    <r>
      <rPr>
        <sz val="8"/>
        <rFont val="Arial"/>
        <family val="2"/>
      </rPr>
      <t xml:space="preserve">Con radicado N°2021IE34768 Proc 5022946 Fecha: 2021-02-23 Respuesta al radicado No. 2021IE32620 del 19/02/2021 respuesta al resultado seguimiento avance de cumplimiento acciones Plan de Mejoramiento suscrito ante la Contraloría de Bogotá.
</t>
    </r>
    <r>
      <rPr>
        <b/>
        <sz val="8"/>
        <rFont val="Arial"/>
        <family val="2"/>
      </rPr>
      <t xml:space="preserve">MARZO: </t>
    </r>
    <r>
      <rPr>
        <sz val="8"/>
        <rFont val="Arial"/>
        <family val="2"/>
      </rPr>
      <t xml:space="preserve">Mediante radicado No. 2021IE52055 del 20 de marzo de 2021, se realizó asesoría sobre la propuesta del Mapa de Riesgos de los procesos de Evaluación, Control y Seguimiento y Metrologìa, Monitoreo y Modelación.
Mediante radicado No. 2021IE49844 del  20 de marzo de 2021,  se realizó asesoría sobre la propuesta del Mapa de Riesgos del proceso de Gestión Administrativa.
Mediante radicado No. 2021IE56186 del 28 de marzo de 2021. se realizó asesoría sobre la propuesta del Mapa de Riesgos del proceso de Gestión Financiera..
Mediante radicado No. : 2021IE52385 del 23 de marzo de 2021, se realizó asesoría sobre la propuesta del Mapa de Riesgos del proceso de Gestión Tecnológica.
Mediante radicado No. 2021IE50423 del 18 de marzo de 2021, se realizó asesoría sobre la propuesta del Mapa de Riesgos del proceso de Servicio a la Ciudadanía.
</t>
    </r>
    <r>
      <rPr>
        <b/>
        <sz val="8"/>
        <rFont val="Arial"/>
        <family val="2"/>
      </rPr>
      <t xml:space="preserve">ABRIL: </t>
    </r>
    <r>
      <rPr>
        <sz val="8"/>
        <rFont val="Arial"/>
        <family val="2"/>
      </rPr>
      <t xml:space="preserve">Mediante el radicado N° 2021IE76242 Proceso 5081802  del 27 de abril de 2021, se remite a la DGC,  Solicitud de adopción de recomendaciones del informe de Ley sobre la Directiva 03 de 2013.
</t>
    </r>
    <r>
      <rPr>
        <b/>
        <sz val="8"/>
        <rFont val="Arial"/>
        <family val="2"/>
      </rPr>
      <t>MAYO</t>
    </r>
    <r>
      <rPr>
        <sz val="8"/>
        <rFont val="Arial"/>
        <family val="2"/>
      </rPr>
      <t xml:space="preserve">: Mediante el radicado N° 2021IE102160 Proc 5110453 Fecha: 2021-05-25 se comunica Recomendaciones para fortalecer la implementación del Modelo Integrado
de Planeación y Gestión y el Sistema de Control Interno, procesos Gestión Documental Gestión Administrativa Y Gestión de Talento Humano.
</t>
    </r>
    <r>
      <rPr>
        <b/>
        <sz val="8"/>
        <rFont val="Arial"/>
        <family val="2"/>
      </rPr>
      <t xml:space="preserve">JUNIO: </t>
    </r>
    <r>
      <rPr>
        <sz val="8"/>
        <rFont val="Arial"/>
        <family val="2"/>
      </rPr>
      <t xml:space="preserve">Mediante el radicado N° 2021IE111072 del 04 de junio de 2021, solicitud actas de autocontrol proceso de Gestión Disciplinaria
</t>
    </r>
    <r>
      <rPr>
        <b/>
        <sz val="8"/>
        <rFont val="Arial"/>
        <family val="2"/>
      </rPr>
      <t xml:space="preserve">JUNIO: </t>
    </r>
    <r>
      <rPr>
        <sz val="8"/>
        <rFont val="Arial"/>
        <family val="2"/>
      </rPr>
      <t xml:space="preserve">Mediante el radicado N° 2021IE113651 del 09 de junio de 2021,  Comunicación resultado revisión ejercicios de autocontrol proceso Gestión 
</t>
    </r>
    <r>
      <rPr>
        <b/>
        <sz val="8"/>
        <rFont val="Arial"/>
        <family val="2"/>
      </rPr>
      <t xml:space="preserve">JUNIO: </t>
    </r>
    <r>
      <rPr>
        <sz val="8"/>
        <rFont val="Arial"/>
        <family val="2"/>
      </rPr>
      <t xml:space="preserve">mediante radicado No. 2021IE125900 del 22 de junio de 2021 se asesoró en el trámite para la actualización del mapa de riesgos del proceso Evaluación, Control y Seguimiento.
Radicado No. 2021IE124827 del 23 de junio de 2021 se programó mesa de trabajo para revisar las observaciones sobre el esquema de gestión del riesgo del proceso de Gestión Ambiental y Desarrollo Rural.
Mediante radicado No. 2021IE112786 del 08 de junio de 2021 se prestó asesoría sobre las actuaciones para la transición al nuevo esquema metodológico según la Guía para la Administración del Riesgo y el Diseño de Controles en Entidades Públicas, versión 5 de diciembre de 2020.
Radicado No. 2021IE108279 del 02 de junio de 2021 se programó asistencia técnica y acompañamiento para la ejecución de la auditoría interna matriz aire en fuentes fijas.Revisión, comentarios y sugerencias sobre el proyecto de respuesta al requerimiento con radicado No. 2021ER119887 del 17 de junio de 2021 con el cual la Personería de Bogotá requiere pruebas sobre una indagación preliminar, según correo electrónico del 24 de junio de 2021 adjunto.
Mediante radicado No. 2021IE128928 del 28 de junio de 2021 se dió traslado a las actuaciones y soportes  relacionados con el seguimiento sobre el inventario Ex Subdirector de Calidad del Aire, Auditiva y Visual.
</t>
    </r>
    <r>
      <rPr>
        <b/>
        <sz val="8"/>
        <rFont val="Arial"/>
        <family val="2"/>
      </rPr>
      <t>JUNIO:</t>
    </r>
    <r>
      <rPr>
        <sz val="8"/>
        <rFont val="Arial"/>
        <family val="2"/>
      </rPr>
      <t xml:space="preserve"> Medinte radicado N° 2021IE111611 del  4 de junio de 2021, Comunicación resultado seguimiento a actas de autocontrol del Proceso Gestión Jurídica.
</t>
    </r>
    <r>
      <rPr>
        <b/>
        <sz val="8"/>
        <rFont val="Arial"/>
        <family val="2"/>
      </rPr>
      <t xml:space="preserve">JUNIO: </t>
    </r>
    <r>
      <rPr>
        <sz val="8"/>
        <rFont val="Arial"/>
        <family val="2"/>
      </rPr>
      <t xml:space="preserve">Medinte radicado N° 2021IE115470 del 10 de junio de 2021, comunicación resultado seguimiento a actas de autocontrol del Proceso Gestión
</t>
    </r>
    <r>
      <rPr>
        <b/>
        <sz val="8"/>
        <rFont val="Arial"/>
        <family val="2"/>
      </rPr>
      <t xml:space="preserve">JULIO: </t>
    </r>
    <r>
      <rPr>
        <sz val="8"/>
        <rFont val="Arial"/>
        <family val="2"/>
      </rPr>
      <t xml:space="preserve">Mediante radicado No. 2021IE139333 del 09 de julio de 2021, se programó capacitación relacionada con Planes de Mejoramiento al proceso de Evaluación, Control y Seguimiento.
</t>
    </r>
    <r>
      <rPr>
        <b/>
        <sz val="8"/>
        <rFont val="Arial"/>
        <family val="2"/>
      </rPr>
      <t>AGOSTO:</t>
    </r>
    <r>
      <rPr>
        <sz val="8"/>
        <rFont val="Arial"/>
        <family val="2"/>
      </rPr>
      <t xml:space="preserve"> Mediante el radicado N° 2021IE178402 de respuesta a Rad. 2021IE175114 de DGC de solicitud actualización de la matriz de identificación y valoración de aspectos e impactos ambientales y de la matriz de requisitos legales y otros requisitos del Proceso de Control y Mejora, a las cuales se les revisó la normatividad vigente aplicable y se presentaron recomendaciones de mejora.
</t>
    </r>
    <r>
      <rPr>
        <b/>
        <sz val="8"/>
        <rFont val="Arial"/>
        <family val="2"/>
      </rPr>
      <t xml:space="preserve">AGOSTO: </t>
    </r>
    <r>
      <rPr>
        <sz val="8"/>
        <rFont val="Arial"/>
        <family val="2"/>
      </rPr>
      <t xml:space="preserve">Mediante el radicado N°  2021IE169849 del 13 de agosto de 2021, Recomendación a DLA de actualizar el Boletín Legal Ambiental, según Rad.
2021IE167065 de la SSFFS, sobre resoluciones de interés general y revisar
con dependencias resoluciones con duda de vigencia. 
</t>
    </r>
    <r>
      <rPr>
        <b/>
        <sz val="8"/>
        <rFont val="Arial"/>
        <family val="2"/>
      </rPr>
      <t xml:space="preserve">AGOSTO: </t>
    </r>
    <r>
      <rPr>
        <sz val="8"/>
        <rFont val="Arial"/>
        <family val="2"/>
      </rPr>
      <t xml:space="preserve">Mediante radicado N°2021IE179265 del 26 de agosto de 2021, Respuesta a su Rad 2021IE175647 de solicitud observaciones a
Proyecto “Manual de Contratación”
</t>
    </r>
    <r>
      <rPr>
        <b/>
        <sz val="8"/>
        <rFont val="Arial"/>
        <family val="2"/>
      </rPr>
      <t xml:space="preserve">AGOSTO: </t>
    </r>
    <r>
      <rPr>
        <sz val="8"/>
        <rFont val="Arial"/>
        <family val="2"/>
      </rPr>
      <t xml:space="preserve">Mediante radicado No. 2021IE169839 del 13 de agosto de 2021 se programó la capacitación sobre "Metodologías de Análisis de Causas y Formulación de Acciones del Plan de Mejoramiento” para el proceso de Metrología, Monitoreo y Modelación.
</t>
    </r>
    <r>
      <rPr>
        <b/>
        <sz val="8"/>
        <rFont val="Arial"/>
        <family val="2"/>
      </rPr>
      <t>AGOSTO:</t>
    </r>
    <r>
      <rPr>
        <sz val="8"/>
        <rFont val="Arial"/>
        <family val="2"/>
      </rPr>
      <t xml:space="preserve">Mediante radicado No. 2021IE177820 del 24 de agosto de 2021 se emitieron recomendaciones para la Evaluación Independiente del Estado del Plan Anticorrupción y de Atención al Ciudadano, Plan de Integridad y Sistema de Administración de Riesgos y Solicitud de Información.
</t>
    </r>
    <r>
      <rPr>
        <b/>
        <sz val="8"/>
        <rFont val="Arial"/>
        <family val="2"/>
      </rPr>
      <t xml:space="preserve">SEPTIEMBRE: </t>
    </r>
    <r>
      <rPr>
        <sz val="8"/>
        <rFont val="Arial"/>
        <family val="2"/>
      </rPr>
      <t xml:space="preserve">Mediante radicado N° 2021IE202523 del 21 de septiembre de 2021, se da respuesta a su Radicado 2021IE197272 del 16 de septiembre de 2021. Respuesta
“Propuesta de actualización a la “Política Administración del Riesgo” .
</t>
    </r>
    <r>
      <rPr>
        <b/>
        <sz val="8"/>
        <rFont val="Arial"/>
        <family val="2"/>
      </rPr>
      <t xml:space="preserve">SEPTIEMBRE: </t>
    </r>
    <r>
      <rPr>
        <sz val="8"/>
        <rFont val="Arial"/>
        <family val="2"/>
      </rPr>
      <t xml:space="preserve">Mediante acta del 14 de septiembre de 2021, se realizó la revisión plan de mejoramiento Talento Humano - SST.
</t>
    </r>
    <r>
      <rPr>
        <b/>
        <sz val="8"/>
        <rFont val="Arial"/>
        <family val="2"/>
      </rPr>
      <t>OCTUBRE:</t>
    </r>
    <r>
      <rPr>
        <sz val="8"/>
        <rFont val="Arial"/>
        <family val="2"/>
      </rPr>
      <t xml:space="preserve"> Mediante correo electrónico del 06 de octubre la Dirección de Gestión Ambiental realiza consulta respecto de la formulación del Plan de Mejoramiento al proceso de "Direccionamiento Estratégico", el cual fue resuelto mediante correo electrónico del 07 de octubre de 2021 .</t>
    </r>
  </si>
  <si>
    <r>
      <t xml:space="preserve">AGOSTO: </t>
    </r>
    <r>
      <rPr>
        <sz val="8"/>
        <rFont val="Arial"/>
        <family val="2"/>
      </rPr>
      <t xml:space="preserve">Mediante radicado N° 2021IE182184 del 30 de agosto de 2021 - Remisión Plan de Trabajo de Auditoría Interna de Gestión al Proceso de Gestión Ambiental y Desarrollo Rural.
</t>
    </r>
    <r>
      <rPr>
        <b/>
        <sz val="8"/>
        <rFont val="Arial"/>
        <family val="2"/>
      </rPr>
      <t xml:space="preserve">OCTUBRE: </t>
    </r>
    <r>
      <rPr>
        <sz val="8"/>
        <rFont val="Arial"/>
        <family val="2"/>
      </rPr>
      <t xml:space="preserve">Mediante el radicado N°2021IE235818 del 29 de octubre de 2021, se comunica el  Informe Definitivo del Trabajo de Auditoria Interna al Proceso de Gestión Ambiental y Desarrollo Rural.
</t>
    </r>
    <r>
      <rPr>
        <b/>
        <u/>
        <sz val="8"/>
        <rFont val="Arial"/>
        <family val="2"/>
      </rPr>
      <t xml:space="preserve">Publicado en el Link: </t>
    </r>
    <r>
      <rPr>
        <sz val="8"/>
        <rFont val="Arial"/>
        <family val="2"/>
      </rPr>
      <t xml:space="preserve">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2274758%3F_110_INSTANCE_g7hnHGaCQSxA_redirect%3Dhttps%253A%252F%252Fambientebogota.gov.co%252Fes%252Fweb%252Ftransparencia%252Finformes-de-la-oficina-de-control-interno%252F-%252Fdocument_library_display%252Fg7hnHGaCQSxA%252Fview%252F964249%253F_110_INSTANCE_g7hnHGaCQSxA_redirect%253Dhttps%25253A%25252F%25252Fambientebogota.gov.co%25252Fes%25252Fweb%25252Ftransparencia%25252Finformes-de-la-oficina-de-control-interno%25252F-%25252Fdocument_library_display%25252Fg7hnHGaCQSxA%25252Fview%25252F2440630%25253F_110_INSTANCE_g7hnHGaCQSxA_redirect%25253Dhttps%2525253A%2525252F%2525252Fambientebogota.gov.co%2525252Fes%2525252Fweb%2525252Ftransparencia%2525252Finformes-de-la-oficina-de-control-interno%2525253Fp_p_id%2525253D110_INSTANCE_g7hnHGaCQSxA%25252526p_p_lifecycle%2525253D0%25252526p_p_state%2525253Dnormal%25252526p_p_mode%2525253Dview%25252526p_p_col_id%2525253Dcolumn-2%25252526p_p_col_count%2525253D2&amp;_110_INSTANCE_g7hnHGaCQSxA_fileEntryId=2462280</t>
    </r>
    <r>
      <rPr>
        <b/>
        <sz val="8"/>
        <color rgb="FFFF0000"/>
        <rFont val="Arial"/>
        <family val="2"/>
      </rPr>
      <t xml:space="preserve">PENDIENTE DE ACTUALIZAR NO HAN ENVIADO INFORMACIÓN NI LINK DE PUBLICACIÓN.
</t>
    </r>
  </si>
  <si>
    <r>
      <t>AGOSTO:</t>
    </r>
    <r>
      <rPr>
        <sz val="8"/>
        <rFont val="Arial"/>
        <family val="2"/>
      </rPr>
      <t xml:space="preserve"> Mediante radicado No. 2021IE158153 del 2/08/2021 se realizó solicitud información preliminar para planificación de auditoría, se creo carpeta en el Drive y se compartió la información recibida, se elaboro el Anexo No. 6 Declaración de no impedimento de los auditores participantes en la auditoría, se elaboró el anexo No.  5 Revisión para el entendimiento del proceso y No. 6 Evaluacion de riesgos y controles, se realizó reunión por meet para revisar los temas a auditar y enviar los formatos al supervisor dela auditoría.
</t>
    </r>
    <r>
      <rPr>
        <b/>
        <sz val="8"/>
        <rFont val="Arial"/>
        <family val="2"/>
      </rPr>
      <t>AGOSTO:</t>
    </r>
    <r>
      <rPr>
        <sz val="8"/>
        <rFont val="Arial"/>
        <family val="2"/>
      </rPr>
      <t xml:space="preserve"> Mediante radicado N°2021IE183828 del 31/08/2021 se comunica inicio de auditoría
</t>
    </r>
    <r>
      <rPr>
        <b/>
        <sz val="8"/>
        <rFont val="Arial"/>
        <family val="2"/>
      </rPr>
      <t>SEPTIEMBRE:</t>
    </r>
    <r>
      <rPr>
        <sz val="8"/>
        <rFont val="Arial"/>
        <family val="2"/>
      </rPr>
      <t xml:space="preserve"> El 8/09/2021 se realizó reunión por Google Meet para dar inicio a la auditoría.
</t>
    </r>
    <r>
      <rPr>
        <b/>
        <sz val="8"/>
        <rFont val="Arial"/>
        <family val="2"/>
      </rPr>
      <t>OCTUBRE:</t>
    </r>
    <r>
      <rPr>
        <sz val="8"/>
        <rFont val="Arial"/>
        <family val="2"/>
      </rPr>
      <t xml:space="preserve"> Mediante radicado No.2021IE213669 del 4/10/2021 secomunicó el informe preliminar de auditoría.
</t>
    </r>
    <r>
      <rPr>
        <b/>
        <sz val="8"/>
        <rFont val="Arial"/>
        <family val="2"/>
      </rPr>
      <t>OCTUBRE:</t>
    </r>
    <r>
      <rPr>
        <sz val="8"/>
        <rFont val="Arial"/>
        <family val="2"/>
      </rPr>
      <t xml:space="preserve"> Mediante el radicado No.2021IE222958 del 14/10/2021 se dió respuesta alas objeciones presentadas por la DGC.
</t>
    </r>
    <r>
      <rPr>
        <b/>
        <sz val="8"/>
        <rFont val="Arial"/>
        <family val="2"/>
      </rPr>
      <t>OCTUBRE:</t>
    </r>
    <r>
      <rPr>
        <sz val="8"/>
        <rFont val="Arial"/>
        <family val="2"/>
      </rPr>
      <t xml:space="preserve"> Mediant el radicado No. 2021IE226450 del 19/10/2021 se dió respuestaa las objecicones extemporaneas presentadas por la Subdirección Contractual.
</t>
    </r>
    <r>
      <rPr>
        <b/>
        <sz val="8"/>
        <rFont val="Arial"/>
        <family val="2"/>
      </rPr>
      <t>OCTUBRE:</t>
    </r>
    <r>
      <rPr>
        <sz val="8"/>
        <rFont val="Arial"/>
        <family val="2"/>
      </rPr>
      <t xml:space="preserve">  El día 20/10/2021 se efectuó reunión decierre por Google Meet.
</t>
    </r>
    <r>
      <rPr>
        <b/>
        <sz val="8"/>
        <rFont val="Arial"/>
        <family val="2"/>
      </rPr>
      <t>OCTUBRE:</t>
    </r>
    <r>
      <rPr>
        <sz val="8"/>
        <rFont val="Arial"/>
        <family val="2"/>
      </rPr>
      <t xml:space="preserve"> Mediante radicado No. 2021IE228837 del 21/10/2021 se comunica el informedefinitivo de la auditoría.
</t>
    </r>
    <r>
      <rPr>
        <b/>
        <u/>
        <sz val="8"/>
        <rFont val="Arial"/>
        <family val="2"/>
      </rPr>
      <t xml:space="preserve">Publicado en el Link:
</t>
    </r>
    <r>
      <rPr>
        <sz val="8"/>
        <rFont val="Arial"/>
        <family val="2"/>
      </rPr>
      <t>https://ambientebogota.gov.co/es/web/transparencia/informes-de-la-oficina-de-control-interno/-/document_library_display/g7hnHGaCQSxA/view/2274758?_110_INSTANCE_g7hnHGaCQSxA_redirect=https%3A%2F%2Fambientebogota.gov.co%2Fes%2Fweb%2Ftransparencia%2Finformes-de-la-oficina-de-control-interno%2F-%2Fdocument_library_display%2Fg7hnHGaCQSxA%2Fview%2F964249%3F_110_INSTANCE_g7hnHGaCQSxA_redirect%3Dhttps%253A%252F%252Fambientebogota.gov.co%252Fes%252Fweb%252Ftransparencia%252Finformes-de-la-oficina-de-control-interno%253Fp_p_id%253D110_INSTANCE_g7hnHGaCQSxA%2526p_p_lifecycle%253D0%2526p_p_state%253Dnormal%2526p_p_mode%253Dview%2526p_p_col_id%253Dcolumn-2%2526p_p_col_count%253D2</t>
    </r>
  </si>
  <si>
    <r>
      <t xml:space="preserve">MARZO: </t>
    </r>
    <r>
      <rPr>
        <sz val="8"/>
        <rFont val="Arial"/>
        <family val="2"/>
      </rPr>
      <t xml:space="preserve">Mediante radicado No. 2021IE53901 del 24 de marzo de 2021, se solicitó información preliminar para la preparación del plan de trabajo de auditoría interna a los procesos permisivos y sancionatorios.
</t>
    </r>
    <r>
      <rPr>
        <b/>
        <sz val="8"/>
        <rFont val="Arial"/>
        <family val="2"/>
      </rPr>
      <t xml:space="preserve">ABRIL: </t>
    </r>
    <r>
      <rPr>
        <sz val="8"/>
        <rFont val="Arial"/>
        <family val="2"/>
      </rPr>
      <t>Mediante radicado No. 2021IE60258 del 96 de abril de 2021, se solicitó información preliminar para la preparación del plan de trabajo de auditoría interna a los procesos permisivos y sancionatorios.</t>
    </r>
    <r>
      <rPr>
        <b/>
        <sz val="8"/>
        <rFont val="Arial"/>
        <family val="2"/>
      </rPr>
      <t xml:space="preserve">
</t>
    </r>
    <r>
      <rPr>
        <sz val="8"/>
        <rFont val="Arial"/>
        <family val="2"/>
      </rPr>
      <t>Mediante radicado No.  2021IE80055 del 30 de abril de 2021 se remitió el Plan de Trabajo de Auditoria Interna al proceso Evaluación Control y Seguimiento.</t>
    </r>
    <r>
      <rPr>
        <b/>
        <sz val="8"/>
        <rFont val="Arial"/>
        <family val="2"/>
      </rPr>
      <t xml:space="preserve">
MAYO: </t>
    </r>
    <r>
      <rPr>
        <sz val="8"/>
        <rFont val="Arial"/>
        <family val="2"/>
      </rPr>
      <t xml:space="preserve">Mediante radicado No. 2021IE82957 del 05 de mayo de 2021 se da alcance al plan de trabajo de auditoría comunicado con radicado No. 2021IE80055 del 30 de abril de 2021 allegando documentos asociados.
Mediante radicado No. 2021IE111608 del 04 de junio de 2021 se notifica modificación del Plan de Trabajo de Auditoria Interna al proceso Evaluación Control y Seguimiento.
Mediante radicado No. 2021IE124172 del 22 de junio de 2021 se notifica modificación del Plan de Trabajo de Auditoria Interna al proceso Evaluación Control y Seguimiento.
</t>
    </r>
    <r>
      <rPr>
        <b/>
        <sz val="8"/>
        <rFont val="Arial"/>
        <family val="2"/>
      </rPr>
      <t>AGOSTO:</t>
    </r>
    <r>
      <rPr>
        <sz val="8"/>
        <rFont val="Arial"/>
        <family val="2"/>
      </rPr>
      <t xml:space="preserve"> Mediante radicado N° 2021IE170217 del 14 de agosto de 2021, se comunica Informe Preliminar del Trabajo de Auditoria Interna. Proceso de Evaluación Control y Seguimiento. Trámites Ambientales Permisivos y Sancionatorios.</t>
    </r>
    <r>
      <rPr>
        <b/>
        <sz val="8"/>
        <rFont val="Arial"/>
        <family val="2"/>
      </rPr>
      <t xml:space="preserve">
AGOSTO: </t>
    </r>
    <r>
      <rPr>
        <sz val="8"/>
        <rFont val="Arial"/>
        <family val="2"/>
      </rPr>
      <t xml:space="preserve">Mediante radicado No. 2021IE179248 del 26 de agosto de 2021 se dió respuesta a las objeciones a los resultados preliminares del Trabajo de Auditoria Interna al proceso de Evaluación, Control y Seguimiento.
</t>
    </r>
    <r>
      <rPr>
        <b/>
        <sz val="8"/>
        <rFont val="Arial"/>
        <family val="2"/>
      </rPr>
      <t xml:space="preserve">AGOSTO: </t>
    </r>
    <r>
      <rPr>
        <sz val="8"/>
        <rFont val="Arial"/>
        <family val="2"/>
      </rPr>
      <t xml:space="preserve">Mediante el radicado N° 2021IE183647 del 31 de agosto de 2021, Alcance al Radicado No. 2021IE179248 del 26 de agosto de 2021. Respuesta “Objeciones a los Resultados Preliminares del Trabajo de Auditoria Interna. Proceso de Evaluación, Control y Seguimiento”.
</t>
    </r>
    <r>
      <rPr>
        <b/>
        <sz val="8"/>
        <rFont val="Arial"/>
        <family val="2"/>
      </rPr>
      <t>AGOSTO:</t>
    </r>
    <r>
      <rPr>
        <sz val="8"/>
        <rFont val="Arial"/>
        <family val="2"/>
      </rPr>
      <t xml:space="preserve"> Mediante el radicado N° 2021IE184025 del 31 de agosto de 2021, se comunica el informe Definitivo del Trabajo de Auditoría Interna. Proceso de Evaluación Control y Seguimiento. Trámites Ambientales Permisivos y Sancionatorios.
</t>
    </r>
    <r>
      <rPr>
        <b/>
        <u/>
        <sz val="8"/>
        <rFont val="Arial"/>
        <family val="2"/>
      </rPr>
      <t xml:space="preserve">Publicado en el Link:
</t>
    </r>
    <r>
      <rPr>
        <sz val="8"/>
        <rFont val="Arial"/>
        <family val="2"/>
      </rPr>
      <t>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2274758%3F_110_INSTANCE_g7hnHGaCQSxA_redirect%3Dhttps%253A%252F%252Fambientebogota.gov.co%252Fes%252Fweb%252Ftransparencia%252Finformes-de-la-oficina-de-control-interno%252F-%252Fdocument_library_display%252Fg7hnHGaCQSxA%252Fview%252F964249%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2274772</t>
    </r>
  </si>
  <si>
    <r>
      <t xml:space="preserve">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
</t>
    </r>
    <r>
      <rPr>
        <b/>
        <sz val="8"/>
        <color theme="1"/>
        <rFont val="Arial"/>
        <family val="2"/>
      </rPr>
      <t xml:space="preserve">JUNIO: </t>
    </r>
    <r>
      <rPr>
        <sz val="8"/>
        <color theme="1"/>
        <rFont val="Arial"/>
        <family val="2"/>
      </rPr>
      <t xml:space="preserve">Mediante el radicado N°° 2021IE108367 del 02 de junio de 2021- solicitud revisión recomendaciones monitoreo tercera línea de defensa al Plan Anticorrupción y de Atención al Ciudadano PAAC.
</t>
    </r>
    <r>
      <rPr>
        <b/>
        <sz val="8"/>
        <color theme="1"/>
        <rFont val="Arial"/>
        <family val="2"/>
      </rPr>
      <t>SEPTIEMBRE</t>
    </r>
    <r>
      <rPr>
        <sz val="8"/>
        <color theme="1"/>
        <rFont val="Arial"/>
        <family val="2"/>
      </rPr>
      <t xml:space="preserve">: Se comunica mediante el radicado N° 2021IE195059 del 14 de septiembre de 2021, el Segundo Informe de Seguimiento y Evaluación sobre el Estado de la Gestión
de los Riesgos de Corrupción y de Gestión, Plan Anticorrupción y de Atención al Ciudadano
y Plan de Integridad. Corte Mayo a Agosto de 2021. 
</t>
    </r>
    <r>
      <rPr>
        <b/>
        <u/>
        <sz val="8"/>
        <color theme="1"/>
        <rFont val="Arial"/>
        <family val="2"/>
      </rPr>
      <t>Publicado en el Link:</t>
    </r>
    <r>
      <rPr>
        <sz val="8"/>
        <color theme="1"/>
        <rFont val="Arial"/>
        <family val="2"/>
      </rPr>
      <t xml:space="preserve">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2427089%3F_110_INSTANCE_g7hnHGaCQSxA_redirect%3Dhttps%253A%252F%252Fambientebogota.gov.co%252Fes%252Fweb%252Ftransparencia%252Finformes-de-la-oficina-de-control-interno%252F-%252Fdocument_library_display%252Fg7hnHGaCQSxA%252Fview%252F2335073%253F_110_INSTANCE_g7hnHGaCQSxA_redirect%253Dhttps%25253A%25252F%25252Fambientebogota.gov.co%25252Fes%25252Fweb%25252Ftransparencia%25252Finformes-de-la-oficina-de-control-interno%25252F-%25252Fdocument_library_display%25252Fg7hnHGaCQSxA%25252Fview%25252F964253%25253F_110_INSTANCE_g7hnHGaCQSxA_redirect%25253Dhttps%2525253A%2525252F%2525252Fambientebogota.gov.co%2525252Fes%2525252Fweb%2525252Ftransparencia%2525252Finformes-de-la-oficina-de-control-interno%2525253Fp_p_id%2525253D110_INSTANCE_g7hnHGaCQSxA%25252526p_p_lifecycle%2525253D0%25252526p_p_state%2525253Dnormal%25252526p_p_mode%2525253Dview%25252526p_p_col_id%2525253Dcolumn-2%25252526p_p_col_count%2525253D2&amp;_110_INSTANCE_g7hnHGaCQSxA_fileEntryId=2427112</t>
    </r>
  </si>
  <si>
    <r>
      <rPr>
        <b/>
        <sz val="8"/>
        <rFont val="Arial"/>
        <family val="2"/>
      </rPr>
      <t xml:space="preserve">ABRIL: </t>
    </r>
    <r>
      <rPr>
        <sz val="8"/>
        <rFont val="Arial"/>
        <family val="2"/>
      </rPr>
      <t xml:space="preserve">Con radicado N° 2021 IE65560 del 13 de abril de 2021, se solicita a la Subsecretaria General y de Control Disciplinario, Dirección de Gestión Corporativa y Subdirección Contractual, remitir información.
</t>
    </r>
    <r>
      <rPr>
        <b/>
        <sz val="8"/>
        <rFont val="Arial"/>
        <family val="2"/>
      </rPr>
      <t xml:space="preserve">ABRIL: </t>
    </r>
    <r>
      <rPr>
        <sz val="8"/>
        <rFont val="Arial"/>
        <family val="2"/>
      </rPr>
      <t xml:space="preserve">Se comunica el informe Final mediante el radicado N° 2021EE80276 Proceso 5076740 del 30 de abril de 2021.
</t>
    </r>
    <r>
      <rPr>
        <b/>
        <u/>
        <sz val="8"/>
        <rFont val="Arial"/>
        <family val="2"/>
      </rPr>
      <t>LINK DE PUBLICACIÓN</t>
    </r>
    <r>
      <rPr>
        <b/>
        <u/>
        <sz val="8"/>
        <color rgb="FFFF0000"/>
        <rFont val="Arial"/>
        <family val="2"/>
      </rPr>
      <t xml:space="preserve">
</t>
    </r>
    <r>
      <rPr>
        <sz val="8"/>
        <rFont val="Arial"/>
        <family val="2"/>
      </rPr>
      <t xml:space="preserve">http://www.ambientebogota.gov.co/web/transparencia/reportes-de-control-interno/-/document_library_display/Jkr8/view/10879127
</t>
    </r>
    <r>
      <rPr>
        <b/>
        <sz val="8"/>
        <rFont val="Arial"/>
        <family val="2"/>
      </rPr>
      <t>OCTUBRE:</t>
    </r>
    <r>
      <rPr>
        <sz val="8"/>
        <rFont val="Arial"/>
        <family val="2"/>
      </rPr>
      <t xml:space="preserve"> Mediante radicado N° 2021EE232666 del 27 de octubre de 2021, se remite el  Informe de Ley sobre la Directiva 03 de 2013 “Directrices para prevenir
conductas irregulares sobre incumplimiento de manuales de funciones y procedimientos y pérdida de elementos y documentos públicos” de la SDA.
</t>
    </r>
    <r>
      <rPr>
        <b/>
        <u/>
        <sz val="8"/>
        <rFont val="Arial"/>
        <family val="2"/>
      </rPr>
      <t>Link de Publicación:</t>
    </r>
    <r>
      <rPr>
        <sz val="8"/>
        <rFont val="Arial"/>
        <family val="2"/>
      </rPr>
      <t xml:space="preserve">
https://www.ambientebogota.gov.co/es/web/transparencia/informes-de-la-oficina-de-control-interno/-/document_library_display/g7hnHGaCQSxA/view/2261333?_110_INSTANCE_g7hnHGaCQSxA_redirect=https%3A%2F%2Fwww.ambientebogota.gov.co%2Fes%2Fweb%2Ftransparencia%2Finformes-de-la-oficina-de-control-interno%2F-%2Fdocument_library_display%2Fg7hnHGaCQSxA%2Fview%2F964368%3F_110_INSTANCE_g7hnHGaCQSxA_redirect%3Dhttps%253A%252F%252Fwww.ambientebogota.gov.co%252Fes%252Fweb%252Ftransparencia%252Finformes-de-la-oficina-de-control-interno%252F-%252Fdocument_library_display%252Fg7hnHGaCQSxA%252Fview%252F964253%253F_110_INSTANCE_g7hnHGaCQSxA_redirect%253Dhttps%25253A%25252F%25252Fwww.ambientebogota.gov.co%25252Fes%25252Fweb%25252Ftransparencia%25252Finformes-de-la-oficina-de-control-interno%25253Fp_p_id%25253D110_INSTANCE_g7hnHGaCQSxA%252526p_p_lifecycle%25253D0%252526p_p_state%25253Dnormal%252526p_p_mode%25253Dview%252526p_p_col_id%25253Dcolumn-2%252526p_p_col_count%25253D2
</t>
    </r>
  </si>
  <si>
    <r>
      <t xml:space="preserve">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
Cargue del reporte de evaluación de los riesgos de la tercera línea de defensa en el módulo de "Riesgos DAPF" del Sistema de Información ISOLUCION, con fecha 31 de mayo de 2021.
</t>
    </r>
    <r>
      <rPr>
        <b/>
        <u/>
        <sz val="8"/>
        <color theme="1"/>
        <rFont val="Arial"/>
        <family val="2"/>
      </rPr>
      <t>Publicado en el Link:</t>
    </r>
    <r>
      <rPr>
        <sz val="8"/>
        <color theme="1"/>
        <rFont val="Arial"/>
        <family val="2"/>
      </rPr>
      <t xml:space="preserve">
https://ambientebogota.gov.co/es/web/transparencia/plan-anticorrupcion-y-de-atencion-al-ciudadano1?p_p_id=110_INSTANCE_Y0VDqzfpYjO5&amp;p_p_lifecycle=0&amp;p_p_state=normal&amp;p_p_mode=view&amp;p_p_col_id=column-2&amp;p_p_col_pos=1&amp;p_p_col_count=4&amp;_110_INSTANCE_Y0VDqzfpYjO5_struts_action=%2Fdocument_library_display%2Fview_file_entry&amp;_110_INSTANCE_Y0VDqzfpYjO5_redirect=https%3A%2F%2Fambientebogota.gov.co%2Fes%2Fweb%2Ftransparencia%2Fplan-anticorrupcion-y-de-atencion-al-ciudadano1%2F-%2Fdocument_library_display%2FY0VDqzfpYjO5%2Fview%2F2302291%3F_110_INSTANCE_Y0VDqzfpYjO5_redirect%3Dhttps%253A%252F%252Fambientebogota.gov.co%252Fes%252Fweb%252Ftransparencia%252Fplan-anticorrupcion-y-de-atencion-al-ciudadano1%252F-%252Fdocument_library_display%252FY0VDqzfpYjO5%252Fview%252F1822498%253F_110_INSTANCE_Y0VDqzfpYjO5_redirect%253Dhttps%25253A%25252F%25252Fambientebogota.gov.co%25252Fes%25252Fweb%25252Ftransparencia%25252Fplan-anticorrupcion-y-de-atencion-al-ciudadano1%25252F-%25252Fdocument_library_display%25252FY0VDqzfpYjO5%25252Fview%25252F1001920%25253F_110_INSTANCE_Y0VDqzfpYjO5_redirect%25253Dhttps%2525253A%2525252F%2525252Fambientebogota.gov.co%2525252Fes%2525252Fweb%2525252Ftransparencia%2525252Fplan-anticorrupcion-y-de-atencion-al-ciudadano1%2525253Fp_p_id%2525253D110_INSTANCE_Y0VDqzfpYjO5%25252526p_p_lifecycle%2525253D0%25252526p_p_state%2525253Dnormal%25252526p_p_mode%2525253Dview%25252526p_p_col_id%2525253Dcolumn-2%25252526p_p_col_pos%2525253D1%25252526p_p_col_count%2525253D4&amp;_110_INSTANCE_Y0VDqzfpYjO5_fileEntryId=2305666
</t>
    </r>
    <r>
      <rPr>
        <b/>
        <sz val="8"/>
        <color theme="1"/>
        <rFont val="Arial"/>
        <family val="2"/>
      </rPr>
      <t>SEPTIEMBRE:</t>
    </r>
    <r>
      <rPr>
        <sz val="8"/>
        <color theme="1"/>
        <rFont val="Arial"/>
        <family val="2"/>
      </rPr>
      <t xml:space="preserve"> Se comunica mediante el radicado N° 2021IE195059 del 14 de septiembre de 2021, el Segundo Informe de Seguimiento y Evaluación sobre el Estado de la Gestión
de los Riesgos de Corrupción y de Gestión, Plan Anticorrupción y de Atención al Ciudadano y Plan de Integridad. Corte Mayo a Agosto de 2021. 
</t>
    </r>
    <r>
      <rPr>
        <b/>
        <sz val="8"/>
        <color theme="1"/>
        <rFont val="Arial"/>
        <family val="2"/>
      </rPr>
      <t>Publicado en el Link:</t>
    </r>
    <r>
      <rPr>
        <sz val="8"/>
        <color theme="1"/>
        <rFont val="Arial"/>
        <family val="2"/>
      </rPr>
      <t xml:space="preserve">
https://ambientebogota.gov.co/es/web/transparencia/plan-anticorrupcion-y-de-atencion-al-ciudadano1?p_p_id=110_INSTANCE_Y0VDqzfpYjO5&amp;p_p_lifecycle=0&amp;p_p_state=normal&amp;p_p_mode=view&amp;p_p_col_id=column-2&amp;p_p_col_pos=1&amp;p_p_col_count=4&amp;_110_INSTANCE_Y0VDqzfpYjO5_struts_action=%2Fdocument_library_display%2Fview_file_entry&amp;_110_INSTANCE_Y0VDqzfpYjO5_redirect=https%3A%2F%2Fambientebogota.gov.co%2Fes%2Fweb%2Ftransparencia%2Fplan-anticorrupcion-y-de-atencion-al-ciudadano1%2F-%2Fdocument_library_display%2FY0VDqzfpYjO5%2Fview%2F2302297%3F_110_INSTANCE_Y0VDqzfpYjO5_redirect%3Dhttps%253A%252F%252Fambientebogota.gov.co%252Fes%252Fweb%252Ftransparencia%252Fplan-anticorrupcion-y-de-atencion-al-ciudadano1%252F-%252Fdocument_library_display%252FY0VDqzfpYjO5%252Fview%252F1822498%253F_110_INSTANCE_Y0VDqzfpYjO5_redirect%253Dhttps%25253A%25252F%25252Fambientebogota.gov.co%25252Fes%25252Fweb%25252Ftransparencia%25252Fplan-anticorrupcion-y-de-atencion-al-ciudadano1%25252F-%25252Fdocument_library_display%25252FY0VDqzfpYjO5%25252Fview%25252F1001920%25253F_110_INSTANCE_Y0VDqzfpYjO5_redirect%25253Dhttps%2525253A%2525252F%2525252Fambientebogota.gov.co%2525252Fes%2525252Fweb%2525252Ftransparencia%2525252Fplan-anticorrupcion-y-de-atencion-al-ciudadano1%2525253Fp_p_id%2525253D110_INSTANCE_Y0VDqzfpYjO5%25252526p_p_lifecycle%2525253D0%25252526p_p_state%2525253Dnormal%25252526p_p_mode%2525253Dview%25252526p_p_col_id%2525253Dcolumn-2%25252526p_p_col_pos%2525253D1%25252526p_p_col_count%2525253D4&amp;_110_INSTANCE_Y0VDqzfpYjO5_fileEntryId=2305761</t>
    </r>
  </si>
  <si>
    <r>
      <rPr>
        <b/>
        <sz val="8"/>
        <rFont val="Arial"/>
        <family val="2"/>
      </rPr>
      <t xml:space="preserve">ENERO: </t>
    </r>
    <r>
      <rPr>
        <sz val="8"/>
        <rFont val="Arial"/>
        <family val="2"/>
      </rPr>
      <t xml:space="preserve">Informe comunicado con memorando No. 2021IE17777 del 31/01/2021.
</t>
    </r>
    <r>
      <rPr>
        <b/>
        <sz val="8"/>
        <rFont val="Arial"/>
        <family val="2"/>
      </rPr>
      <t xml:space="preserve">ABRIL: </t>
    </r>
    <r>
      <rPr>
        <sz val="8"/>
        <rFont val="Arial"/>
        <family val="2"/>
      </rPr>
      <t xml:space="preserve">Se comunica informe austeridad en el gasto Secretaria Distrital de Ambiente-SDA, primer trimestre vigencia 2021, mediante el radicado N°2021IE81099 del día 02 de mayo de 2021.
</t>
    </r>
    <r>
      <rPr>
        <b/>
        <u/>
        <sz val="8"/>
        <rFont val="Arial"/>
        <family val="2"/>
      </rPr>
      <t xml:space="preserve">Publilcado en el Link: </t>
    </r>
    <r>
      <rPr>
        <b/>
        <u/>
        <sz val="8"/>
        <color rgb="FFFF0000"/>
        <rFont val="Arial"/>
        <family val="2"/>
      </rPr>
      <t xml:space="preserve"> </t>
    </r>
    <r>
      <rPr>
        <sz val="8"/>
        <rFont val="Arial"/>
        <family val="2"/>
      </rPr>
      <t xml:space="preserve">http://www.ambientebogota.gov.co/web/transparencia/reportes-de-control-interno/-/document_library_display/Jkr8/view/10881191
</t>
    </r>
    <r>
      <rPr>
        <b/>
        <sz val="8"/>
        <rFont val="Arial"/>
        <family val="2"/>
      </rPr>
      <t xml:space="preserve">JULIO: </t>
    </r>
    <r>
      <rPr>
        <sz val="8"/>
        <rFont val="Arial"/>
        <family val="2"/>
      </rPr>
      <t>Se comunica mediante el radicado N° 2021IE154619 del 28 de julio de 2021, Informe austeridad en el gasto Secretaria Distrital de Ambiente-SDA, segundo trimestre vigencia 2021.</t>
    </r>
    <r>
      <rPr>
        <b/>
        <sz val="8"/>
        <rFont val="Arial"/>
        <family val="2"/>
      </rPr>
      <t xml:space="preserve">
Publicado en el link: 
</t>
    </r>
    <r>
      <rPr>
        <sz val="8"/>
        <rFont val="Arial"/>
        <family val="2"/>
      </rPr>
      <t xml:space="preserve">http://www.ambientebogota.gov.co/web/transparencia/reportes-de-control-interno/-/document_library_display/Jkr8/view/10881191/31334?_110_INSTANCE_Jkr8_redirect=http%3A%2F%2Fwww.ambientebogota.gov.co%2Fweb%2Ftransparencia%2Freportes-de-control-interno%2F-%2Fdocument_library_display%2FJkr8%2Fview%2F10881191.
</t>
    </r>
    <r>
      <rPr>
        <b/>
        <sz val="8"/>
        <rFont val="Arial"/>
        <family val="2"/>
      </rPr>
      <t>OCTUBRE:</t>
    </r>
    <r>
      <rPr>
        <sz val="8"/>
        <rFont val="Arial"/>
        <family val="2"/>
      </rPr>
      <t xml:space="preserve"> Mediante radicado No. 2021IE233850 del 28 de octubre de 2021, Informe austeridad en el gasto Secretaria Distrital de Ambiente SDA, tercer trimestre vigencia 2021.
</t>
    </r>
  </si>
  <si>
    <r>
      <rPr>
        <b/>
        <sz val="8"/>
        <rFont val="Arial"/>
        <family val="2"/>
      </rPr>
      <t xml:space="preserve">ENERO: </t>
    </r>
    <r>
      <rPr>
        <sz val="8"/>
        <rFont val="Arial"/>
        <family val="2"/>
      </rPr>
      <t xml:space="preserve">Acta de CICCI No. 1 de 29 de enero de 2021, convocatoria realziada con memorandos: 2021IE08502 de 18/01/2021 y 2021IE11893 de 22/01/2021.
</t>
    </r>
    <r>
      <rPr>
        <b/>
        <sz val="8"/>
        <rFont val="Arial"/>
        <family val="2"/>
      </rPr>
      <t>Publicada link:</t>
    </r>
    <r>
      <rPr>
        <sz val="8"/>
        <rFont val="Arial"/>
        <family val="2"/>
      </rPr>
      <t xml:space="preserve"> http://www.ambientebogota.gov.co/web/transparencia/reportes-de-control-interno/-/document_library_display/Jkr8/view/10871305
</t>
    </r>
    <r>
      <rPr>
        <b/>
        <sz val="8"/>
        <rFont val="Arial"/>
        <family val="2"/>
      </rPr>
      <t>FEBRERO:</t>
    </r>
    <r>
      <rPr>
        <sz val="8"/>
        <rFont val="Arial"/>
        <family val="2"/>
      </rPr>
      <t xml:space="preserve"> ACTA de CICCI N°2 DEL 11  de febrero de 2021.
</t>
    </r>
    <r>
      <rPr>
        <b/>
        <sz val="8"/>
        <rFont val="Arial"/>
        <family val="2"/>
      </rPr>
      <t>Publicada link:</t>
    </r>
    <r>
      <rPr>
        <sz val="8"/>
        <rFont val="Arial"/>
        <family val="2"/>
      </rPr>
      <t xml:space="preserve"> http://www.ambientebogota.gov.co/web/transparencia/reportes-de-control-interno/-/document_library_display/Jkr8/view/10871305
</t>
    </r>
    <r>
      <rPr>
        <b/>
        <sz val="8"/>
        <rFont val="Arial"/>
        <family val="2"/>
      </rPr>
      <t>MARZO:</t>
    </r>
    <r>
      <rPr>
        <sz val="8"/>
        <rFont val="Arial"/>
        <family val="2"/>
      </rPr>
      <t xml:space="preserve"> ACTA de CICCI N° 3 del 11 de marzo de 2021.A147:AI151
</t>
    </r>
    <r>
      <rPr>
        <b/>
        <sz val="8"/>
        <rFont val="Arial"/>
        <family val="2"/>
      </rPr>
      <t>Publicada link:</t>
    </r>
    <r>
      <rPr>
        <sz val="8"/>
        <rFont val="Arial"/>
        <family val="2"/>
      </rPr>
      <t xml:space="preserve"> http://www.ambientebogota.gov.co/web/transparencia/reportes-de-control-interno/-/document_library_display/Jkr8/view/10871305
</t>
    </r>
    <r>
      <rPr>
        <b/>
        <sz val="8"/>
        <rFont val="Arial"/>
        <family val="2"/>
      </rPr>
      <t>ABRIL</t>
    </r>
    <r>
      <rPr>
        <sz val="8"/>
        <rFont val="Arial"/>
        <family val="2"/>
      </rPr>
      <t xml:space="preserve">: Acta de CICCI N° 04 de 27 de abril de 2021, 
</t>
    </r>
    <r>
      <rPr>
        <b/>
        <sz val="8"/>
        <rFont val="Arial"/>
        <family val="2"/>
      </rPr>
      <t>Publicada link</t>
    </r>
    <r>
      <rPr>
        <sz val="8"/>
        <rFont val="Arial"/>
        <family val="2"/>
      </rPr>
      <t xml:space="preserve">: http://www.ambientebogota.gov.co/web/transparencia/reportes-de-control-interno/-/document_library_display/Jkr8/view/10883347
</t>
    </r>
    <r>
      <rPr>
        <b/>
        <sz val="8"/>
        <rFont val="Arial"/>
        <family val="2"/>
      </rPr>
      <t>JUNIO:</t>
    </r>
    <r>
      <rPr>
        <sz val="8"/>
        <rFont val="Arial"/>
        <family val="2"/>
      </rPr>
      <t xml:space="preserve"> Acta N° 5 de 2021 del 15 de junio de 2021 .
</t>
    </r>
    <r>
      <rPr>
        <b/>
        <sz val="8"/>
        <rFont val="Arial"/>
        <family val="2"/>
      </rPr>
      <t xml:space="preserve">Publicada link: </t>
    </r>
    <r>
      <rPr>
        <sz val="8"/>
        <rFont val="Arial"/>
        <family val="2"/>
      </rPr>
      <t xml:space="preserve">http://www.ambientebogota.gov.co/web/transparencia/reportes-de-control-interno/-/document_library_display/Jkr8/view/10886465
</t>
    </r>
    <r>
      <rPr>
        <b/>
        <sz val="8"/>
        <rFont val="Arial"/>
        <family val="2"/>
      </rPr>
      <t xml:space="preserve">JULIO: </t>
    </r>
    <r>
      <rPr>
        <sz val="8"/>
        <rFont val="Arial"/>
        <family val="2"/>
      </rPr>
      <t xml:space="preserve">Acta de CICCI N°06 del 29 de julio de 2021. 
</t>
    </r>
    <r>
      <rPr>
        <b/>
        <sz val="8"/>
        <rFont val="Arial"/>
        <family val="2"/>
      </rPr>
      <t xml:space="preserve">Publicada en el Link: </t>
    </r>
    <r>
      <rPr>
        <sz val="8"/>
        <rFont val="Arial"/>
        <family val="2"/>
      </rPr>
      <t xml:space="preserve">http://www.ambientebogota.gov.co/web/transparencia/reportes-de-control-interno/-/document_library_display/Jkr8/view/10871305
</t>
    </r>
    <r>
      <rPr>
        <b/>
        <sz val="8"/>
        <rFont val="Arial"/>
        <family val="2"/>
      </rPr>
      <t xml:space="preserve">SEPTIEMBRE: </t>
    </r>
    <r>
      <rPr>
        <sz val="8"/>
        <rFont val="Arial"/>
        <family val="2"/>
      </rPr>
      <t xml:space="preserve">Acta N° 07 del 29 de septiembre de 2021.
</t>
    </r>
    <r>
      <rPr>
        <b/>
        <u/>
        <sz val="8"/>
        <rFont val="Arial"/>
        <family val="2"/>
      </rPr>
      <t>Publicada en el link:</t>
    </r>
    <r>
      <rPr>
        <sz val="8"/>
        <rFont val="Arial"/>
        <family val="2"/>
      </rPr>
      <t xml:space="preserve"> 
https://ambientebogota.gov.co/es/web/transparencia/informes-de-la-oficina-de-control-interno/-/document_library_display/g7hnHGaCQSxA/view/2440739?_110_INSTANCE_g7hnHGaCQSxA_redirect=https%3A%2F%2Fambientebogota.gov.co%2Fes%2Fweb%2Ftransparencia%2Finformes-de-la-oficina-de-control-interno%2F-%2Fdocument_library_display%2Fg7hnHGaCQSxA%2Fview%2F1820062%3F_110_INSTANCE_g7hnHGaCQSxA_redirect%3Dhttps%253A%252F%252Fambientebogota.gov.co%252Fes%252Fweb%252Ftransparencia%252Finformes-de-la-oficina-de-control-interno%253Fp_p_id%253D110_INSTANCE_g7hnHGaCQSxA%2526p_p_lifecycle%253D0%2526p_p_state%253Dnormal%2526p_p_mode%253Dview%2526p_p_col_id%253Dcolumn-2%2526p_p_col_count%253D2
</t>
    </r>
    <r>
      <rPr>
        <b/>
        <sz val="8"/>
        <rFont val="Arial"/>
        <family val="2"/>
      </rPr>
      <t xml:space="preserve">OCTUBRE: </t>
    </r>
    <r>
      <rPr>
        <sz val="8"/>
        <rFont val="Arial"/>
        <family val="2"/>
      </rPr>
      <t>Acta de CICCI N°08 del 27 de octubre de 2021.</t>
    </r>
  </si>
  <si>
    <t>PLAN ANUAL DE AUDITORÍA - OFICINA DE CONTROL INTERNO - 2021
MODIFICACIONES Y AVANCES DE EJECUCIÓN 
MODIFICACIONES APROBADAS EN COMITÉ INSTITUCIONAL DE COORDINACIÓN DE CONTROL INTERNO -CICCI - ACTA N°8 DE FECHA 27 DE OCTUBRE DE 2021.</t>
  </si>
  <si>
    <t>PLAN ANUAL DE AUDITORÍA - OFICINA DE CONTROL INTERNO
SECRETARIA DISTRITAL DE AMBIENTE 2021</t>
  </si>
  <si>
    <t xml:space="preserve">5. Se retiro del PAA la actividad: Verificación de contratos en todas sus etapas , debido a que en las auditorías se esta haciendo revisión de contratos
6. Se incluye en acta N°6 de autocontrol el Seguimiento a la implementación del documento "Esquema de líneas de Defensa" adoptado en el CICCI de fecha 22 de diciembre de 2020, acta N° 12 de 2020.
7. JUNIO 9 DE 2021: La programación de seguimientos a Planes de Mejoramiento por Proceso y suscritos ante entes externos de control, se ajustaron las fechas de programación a la ejecución realizada porque incluir avances y evidencias de forma anticipada desajusta la formulación de este Plan.
8. Se aprueba en CICCCI del 15 de junio de 2021, el cambio de fecha para la realización de auditoria del proceso de gestión Ambiental rural.
9. En la reunión de autocontrol del día 29 de junio de 2021, acta 15, debido al avance en la ejecución de la auditoría, al proceso de evalución, Control y Seguimiento de ampliar la fecha de ejecución para el mes de julio de 2021. 
10. En la reunión de autocontrol del día 04 de octubre de 2021, se cambio de supervisión de la auditoria de Talento Humano que estaba a cargo de Francisco Romero quedando Ana Lucía Bacares Toledo.
11. Se aprueba en CICCI acta N°08 del 27 de octubre de 2021, el retiro del PAA de la Oficina de Control Interno, de la Auditoría al Proceso Gestión Tecnológica, debido a que no salio la adición correspondiente al contrato N° SDA-CPS-20211268 quien ejecutaría dicha auditoría.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</si>
</sst>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dd/mm/yyyy;@"/>
    <numFmt numFmtId="167" formatCode="0;[Red]0"/>
  </numFmts>
  <fonts count="32" x14ac:knownFonts="1">
    <font>
      <sz val="11"/>
      <color theme="1"/>
      <name val="Arial"/>
      <family val="2"/>
    </font>
    <font>
      <sz val="11"/>
      <color theme="1"/>
      <name val="Calibri"/>
      <family val="2"/>
      <scheme val="minor"/>
    </font>
    <font>
      <b/>
      <sz val="11"/>
      <color theme="1"/>
      <name val="Arial"/>
      <family val="2"/>
    </font>
    <font>
      <sz val="11"/>
      <color theme="1"/>
      <name val="Arial"/>
      <family val="2"/>
    </font>
    <font>
      <sz val="10"/>
      <name val="Arial"/>
      <family val="2"/>
    </font>
    <font>
      <sz val="10"/>
      <color theme="1"/>
      <name val="Arial"/>
      <family val="2"/>
    </font>
    <font>
      <b/>
      <sz val="11"/>
      <color rgb="FFFF0000"/>
      <name val="Arial"/>
      <family val="2"/>
    </font>
    <font>
      <b/>
      <sz val="12"/>
      <color theme="1"/>
      <name val="Arial"/>
      <family val="2"/>
    </font>
    <font>
      <sz val="12"/>
      <color theme="1"/>
      <name val="Arial"/>
      <family val="2"/>
    </font>
    <font>
      <b/>
      <sz val="8"/>
      <name val="Calibri"/>
      <family val="2"/>
    </font>
    <font>
      <sz val="9"/>
      <color indexed="81"/>
      <name val="Tahoma"/>
      <family val="2"/>
    </font>
    <font>
      <b/>
      <sz val="9"/>
      <color indexed="81"/>
      <name val="Tahoma"/>
      <family val="2"/>
    </font>
    <font>
      <sz val="12"/>
      <name val="Century Gothic"/>
      <family val="2"/>
    </font>
    <font>
      <sz val="12"/>
      <color theme="1"/>
      <name val="Century Gothic"/>
      <family val="2"/>
    </font>
    <font>
      <b/>
      <sz val="10"/>
      <color theme="1"/>
      <name val="Arial"/>
      <family val="2"/>
    </font>
    <font>
      <sz val="11"/>
      <name val="Calibri"/>
      <family val="2"/>
      <scheme val="minor"/>
    </font>
    <font>
      <b/>
      <sz val="11"/>
      <name val="Calibri"/>
      <family val="2"/>
      <scheme val="minor"/>
    </font>
    <font>
      <b/>
      <sz val="11"/>
      <name val="Calibri Light"/>
      <family val="2"/>
      <scheme val="major"/>
    </font>
    <font>
      <sz val="11"/>
      <name val="Calibri Light"/>
      <family val="2"/>
      <scheme val="major"/>
    </font>
    <font>
      <sz val="11"/>
      <name val="Arial"/>
      <family val="2"/>
    </font>
    <font>
      <sz val="8"/>
      <color theme="1"/>
      <name val="Arial"/>
      <family val="2"/>
    </font>
    <font>
      <b/>
      <sz val="8"/>
      <name val="Arial"/>
      <family val="2"/>
    </font>
    <font>
      <sz val="8"/>
      <name val="Arial"/>
      <family val="2"/>
    </font>
    <font>
      <b/>
      <sz val="8"/>
      <color theme="1"/>
      <name val="Arial"/>
      <family val="2"/>
    </font>
    <font>
      <b/>
      <sz val="8"/>
      <color rgb="FFFF0000"/>
      <name val="Arial"/>
      <family val="2"/>
    </font>
    <font>
      <sz val="8"/>
      <color rgb="FFFF0000"/>
      <name val="Arial"/>
      <family val="2"/>
    </font>
    <font>
      <b/>
      <u/>
      <sz val="8"/>
      <name val="Arial"/>
      <family val="2"/>
    </font>
    <font>
      <u/>
      <sz val="8"/>
      <name val="Arial"/>
      <family val="2"/>
    </font>
    <font>
      <b/>
      <u/>
      <sz val="8"/>
      <color theme="1"/>
      <name val="Arial"/>
      <family val="2"/>
    </font>
    <font>
      <b/>
      <sz val="10"/>
      <name val="Arial"/>
      <family val="2"/>
    </font>
    <font>
      <sz val="9"/>
      <color theme="1"/>
      <name val="Arial"/>
      <family val="2"/>
    </font>
    <font>
      <b/>
      <u/>
      <sz val="8"/>
      <color rgb="FFFF0000"/>
      <name val="Arial"/>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CC99FF"/>
        <bgColor indexed="64"/>
      </patternFill>
    </fill>
    <fill>
      <patternFill patternType="solid">
        <fgColor rgb="FFFFFF99"/>
        <bgColor indexed="64"/>
      </patternFill>
    </fill>
    <fill>
      <patternFill patternType="solid">
        <fgColor rgb="FF00FF99"/>
        <bgColor indexed="64"/>
      </patternFill>
    </fill>
    <fill>
      <patternFill patternType="solid">
        <fgColor rgb="FFE09DE5"/>
        <bgColor indexed="64"/>
      </patternFill>
    </fill>
    <fill>
      <patternFill patternType="solid">
        <fgColor theme="0" tint="-0.34998626667073579"/>
        <bgColor rgb="FFE2EFD9"/>
      </patternFill>
    </fill>
    <fill>
      <patternFill patternType="solid">
        <fgColor theme="0"/>
        <bgColor rgb="FFE2EFD9"/>
      </patternFill>
    </fill>
    <fill>
      <patternFill patternType="solid">
        <fgColor theme="2" tint="-9.9978637043366805E-2"/>
        <bgColor indexed="64"/>
      </patternFill>
    </fill>
    <fill>
      <patternFill patternType="solid">
        <fgColor rgb="FFFFFF00"/>
        <bgColor indexed="64"/>
      </patternFill>
    </fill>
  </fills>
  <borders count="6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0" tint="-0.499984740745262"/>
      </right>
      <top/>
      <bottom style="thin">
        <color theme="0" tint="-0.499984740745262"/>
      </bottom>
      <diagonal/>
    </border>
    <border>
      <left style="thin">
        <color theme="0" tint="-0.499984740745262"/>
      </left>
      <right style="thin">
        <color theme="1"/>
      </right>
      <top/>
      <bottom style="thin">
        <color theme="0" tint="-0.499984740745262"/>
      </bottom>
      <diagonal/>
    </border>
    <border>
      <left style="thin">
        <color theme="1"/>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1"/>
      </left>
      <right style="thin">
        <color theme="1"/>
      </right>
      <top style="thin">
        <color theme="0" tint="-0.499984740745262"/>
      </top>
      <bottom/>
      <diagonal/>
    </border>
    <border>
      <left style="thin">
        <color theme="1"/>
      </left>
      <right style="thin">
        <color theme="1"/>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1"/>
      </right>
      <top style="thin">
        <color indexed="64"/>
      </top>
      <bottom/>
      <diagonal/>
    </border>
    <border>
      <left style="thin">
        <color theme="1"/>
      </left>
      <right style="thin">
        <color theme="0" tint="-0.499984740745262"/>
      </right>
      <top style="thin">
        <color indexed="64"/>
      </top>
      <bottom/>
      <diagonal/>
    </border>
    <border>
      <left style="thin">
        <color theme="1"/>
      </left>
      <right style="thin">
        <color theme="1"/>
      </right>
      <top style="thin">
        <color indexed="64"/>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theme="1"/>
      </left>
      <right style="thin">
        <color theme="0" tint="-0.499984740745262"/>
      </right>
      <top/>
      <bottom style="thin">
        <color indexed="64"/>
      </bottom>
      <diagonal/>
    </border>
    <border>
      <left style="thin">
        <color theme="1"/>
      </left>
      <right style="thin">
        <color theme="1"/>
      </right>
      <top style="thin">
        <color theme="0" tint="-0.499984740745262"/>
      </top>
      <bottom style="thin">
        <color indexed="64"/>
      </bottom>
      <diagonal/>
    </border>
    <border>
      <left style="thin">
        <color theme="1"/>
      </left>
      <right style="thin">
        <color indexed="64"/>
      </right>
      <top style="thin">
        <color theme="0" tint="-0.499984740745262"/>
      </top>
      <bottom style="thin">
        <color indexed="64"/>
      </bottom>
      <diagonal/>
    </border>
    <border>
      <left style="thin">
        <color theme="0" tint="-0.499984740745262"/>
      </left>
      <right style="thin">
        <color theme="1"/>
      </right>
      <top style="thin">
        <color indexed="64"/>
      </top>
      <bottom style="thin">
        <color indexed="64"/>
      </bottom>
      <diagonal/>
    </border>
    <border>
      <left style="thin">
        <color theme="1"/>
      </left>
      <right style="thin">
        <color theme="0" tint="-0.499984740745262"/>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9" fontId="3" fillId="0" borderId="0" applyFont="0" applyFill="0" applyBorder="0" applyAlignment="0" applyProtection="0"/>
    <xf numFmtId="9"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0" fontId="1" fillId="0" borderId="0"/>
  </cellStyleXfs>
  <cellXfs count="377">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5" fillId="5"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5" borderId="15" xfId="0" applyFont="1" applyFill="1" applyBorder="1" applyAlignment="1">
      <alignment horizontal="center" vertical="center"/>
    </xf>
    <xf numFmtId="0" fontId="2" fillId="3" borderId="16" xfId="0" applyFont="1" applyFill="1" applyBorder="1" applyAlignment="1">
      <alignment horizontal="center" vertical="center"/>
    </xf>
    <xf numFmtId="0" fontId="5" fillId="4" borderId="15" xfId="0" applyFont="1" applyFill="1" applyBorder="1" applyAlignment="1">
      <alignment horizontal="center" vertical="center"/>
    </xf>
    <xf numFmtId="0" fontId="5" fillId="2" borderId="15" xfId="0" applyFont="1" applyFill="1" applyBorder="1" applyAlignment="1">
      <alignment horizontal="center" vertical="center"/>
    </xf>
    <xf numFmtId="0" fontId="2" fillId="3" borderId="19" xfId="0" applyFont="1" applyFill="1" applyBorder="1" applyAlignment="1">
      <alignment horizontal="center" vertical="center"/>
    </xf>
    <xf numFmtId="0" fontId="0" fillId="5" borderId="15" xfId="0" applyFill="1" applyBorder="1" applyAlignment="1">
      <alignment vertical="center"/>
    </xf>
    <xf numFmtId="0" fontId="0" fillId="5" borderId="16" xfId="0"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horizontal="center" vertical="center"/>
    </xf>
    <xf numFmtId="0" fontId="0" fillId="7" borderId="17" xfId="0" applyFill="1" applyBorder="1" applyAlignment="1">
      <alignment vertical="center"/>
    </xf>
    <xf numFmtId="0" fontId="0" fillId="7" borderId="18"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5" fillId="7" borderId="22" xfId="0" applyFont="1" applyFill="1" applyBorder="1" applyAlignment="1">
      <alignment horizontal="center" vertical="center"/>
    </xf>
    <xf numFmtId="0" fontId="5" fillId="7" borderId="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3"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32" xfId="0" applyFont="1" applyFill="1" applyBorder="1" applyAlignment="1">
      <alignment horizontal="center" vertical="center" textRotation="90" wrapText="1"/>
    </xf>
    <xf numFmtId="0" fontId="2" fillId="3" borderId="33" xfId="0" applyFont="1" applyFill="1" applyBorder="1" applyAlignment="1">
      <alignment horizontal="center" vertical="center" textRotation="90" wrapText="1"/>
    </xf>
    <xf numFmtId="0" fontId="2" fillId="3" borderId="34" xfId="0" applyFont="1" applyFill="1" applyBorder="1" applyAlignment="1">
      <alignment vertical="center" textRotation="90"/>
    </xf>
    <xf numFmtId="0" fontId="2" fillId="3" borderId="35" xfId="0" applyFont="1" applyFill="1" applyBorder="1" applyAlignment="1">
      <alignment horizontal="center" vertical="center" textRotation="90"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6" fillId="3" borderId="33" xfId="0" applyFont="1" applyFill="1" applyBorder="1" applyAlignment="1">
      <alignment horizontal="center" vertical="center" textRotation="90" wrapText="1"/>
    </xf>
    <xf numFmtId="0" fontId="7" fillId="8" borderId="10" xfId="0" applyFont="1" applyFill="1" applyBorder="1" applyAlignment="1">
      <alignment horizontal="center" vertical="center" wrapText="1"/>
    </xf>
    <xf numFmtId="0" fontId="8" fillId="2" borderId="0" xfId="0" applyFont="1" applyFill="1" applyAlignment="1">
      <alignment vertical="center" wrapText="1"/>
    </xf>
    <xf numFmtId="0" fontId="8" fillId="2" borderId="10" xfId="0" applyFont="1" applyFill="1" applyBorder="1" applyAlignment="1">
      <alignment horizontal="center" vertical="center"/>
    </xf>
    <xf numFmtId="0" fontId="8" fillId="2" borderId="0" xfId="0" applyFont="1" applyFill="1" applyAlignment="1">
      <alignment horizontal="center" vertical="center"/>
    </xf>
    <xf numFmtId="0" fontId="8" fillId="2" borderId="10" xfId="0" applyFont="1" applyFill="1" applyBorder="1" applyAlignment="1">
      <alignment horizontal="center" vertical="center" wrapText="1"/>
    </xf>
    <xf numFmtId="0" fontId="8" fillId="2" borderId="0" xfId="0" applyFont="1" applyFill="1" applyAlignment="1">
      <alignment vertical="center"/>
    </xf>
    <xf numFmtId="0" fontId="8" fillId="2" borderId="0" xfId="0" applyFont="1" applyFill="1" applyAlignment="1">
      <alignment horizontal="center" vertical="center" wrapText="1"/>
    </xf>
    <xf numFmtId="0" fontId="7" fillId="8" borderId="10" xfId="0" applyFont="1" applyFill="1" applyBorder="1" applyAlignment="1">
      <alignment horizontal="center" vertical="center" textRotation="90" wrapText="1"/>
    </xf>
    <xf numFmtId="0" fontId="2" fillId="3" borderId="20" xfId="0" applyFont="1" applyFill="1" applyBorder="1" applyAlignment="1">
      <alignment horizontal="center" vertical="center"/>
    </xf>
    <xf numFmtId="0" fontId="2" fillId="3" borderId="4" xfId="0" applyFont="1" applyFill="1" applyBorder="1" applyAlignment="1">
      <alignment horizontal="center" vertical="center"/>
    </xf>
    <xf numFmtId="0" fontId="8" fillId="2" borderId="0" xfId="0" applyFont="1" applyFill="1" applyAlignment="1">
      <alignment horizontal="left" vertical="center" wrapText="1"/>
    </xf>
    <xf numFmtId="0" fontId="13" fillId="2" borderId="0" xfId="0" applyFont="1" applyFill="1" applyAlignment="1">
      <alignment vertical="center" wrapText="1"/>
    </xf>
    <xf numFmtId="43" fontId="13" fillId="2" borderId="0" xfId="4" applyFont="1" applyFill="1" applyAlignment="1">
      <alignment vertical="center" wrapText="1"/>
    </xf>
    <xf numFmtId="0" fontId="13" fillId="0" borderId="0" xfId="0" applyFont="1" applyFill="1" applyAlignment="1">
      <alignment vertical="center" wrapText="1"/>
    </xf>
    <xf numFmtId="0" fontId="12" fillId="0" borderId="0" xfId="0" applyFont="1" applyFill="1" applyAlignment="1">
      <alignment vertical="center" wrapText="1"/>
    </xf>
    <xf numFmtId="0" fontId="13" fillId="0" borderId="0" xfId="0" applyFont="1" applyAlignment="1">
      <alignment vertical="center" wrapText="1"/>
    </xf>
    <xf numFmtId="0" fontId="15" fillId="2" borderId="10" xfId="0" applyFont="1" applyFill="1" applyBorder="1"/>
    <xf numFmtId="0" fontId="16" fillId="13" borderId="10" xfId="0" applyFont="1" applyFill="1" applyBorder="1" applyAlignment="1">
      <alignment horizontal="center" vertical="center" wrapText="1"/>
    </xf>
    <xf numFmtId="166" fontId="17" fillId="13" borderId="10" xfId="0" applyNumberFormat="1" applyFont="1" applyFill="1" applyBorder="1" applyAlignment="1">
      <alignment horizontal="center" vertical="center" wrapText="1"/>
    </xf>
    <xf numFmtId="0" fontId="17" fillId="13" borderId="10" xfId="0" applyFont="1" applyFill="1" applyBorder="1" applyAlignment="1">
      <alignment horizontal="center" vertical="center" wrapText="1"/>
    </xf>
    <xf numFmtId="49" fontId="17" fillId="13" borderId="10" xfId="0" applyNumberFormat="1" applyFont="1" applyFill="1" applyBorder="1" applyAlignment="1">
      <alignment horizontal="center" vertical="center" wrapText="1"/>
    </xf>
    <xf numFmtId="0" fontId="17" fillId="13" borderId="10" xfId="0" applyFont="1" applyFill="1" applyBorder="1" applyAlignment="1">
      <alignment horizontal="center" vertical="top" wrapText="1"/>
    </xf>
    <xf numFmtId="0" fontId="15" fillId="14" borderId="10" xfId="0" applyFont="1" applyFill="1" applyBorder="1" applyAlignment="1">
      <alignment horizontal="center" vertical="center"/>
    </xf>
    <xf numFmtId="166" fontId="18" fillId="14" borderId="10" xfId="0" applyNumberFormat="1" applyFont="1" applyFill="1" applyBorder="1" applyAlignment="1">
      <alignment horizontal="center" vertical="center" wrapText="1"/>
    </xf>
    <xf numFmtId="0" fontId="18" fillId="14" borderId="10" xfId="0" applyFont="1" applyFill="1" applyBorder="1" applyAlignment="1">
      <alignment vertical="top" wrapText="1"/>
    </xf>
    <xf numFmtId="0" fontId="18" fillId="14" borderId="10" xfId="0" applyFont="1" applyFill="1" applyBorder="1" applyAlignment="1">
      <alignment horizontal="center" vertical="center" wrapText="1"/>
    </xf>
    <xf numFmtId="49" fontId="18" fillId="14" borderId="10" xfId="0" applyNumberFormat="1" applyFont="1" applyFill="1" applyBorder="1" applyAlignment="1">
      <alignment horizontal="center" vertical="center" wrapText="1"/>
    </xf>
    <xf numFmtId="0" fontId="15" fillId="14" borderId="10" xfId="0" applyFont="1" applyFill="1" applyBorder="1" applyAlignment="1">
      <alignment horizontal="center" vertical="center" wrapText="1"/>
    </xf>
    <xf numFmtId="0" fontId="18" fillId="2" borderId="10" xfId="0"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xf numFmtId="166" fontId="18" fillId="14" borderId="49" xfId="0" applyNumberFormat="1" applyFont="1" applyFill="1" applyBorder="1" applyAlignment="1">
      <alignment horizontal="center" vertical="center" wrapText="1"/>
    </xf>
    <xf numFmtId="0" fontId="15" fillId="2" borderId="10" xfId="0" applyFont="1" applyFill="1" applyBorder="1" applyAlignment="1">
      <alignment horizontal="center" vertical="center"/>
    </xf>
    <xf numFmtId="49" fontId="18" fillId="14" borderId="0" xfId="0" applyNumberFormat="1" applyFont="1" applyFill="1" applyAlignment="1">
      <alignment horizontal="center" vertical="center" wrapText="1"/>
    </xf>
    <xf numFmtId="166" fontId="18" fillId="2" borderId="10" xfId="0" applyNumberFormat="1" applyFont="1" applyFill="1" applyBorder="1" applyAlignment="1">
      <alignment horizontal="center" vertical="center"/>
    </xf>
    <xf numFmtId="0" fontId="18" fillId="2" borderId="10" xfId="0" applyFont="1" applyFill="1" applyBorder="1" applyAlignment="1">
      <alignment vertical="top" wrapText="1"/>
    </xf>
    <xf numFmtId="166" fontId="18" fillId="2" borderId="49" xfId="0" applyNumberFormat="1" applyFont="1" applyFill="1" applyBorder="1" applyAlignment="1">
      <alignment horizontal="center" vertical="center"/>
    </xf>
    <xf numFmtId="0" fontId="18" fillId="2" borderId="0" xfId="0" applyFont="1" applyFill="1" applyAlignment="1">
      <alignment vertical="top" wrapText="1"/>
    </xf>
    <xf numFmtId="0" fontId="18" fillId="2" borderId="10" xfId="0" applyFont="1" applyFill="1" applyBorder="1" applyAlignment="1">
      <alignment horizontal="center" vertical="center"/>
    </xf>
    <xf numFmtId="0" fontId="19" fillId="2" borderId="10" xfId="0" applyFont="1" applyFill="1" applyBorder="1" applyAlignment="1">
      <alignment horizontal="center" vertical="center"/>
    </xf>
    <xf numFmtId="0" fontId="15" fillId="2" borderId="10" xfId="0" applyFont="1" applyFill="1" applyBorder="1" applyAlignment="1">
      <alignment horizontal="center" vertical="center" wrapText="1"/>
    </xf>
    <xf numFmtId="0" fontId="15" fillId="2" borderId="10" xfId="0" applyFont="1" applyFill="1" applyBorder="1" applyAlignment="1">
      <alignment horizontal="center"/>
    </xf>
    <xf numFmtId="0" fontId="20" fillId="2" borderId="10" xfId="0" applyFont="1" applyFill="1" applyBorder="1" applyAlignment="1">
      <alignment horizontal="left" vertical="center" wrapText="1"/>
    </xf>
    <xf numFmtId="0" fontId="21" fillId="12" borderId="11" xfId="0" applyFont="1" applyFill="1" applyBorder="1" applyAlignment="1">
      <alignment vertical="center"/>
    </xf>
    <xf numFmtId="0" fontId="22" fillId="9" borderId="10" xfId="0" applyFont="1" applyFill="1" applyBorder="1" applyAlignment="1">
      <alignment vertical="center" wrapText="1"/>
    </xf>
    <xf numFmtId="0" fontId="22" fillId="3" borderId="10" xfId="0" applyFont="1" applyFill="1" applyBorder="1" applyAlignment="1">
      <alignment vertical="center" wrapText="1"/>
    </xf>
    <xf numFmtId="16" fontId="21" fillId="12" borderId="11" xfId="0" applyNumberFormat="1" applyFont="1" applyFill="1" applyBorder="1" applyAlignment="1">
      <alignment horizontal="center" vertical="center" textRotation="90" wrapText="1"/>
    </xf>
    <xf numFmtId="16" fontId="21" fillId="12" borderId="43" xfId="0" applyNumberFormat="1" applyFont="1" applyFill="1" applyBorder="1" applyAlignment="1">
      <alignment horizontal="center" vertical="center" textRotation="90" wrapText="1"/>
    </xf>
    <xf numFmtId="0" fontId="21" fillId="12" borderId="51" xfId="0" applyFont="1" applyFill="1" applyBorder="1" applyAlignment="1">
      <alignment horizontal="center" vertical="center" textRotation="90" wrapText="1"/>
    </xf>
    <xf numFmtId="16" fontId="21" fillId="11" borderId="42" xfId="0" applyNumberFormat="1" applyFont="1" applyFill="1" applyBorder="1" applyAlignment="1">
      <alignment horizontal="center" vertical="center" textRotation="90" wrapText="1"/>
    </xf>
    <xf numFmtId="16" fontId="21" fillId="11" borderId="11" xfId="0" applyNumberFormat="1" applyFont="1" applyFill="1" applyBorder="1" applyAlignment="1">
      <alignment horizontal="center" vertical="center" textRotation="90" wrapText="1"/>
    </xf>
    <xf numFmtId="0" fontId="21" fillId="11" borderId="11" xfId="0" applyFont="1" applyFill="1" applyBorder="1" applyAlignment="1">
      <alignment horizontal="center" vertical="center" textRotation="90" wrapText="1"/>
    </xf>
    <xf numFmtId="0" fontId="21" fillId="9"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2" fillId="2"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3" fontId="22" fillId="0" borderId="10" xfId="0" applyNumberFormat="1" applyFont="1" applyFill="1" applyBorder="1" applyAlignment="1">
      <alignment horizontal="center" vertical="center" wrapText="1"/>
    </xf>
    <xf numFmtId="3" fontId="24" fillId="10" borderId="10" xfId="0" applyNumberFormat="1" applyFont="1" applyFill="1" applyBorder="1" applyAlignment="1">
      <alignment horizontal="center" vertical="center" wrapText="1"/>
    </xf>
    <xf numFmtId="3" fontId="22" fillId="10" borderId="10" xfId="0"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3" fontId="22" fillId="0" borderId="47" xfId="0" applyNumberFormat="1" applyFont="1" applyFill="1" applyBorder="1" applyAlignment="1">
      <alignment horizontal="center" vertical="center" wrapText="1"/>
    </xf>
    <xf numFmtId="3" fontId="21" fillId="0" borderId="51" xfId="0" applyNumberFormat="1" applyFont="1" applyFill="1" applyBorder="1" applyAlignment="1">
      <alignment horizontal="center" vertical="center" wrapText="1"/>
    </xf>
    <xf numFmtId="3" fontId="22" fillId="0" borderId="49"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4" fontId="22" fillId="0" borderId="10" xfId="1" applyNumberFormat="1" applyFont="1" applyFill="1" applyBorder="1" applyAlignment="1">
      <alignment horizontal="center" vertical="center" wrapText="1"/>
    </xf>
    <xf numFmtId="0" fontId="22" fillId="0" borderId="0" xfId="0" applyFont="1" applyFill="1" applyAlignment="1">
      <alignment vertical="center" wrapText="1"/>
    </xf>
    <xf numFmtId="3" fontId="25" fillId="0" borderId="10"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3" fontId="22" fillId="10" borderId="47" xfId="0" applyNumberFormat="1" applyFont="1" applyFill="1" applyBorder="1" applyAlignment="1">
      <alignment horizontal="center" vertical="center" wrapText="1"/>
    </xf>
    <xf numFmtId="0" fontId="22" fillId="2" borderId="10" xfId="0" applyFont="1" applyFill="1" applyBorder="1" applyAlignment="1">
      <alignment horizontal="center" vertical="center" wrapText="1"/>
    </xf>
    <xf numFmtId="3" fontId="22" fillId="2" borderId="47"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2" borderId="51" xfId="0" applyNumberFormat="1" applyFont="1" applyFill="1" applyBorder="1" applyAlignment="1">
      <alignment horizontal="center" vertical="center" wrapText="1"/>
    </xf>
    <xf numFmtId="164" fontId="22" fillId="9" borderId="10" xfId="1" applyNumberFormat="1"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2" fillId="0" borderId="48" xfId="0" applyFont="1" applyFill="1" applyBorder="1" applyAlignment="1">
      <alignment horizontal="left" vertical="center" wrapText="1"/>
    </xf>
    <xf numFmtId="3" fontId="21" fillId="2" borderId="52" xfId="0" applyNumberFormat="1" applyFont="1" applyFill="1" applyBorder="1" applyAlignment="1">
      <alignment horizontal="center" vertical="center" wrapText="1"/>
    </xf>
    <xf numFmtId="9" fontId="21" fillId="2" borderId="10" xfId="1" applyFont="1" applyFill="1" applyBorder="1" applyAlignment="1">
      <alignment horizontal="center" vertical="center" wrapText="1"/>
    </xf>
    <xf numFmtId="0" fontId="22" fillId="0" borderId="10" xfId="0" applyFont="1" applyFill="1" applyBorder="1" applyAlignment="1">
      <alignment horizontal="justify" vertical="center" wrapText="1"/>
    </xf>
    <xf numFmtId="0" fontId="20" fillId="0" borderId="10" xfId="0" applyFont="1" applyFill="1" applyBorder="1" applyAlignment="1">
      <alignment horizontal="left" vertical="center" wrapText="1"/>
    </xf>
    <xf numFmtId="0" fontId="22" fillId="0" borderId="10" xfId="0" applyFont="1" applyFill="1" applyBorder="1" applyAlignment="1">
      <alignment vertical="center" wrapText="1"/>
    </xf>
    <xf numFmtId="0" fontId="20" fillId="0" borderId="10"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10" xfId="0" applyFont="1" applyFill="1" applyBorder="1" applyAlignment="1">
      <alignment horizontal="left" vertical="center" wrapText="1"/>
    </xf>
    <xf numFmtId="3" fontId="22" fillId="2" borderId="49" xfId="0" applyNumberFormat="1" applyFont="1" applyFill="1" applyBorder="1" applyAlignment="1">
      <alignment horizontal="center" vertical="center" wrapText="1"/>
    </xf>
    <xf numFmtId="3" fontId="21" fillId="2" borderId="10" xfId="0" applyNumberFormat="1" applyFont="1" applyFill="1" applyBorder="1" applyAlignment="1">
      <alignment horizontal="center" vertical="center" wrapText="1"/>
    </xf>
    <xf numFmtId="164" fontId="22" fillId="9" borderId="48" xfId="1" applyNumberFormat="1" applyFont="1" applyFill="1" applyBorder="1" applyAlignment="1">
      <alignment horizontal="center" vertical="center" wrapText="1"/>
    </xf>
    <xf numFmtId="0" fontId="20" fillId="2" borderId="48" xfId="0" applyFont="1" applyFill="1" applyBorder="1" applyAlignment="1">
      <alignment vertical="center" wrapText="1"/>
    </xf>
    <xf numFmtId="0" fontId="20" fillId="2" borderId="49" xfId="0" applyFont="1" applyFill="1" applyBorder="1" applyAlignment="1">
      <alignment vertical="center" wrapText="1"/>
    </xf>
    <xf numFmtId="0" fontId="20" fillId="2" borderId="0" xfId="0" applyFont="1" applyFill="1" applyAlignment="1">
      <alignment vertical="center" wrapText="1"/>
    </xf>
    <xf numFmtId="9" fontId="21" fillId="2" borderId="51" xfId="1" applyFont="1" applyFill="1" applyBorder="1" applyAlignment="1">
      <alignment horizontal="center" vertical="center" wrapText="1"/>
    </xf>
    <xf numFmtId="0" fontId="21" fillId="2" borderId="47" xfId="0" applyFont="1" applyFill="1" applyBorder="1" applyAlignment="1">
      <alignment horizontal="left" vertical="center" wrapText="1"/>
    </xf>
    <xf numFmtId="0" fontId="22" fillId="0" borderId="49" xfId="0" applyFont="1" applyFill="1" applyBorder="1" applyAlignment="1">
      <alignment horizontal="center" vertical="center" wrapText="1"/>
    </xf>
    <xf numFmtId="0" fontId="21" fillId="0" borderId="47"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0" fillId="3" borderId="48" xfId="0" applyFont="1" applyFill="1" applyBorder="1" applyAlignment="1">
      <alignment horizontal="left" vertical="center" wrapText="1"/>
    </xf>
    <xf numFmtId="0" fontId="20" fillId="2" borderId="48" xfId="0" applyFont="1" applyFill="1" applyBorder="1" applyAlignment="1">
      <alignment horizontal="left" vertical="center" wrapText="1"/>
    </xf>
    <xf numFmtId="0" fontId="22" fillId="2" borderId="49"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2" borderId="48"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48" xfId="0" applyFont="1" applyFill="1" applyBorder="1" applyAlignment="1">
      <alignment horizontal="center" vertical="center" wrapText="1"/>
    </xf>
    <xf numFmtId="0" fontId="20" fillId="0" borderId="48" xfId="0" applyFont="1" applyFill="1" applyBorder="1" applyAlignment="1">
      <alignment horizontal="left" vertical="center" wrapText="1"/>
    </xf>
    <xf numFmtId="9" fontId="21" fillId="0" borderId="51" xfId="1" applyFont="1" applyFill="1" applyBorder="1" applyAlignment="1">
      <alignment horizontal="center" vertical="center" wrapText="1"/>
    </xf>
    <xf numFmtId="164" fontId="22" fillId="0" borderId="48" xfId="1" applyNumberFormat="1" applyFont="1" applyFill="1" applyBorder="1" applyAlignment="1">
      <alignment horizontal="center" vertical="center" wrapText="1"/>
    </xf>
    <xf numFmtId="0" fontId="22" fillId="0" borderId="48" xfId="0" applyFont="1" applyFill="1" applyBorder="1" applyAlignment="1">
      <alignment horizontal="justify" vertical="center" wrapText="1"/>
    </xf>
    <xf numFmtId="0" fontId="22" fillId="2" borderId="43"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0" borderId="47" xfId="0" applyFont="1" applyBorder="1" applyAlignment="1">
      <alignment horizontal="center" vertical="center" wrapText="1"/>
    </xf>
    <xf numFmtId="0" fontId="20"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1" fillId="0" borderId="4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2" borderId="48" xfId="0" applyFont="1" applyFill="1" applyBorder="1" applyAlignment="1">
      <alignment horizontal="justify" vertical="center" wrapText="1"/>
    </xf>
    <xf numFmtId="0" fontId="22" fillId="2" borderId="48" xfId="0" applyFont="1" applyFill="1" applyBorder="1" applyAlignment="1">
      <alignment vertical="center" wrapText="1"/>
    </xf>
    <xf numFmtId="0" fontId="22" fillId="2" borderId="49" xfId="2" applyNumberFormat="1" applyFont="1" applyFill="1" applyBorder="1" applyAlignment="1">
      <alignment horizontal="left" vertical="center" wrapText="1"/>
    </xf>
    <xf numFmtId="9" fontId="21" fillId="2" borderId="53" xfId="1" applyFont="1" applyFill="1" applyBorder="1" applyAlignment="1">
      <alignment horizontal="center" vertical="center" wrapText="1"/>
    </xf>
    <xf numFmtId="0" fontId="22" fillId="0" borderId="42" xfId="2" applyNumberFormat="1" applyFont="1" applyFill="1" applyBorder="1" applyAlignment="1">
      <alignment horizontal="lef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justify" vertical="center" wrapText="1"/>
    </xf>
    <xf numFmtId="0" fontId="22" fillId="0" borderId="0" xfId="0" applyFont="1" applyFill="1" applyBorder="1" applyAlignment="1">
      <alignment vertical="center" wrapText="1"/>
    </xf>
    <xf numFmtId="3" fontId="22"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64" fontId="22" fillId="0" borderId="0" xfId="1" applyNumberFormat="1" applyFont="1" applyFill="1" applyBorder="1" applyAlignment="1">
      <alignment horizontal="center" vertical="center" wrapText="1"/>
    </xf>
    <xf numFmtId="0" fontId="21" fillId="0" borderId="0" xfId="2" applyNumberFormat="1" applyFont="1" applyFill="1" applyBorder="1" applyAlignment="1">
      <alignment horizontal="left" vertical="center" wrapText="1"/>
    </xf>
    <xf numFmtId="0" fontId="20" fillId="0" borderId="0" xfId="0" applyFont="1" applyFill="1" applyAlignment="1">
      <alignment vertical="center" wrapText="1"/>
    </xf>
    <xf numFmtId="3" fontId="20" fillId="2" borderId="1" xfId="0" applyNumberFormat="1" applyFont="1" applyFill="1" applyBorder="1" applyAlignment="1">
      <alignment horizontal="center" vertical="center" wrapText="1"/>
    </xf>
    <xf numFmtId="0" fontId="20" fillId="2" borderId="0" xfId="0" applyFont="1" applyFill="1" applyAlignment="1">
      <alignment horizontal="center" vertical="center" wrapText="1"/>
    </xf>
    <xf numFmtId="0" fontId="25" fillId="2" borderId="0" xfId="0" applyFont="1" applyFill="1" applyAlignment="1">
      <alignment horizontal="center" vertical="center" wrapText="1"/>
    </xf>
    <xf numFmtId="0" fontId="23" fillId="2" borderId="0" xfId="0" applyFont="1" applyFill="1" applyAlignment="1">
      <alignment horizontal="center" vertical="center" wrapText="1"/>
    </xf>
    <xf numFmtId="0" fontId="25" fillId="2" borderId="0" xfId="0" applyFont="1" applyFill="1" applyAlignment="1">
      <alignment vertical="center" wrapText="1"/>
    </xf>
    <xf numFmtId="0" fontId="20" fillId="6" borderId="5" xfId="0" applyFont="1" applyFill="1" applyBorder="1" applyAlignment="1">
      <alignment vertical="center"/>
    </xf>
    <xf numFmtId="0" fontId="20" fillId="6" borderId="9" xfId="0" applyFont="1" applyFill="1" applyBorder="1" applyAlignment="1">
      <alignment vertical="center" wrapText="1"/>
    </xf>
    <xf numFmtId="0" fontId="23" fillId="6" borderId="8" xfId="0" applyFont="1" applyFill="1" applyBorder="1" applyAlignment="1">
      <alignment vertical="center" wrapText="1"/>
    </xf>
    <xf numFmtId="9" fontId="20" fillId="2" borderId="1" xfId="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0" xfId="0" applyFont="1" applyFill="1" applyAlignment="1">
      <alignment vertical="center" wrapText="1"/>
    </xf>
    <xf numFmtId="0" fontId="22" fillId="2" borderId="0" xfId="0" applyFont="1" applyFill="1" applyAlignment="1">
      <alignment vertical="center" wrapText="1"/>
    </xf>
    <xf numFmtId="0" fontId="21" fillId="2" borderId="0" xfId="0" applyFont="1" applyFill="1" applyAlignment="1">
      <alignment vertical="center" wrapText="1"/>
    </xf>
    <xf numFmtId="0" fontId="22" fillId="2" borderId="0" xfId="0" applyFont="1" applyFill="1" applyAlignment="1">
      <alignment horizontal="center" vertical="center" wrapText="1"/>
    </xf>
    <xf numFmtId="0" fontId="22" fillId="2" borderId="0" xfId="0" applyFont="1" applyFill="1" applyAlignment="1">
      <alignment horizontal="left" vertical="center" wrapText="1"/>
    </xf>
    <xf numFmtId="0" fontId="21" fillId="2" borderId="0" xfId="0" applyFont="1" applyFill="1" applyAlignment="1">
      <alignment horizontal="left" vertical="center" wrapText="1"/>
    </xf>
    <xf numFmtId="0" fontId="21" fillId="2" borderId="48" xfId="0" applyFont="1" applyFill="1" applyBorder="1" applyAlignment="1">
      <alignment horizontal="left" vertical="center" wrapText="1"/>
    </xf>
    <xf numFmtId="0" fontId="22" fillId="2" borderId="44" xfId="0" applyFont="1" applyFill="1" applyBorder="1" applyAlignment="1">
      <alignment horizontal="center" vertical="center" wrapText="1"/>
    </xf>
    <xf numFmtId="0" fontId="22" fillId="2" borderId="44" xfId="0" applyFont="1" applyFill="1" applyBorder="1" applyAlignment="1">
      <alignment horizontal="justify" vertical="center" wrapText="1"/>
    </xf>
    <xf numFmtId="0" fontId="22" fillId="2" borderId="44" xfId="0" applyFont="1" applyFill="1" applyBorder="1" applyAlignment="1">
      <alignment horizontal="left" vertical="center" wrapText="1"/>
    </xf>
    <xf numFmtId="3" fontId="21" fillId="2" borderId="53" xfId="0" applyNumberFormat="1" applyFont="1" applyFill="1" applyBorder="1" applyAlignment="1">
      <alignment horizontal="center" vertical="center" wrapText="1"/>
    </xf>
    <xf numFmtId="0" fontId="22" fillId="2" borderId="42" xfId="2" applyNumberFormat="1" applyFont="1" applyFill="1" applyBorder="1" applyAlignment="1">
      <alignment horizontal="left" vertical="center" wrapText="1"/>
    </xf>
    <xf numFmtId="0" fontId="22" fillId="2" borderId="0" xfId="0"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47" xfId="0" applyNumberFormat="1" applyFont="1" applyFill="1" applyBorder="1" applyAlignment="1">
      <alignment horizontal="center" vertical="center" wrapText="1"/>
    </xf>
    <xf numFmtId="3" fontId="22" fillId="0" borderId="49" xfId="0" applyNumberFormat="1" applyFont="1" applyFill="1" applyBorder="1" applyAlignment="1">
      <alignment horizontal="center" vertical="center" wrapText="1"/>
    </xf>
    <xf numFmtId="167" fontId="22" fillId="2" borderId="10" xfId="4" applyNumberFormat="1" applyFont="1" applyFill="1" applyBorder="1" applyAlignment="1">
      <alignment horizontal="center" vertical="center" wrapText="1"/>
    </xf>
    <xf numFmtId="167" fontId="22" fillId="2" borderId="47" xfId="4"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0" fontId="22" fillId="2" borderId="48" xfId="0" applyFont="1" applyFill="1" applyBorder="1" applyAlignment="1">
      <alignment horizontal="left" vertical="center" wrapText="1"/>
    </xf>
    <xf numFmtId="0" fontId="20" fillId="2" borderId="0" xfId="0" applyFont="1" applyFill="1" applyAlignment="1">
      <alignment horizontal="left" vertical="center" wrapText="1"/>
    </xf>
    <xf numFmtId="0" fontId="21" fillId="2" borderId="48" xfId="0" applyFont="1" applyFill="1" applyBorder="1" applyAlignment="1">
      <alignment horizontal="left" vertical="center" wrapText="1"/>
    </xf>
    <xf numFmtId="0" fontId="22" fillId="2" borderId="48" xfId="0" applyFont="1" applyFill="1" applyBorder="1" applyAlignment="1">
      <alignment horizontal="left" vertical="center" wrapText="1"/>
    </xf>
    <xf numFmtId="0" fontId="21" fillId="3" borderId="43" xfId="0" applyFont="1" applyFill="1" applyBorder="1" applyAlignment="1">
      <alignment horizontal="center" vertical="center" wrapText="1"/>
    </xf>
    <xf numFmtId="0" fontId="21" fillId="0" borderId="48" xfId="0" applyFont="1" applyFill="1" applyBorder="1" applyAlignment="1">
      <alignment horizontal="left" vertical="center" wrapText="1"/>
    </xf>
    <xf numFmtId="43" fontId="22" fillId="2" borderId="48" xfId="4" applyFont="1" applyFill="1" applyBorder="1" applyAlignment="1">
      <alignment vertical="center" wrapText="1"/>
    </xf>
    <xf numFmtId="0" fontId="22" fillId="0" borderId="47" xfId="0" applyFont="1" applyFill="1" applyBorder="1" applyAlignment="1">
      <alignment vertical="center" wrapText="1"/>
    </xf>
    <xf numFmtId="0" fontId="21" fillId="0" borderId="48" xfId="2" applyNumberFormat="1" applyFont="1" applyFill="1" applyBorder="1" applyAlignment="1">
      <alignment horizontal="left" vertical="center" wrapText="1"/>
    </xf>
    <xf numFmtId="0" fontId="22" fillId="0" borderId="47" xfId="0" applyFont="1" applyBorder="1" applyAlignment="1">
      <alignment horizontal="left" vertical="center" wrapText="1"/>
    </xf>
    <xf numFmtId="0" fontId="22" fillId="2" borderId="48" xfId="2" applyNumberFormat="1" applyFont="1" applyFill="1" applyBorder="1" applyAlignment="1">
      <alignment horizontal="left" vertical="center" wrapText="1"/>
    </xf>
    <xf numFmtId="0" fontId="22" fillId="0" borderId="47" xfId="2" applyNumberFormat="1" applyFont="1" applyFill="1" applyBorder="1" applyAlignment="1">
      <alignment horizontal="left" vertical="center" wrapText="1"/>
    </xf>
    <xf numFmtId="0" fontId="21" fillId="0" borderId="47" xfId="2" applyNumberFormat="1" applyFont="1" applyFill="1" applyBorder="1" applyAlignment="1">
      <alignment horizontal="left" vertical="center" wrapText="1"/>
    </xf>
    <xf numFmtId="3" fontId="22" fillId="0" borderId="10" xfId="0"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49"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47" xfId="0" applyNumberFormat="1" applyFont="1" applyFill="1" applyBorder="1" applyAlignment="1">
      <alignment horizontal="center" vertical="center" wrapText="1"/>
    </xf>
    <xf numFmtId="3" fontId="22" fillId="2" borderId="49"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23" fillId="6" borderId="9" xfId="0" applyFont="1" applyFill="1" applyBorder="1" applyAlignment="1">
      <alignment vertical="center" wrapText="1"/>
    </xf>
    <xf numFmtId="3" fontId="20" fillId="2" borderId="3"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49"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47" xfId="0" applyNumberFormat="1" applyFont="1" applyFill="1" applyBorder="1" applyAlignment="1">
      <alignment horizontal="center" vertical="center" wrapText="1"/>
    </xf>
    <xf numFmtId="0" fontId="21" fillId="0" borderId="47" xfId="0" applyFont="1" applyFill="1" applyBorder="1" applyAlignment="1">
      <alignment vertical="center" wrapText="1"/>
    </xf>
    <xf numFmtId="0" fontId="22" fillId="0" borderId="50" xfId="0"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0" fontId="21" fillId="0" borderId="48" xfId="0" applyFont="1" applyFill="1" applyBorder="1" applyAlignment="1">
      <alignment vertical="center" wrapText="1"/>
    </xf>
    <xf numFmtId="3" fontId="20" fillId="0" borderId="10" xfId="0" applyNumberFormat="1" applyFont="1" applyFill="1" applyBorder="1" applyAlignment="1">
      <alignment horizontal="center" vertical="center" wrapText="1"/>
    </xf>
    <xf numFmtId="3" fontId="20" fillId="0" borderId="47" xfId="0" applyNumberFormat="1" applyFont="1" applyFill="1" applyBorder="1" applyAlignment="1">
      <alignment horizontal="center" vertical="center" wrapText="1"/>
    </xf>
    <xf numFmtId="3" fontId="23" fillId="0" borderId="51" xfId="0" applyNumberFormat="1" applyFont="1" applyFill="1" applyBorder="1" applyAlignment="1">
      <alignment horizontal="center" vertical="center" wrapText="1"/>
    </xf>
    <xf numFmtId="3" fontId="20" fillId="0" borderId="49"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164" fontId="20" fillId="0" borderId="10" xfId="1" applyNumberFormat="1" applyFont="1" applyFill="1" applyBorder="1" applyAlignment="1">
      <alignment horizontal="center" vertical="center" wrapText="1"/>
    </xf>
    <xf numFmtId="0" fontId="20" fillId="0" borderId="47" xfId="0" applyFont="1" applyFill="1" applyBorder="1" applyAlignment="1">
      <alignment horizontal="left" vertical="center" wrapText="1"/>
    </xf>
    <xf numFmtId="0" fontId="21" fillId="0" borderId="10" xfId="0" applyFont="1" applyFill="1" applyBorder="1"/>
    <xf numFmtId="0" fontId="22" fillId="0" borderId="10" xfId="0" applyFont="1" applyFill="1" applyBorder="1"/>
    <xf numFmtId="0" fontId="22" fillId="0" borderId="47" xfId="0" applyFont="1" applyFill="1" applyBorder="1"/>
    <xf numFmtId="0" fontId="22" fillId="0" borderId="10" xfId="0" applyFont="1" applyFill="1" applyBorder="1" applyAlignment="1">
      <alignment horizontal="center" vertical="center"/>
    </xf>
    <xf numFmtId="0" fontId="24" fillId="0" borderId="10" xfId="0" applyFont="1" applyFill="1" applyBorder="1" applyAlignment="1">
      <alignment horizontal="left" vertical="center" wrapText="1"/>
    </xf>
    <xf numFmtId="0" fontId="21" fillId="0" borderId="47"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49" xfId="0" applyFont="1" applyFill="1" applyBorder="1" applyAlignment="1">
      <alignment vertical="center" wrapText="1"/>
    </xf>
    <xf numFmtId="0" fontId="21" fillId="0" borderId="49" xfId="0" applyFont="1" applyFill="1" applyBorder="1" applyAlignment="1">
      <alignment horizontal="center" vertical="center" wrapText="1"/>
    </xf>
    <xf numFmtId="0" fontId="22" fillId="0" borderId="50" xfId="0" applyFont="1" applyFill="1" applyBorder="1" applyAlignment="1">
      <alignment horizontal="left" wrapText="1"/>
    </xf>
    <xf numFmtId="0" fontId="22" fillId="0" borderId="50" xfId="0" applyFont="1" applyFill="1" applyBorder="1" applyAlignment="1">
      <alignment horizontal="left" vertical="center" wrapText="1"/>
    </xf>
    <xf numFmtId="0" fontId="21" fillId="0" borderId="5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0" borderId="50" xfId="0" applyFont="1" applyFill="1" applyBorder="1" applyAlignment="1">
      <alignment horizontal="left" vertical="center" wrapText="1"/>
    </xf>
    <xf numFmtId="164" fontId="22" fillId="0" borderId="50" xfId="1" applyNumberFormat="1" applyFont="1" applyFill="1" applyBorder="1" applyAlignment="1">
      <alignment horizontal="center" vertical="center" wrapText="1"/>
    </xf>
    <xf numFmtId="0" fontId="20" fillId="0" borderId="48" xfId="0" applyFont="1" applyFill="1" applyBorder="1" applyAlignment="1">
      <alignment horizontal="justify" vertical="center" wrapText="1"/>
    </xf>
    <xf numFmtId="0" fontId="22" fillId="0" borderId="48" xfId="2" applyNumberFormat="1" applyFont="1" applyFill="1" applyBorder="1" applyAlignment="1">
      <alignment horizontal="left" vertical="center" wrapText="1"/>
    </xf>
    <xf numFmtId="3" fontId="21" fillId="0" borderId="11" xfId="0" applyNumberFormat="1" applyFont="1" applyFill="1" applyBorder="1" applyAlignment="1">
      <alignment horizontal="center" vertical="center" wrapText="1"/>
    </xf>
    <xf numFmtId="3" fontId="22" fillId="0" borderId="49"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47" xfId="0" applyNumberFormat="1" applyFont="1" applyFill="1" applyBorder="1" applyAlignment="1">
      <alignment horizontal="center" vertical="center" wrapText="1"/>
    </xf>
    <xf numFmtId="3" fontId="22" fillId="0" borderId="48" xfId="0" applyNumberFormat="1"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57" xfId="0" applyFont="1" applyFill="1" applyBorder="1" applyAlignment="1">
      <alignment horizontal="center" vertical="center" wrapText="1"/>
    </xf>
    <xf numFmtId="0" fontId="19" fillId="2" borderId="10" xfId="0" applyFont="1" applyFill="1" applyBorder="1" applyAlignment="1">
      <alignment horizontal="left" vertical="top" wrapText="1"/>
    </xf>
    <xf numFmtId="0" fontId="29" fillId="2" borderId="47" xfId="0" applyFont="1" applyFill="1" applyBorder="1" applyAlignment="1">
      <alignment horizontal="center" vertical="justify" wrapText="1"/>
    </xf>
    <xf numFmtId="0" fontId="29" fillId="2" borderId="48" xfId="0" applyFont="1" applyFill="1" applyBorder="1" applyAlignment="1">
      <alignment horizontal="center" vertical="justify" wrapText="1"/>
    </xf>
    <xf numFmtId="0" fontId="4" fillId="2" borderId="48" xfId="0" applyFont="1" applyFill="1" applyBorder="1" applyAlignment="1">
      <alignment horizontal="center" vertical="justify" wrapText="1"/>
    </xf>
    <xf numFmtId="0" fontId="29" fillId="2" borderId="49" xfId="0" applyFont="1" applyFill="1" applyBorder="1" applyAlignment="1">
      <alignment horizontal="center" vertical="justify" wrapText="1"/>
    </xf>
    <xf numFmtId="0" fontId="4" fillId="2" borderId="47"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48" xfId="0" applyFont="1" applyFill="1" applyBorder="1" applyAlignment="1">
      <alignment horizontal="center" vertical="center" wrapText="1"/>
    </xf>
    <xf numFmtId="0" fontId="5" fillId="2" borderId="49" xfId="0" applyFont="1" applyFill="1" applyBorder="1" applyAlignment="1">
      <alignment horizontal="left" vertical="center" wrapText="1"/>
    </xf>
    <xf numFmtId="0" fontId="22" fillId="2" borderId="47" xfId="0" applyFont="1" applyFill="1" applyBorder="1" applyAlignment="1">
      <alignment horizontal="left" vertical="center" wrapText="1"/>
    </xf>
    <xf numFmtId="0" fontId="22" fillId="2" borderId="48" xfId="0" applyFont="1" applyFill="1" applyBorder="1" applyAlignment="1">
      <alignment horizontal="left" vertical="center" wrapText="1"/>
    </xf>
    <xf numFmtId="0" fontId="22" fillId="2" borderId="49" xfId="0" applyFont="1" applyFill="1" applyBorder="1" applyAlignment="1">
      <alignment horizontal="left" vertical="center" wrapText="1"/>
    </xf>
    <xf numFmtId="0" fontId="20" fillId="2" borderId="47" xfId="0" applyFont="1" applyFill="1" applyBorder="1" applyAlignment="1">
      <alignment horizontal="left" vertical="center" wrapText="1"/>
    </xf>
    <xf numFmtId="0" fontId="20" fillId="2" borderId="48" xfId="0" applyFont="1" applyFill="1" applyBorder="1" applyAlignment="1">
      <alignment horizontal="left" vertical="center" wrapText="1"/>
    </xf>
    <xf numFmtId="0" fontId="20" fillId="2" borderId="49" xfId="0" applyFont="1" applyFill="1" applyBorder="1" applyAlignment="1">
      <alignment horizontal="left" vertical="center" wrapText="1"/>
    </xf>
    <xf numFmtId="0" fontId="21" fillId="3" borderId="11" xfId="0" applyFont="1" applyFill="1" applyBorder="1" applyAlignment="1">
      <alignment horizontal="center" vertical="center" wrapText="1"/>
    </xf>
    <xf numFmtId="0" fontId="21" fillId="3" borderId="54" xfId="0" applyFont="1" applyFill="1" applyBorder="1" applyAlignment="1">
      <alignment horizontal="center" vertical="center" wrapText="1"/>
    </xf>
    <xf numFmtId="0" fontId="23" fillId="3" borderId="54" xfId="0" applyFont="1" applyFill="1" applyBorder="1" applyAlignment="1">
      <alignment horizontal="center" vertical="center" wrapText="1"/>
    </xf>
    <xf numFmtId="0" fontId="14" fillId="3" borderId="55" xfId="0" applyFont="1" applyFill="1" applyBorder="1" applyAlignment="1">
      <alignment horizontal="left" vertical="center" wrapText="1"/>
    </xf>
    <xf numFmtId="0" fontId="14" fillId="3" borderId="56" xfId="0" applyFont="1" applyFill="1" applyBorder="1" applyAlignment="1">
      <alignment horizontal="left" vertical="center" wrapText="1"/>
    </xf>
    <xf numFmtId="43" fontId="23" fillId="2" borderId="47" xfId="4" applyFont="1" applyFill="1" applyBorder="1" applyAlignment="1">
      <alignment horizontal="center" vertical="center" wrapText="1"/>
    </xf>
    <xf numFmtId="43" fontId="23" fillId="2" borderId="48" xfId="4" applyFont="1" applyFill="1" applyBorder="1" applyAlignment="1">
      <alignment horizontal="center" vertical="center" wrapText="1"/>
    </xf>
    <xf numFmtId="43" fontId="23" fillId="2" borderId="49" xfId="4"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165" fontId="22" fillId="2" borderId="10" xfId="0" applyNumberFormat="1" applyFont="1" applyFill="1" applyBorder="1" applyAlignment="1">
      <alignment horizontal="center" vertical="center" wrapText="1"/>
    </xf>
    <xf numFmtId="9" fontId="22" fillId="2" borderId="10" xfId="1" applyFont="1" applyFill="1" applyBorder="1" applyAlignment="1">
      <alignment horizontal="center" vertical="center" wrapText="1"/>
    </xf>
    <xf numFmtId="9" fontId="22" fillId="2" borderId="47" xfId="1" applyFont="1" applyFill="1" applyBorder="1" applyAlignment="1">
      <alignment horizontal="center" vertical="center" wrapText="1"/>
    </xf>
    <xf numFmtId="0" fontId="23" fillId="3" borderId="47" xfId="0" applyFont="1" applyFill="1" applyBorder="1" applyAlignment="1">
      <alignment horizontal="left" vertical="center" wrapText="1"/>
    </xf>
    <xf numFmtId="0" fontId="23" fillId="3" borderId="48"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2" borderId="47"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2" borderId="49" xfId="0" applyFont="1" applyFill="1" applyBorder="1" applyAlignment="1">
      <alignment horizontal="center" vertical="center" wrapText="1"/>
    </xf>
    <xf numFmtId="3" fontId="22" fillId="2" borderId="47" xfId="0" applyNumberFormat="1" applyFont="1" applyFill="1" applyBorder="1" applyAlignment="1">
      <alignment horizontal="center" vertical="center" wrapText="1"/>
    </xf>
    <xf numFmtId="3" fontId="22" fillId="2" borderId="49" xfId="0" applyNumberFormat="1" applyFont="1" applyFill="1" applyBorder="1" applyAlignment="1">
      <alignment horizontal="center" vertical="center" wrapText="1"/>
    </xf>
    <xf numFmtId="9" fontId="22" fillId="2" borderId="49" xfId="1" applyFont="1" applyFill="1" applyBorder="1" applyAlignment="1">
      <alignment horizontal="center" vertical="center" wrapText="1"/>
    </xf>
    <xf numFmtId="9" fontId="22" fillId="0" borderId="10" xfId="1" applyFont="1" applyFill="1" applyBorder="1" applyAlignment="1">
      <alignment horizontal="center" vertical="center" wrapText="1"/>
    </xf>
    <xf numFmtId="9" fontId="22" fillId="0" borderId="47" xfId="1" applyFont="1" applyFill="1" applyBorder="1" applyAlignment="1">
      <alignment horizontal="center" vertical="center" wrapText="1"/>
    </xf>
    <xf numFmtId="0" fontId="23" fillId="3" borderId="55" xfId="0" applyFont="1" applyFill="1" applyBorder="1" applyAlignment="1">
      <alignment horizontal="left" vertical="center" wrapText="1"/>
    </xf>
    <xf numFmtId="0" fontId="23" fillId="3" borderId="56" xfId="0" applyFont="1" applyFill="1" applyBorder="1" applyAlignment="1">
      <alignment horizontal="left" vertical="center" wrapText="1"/>
    </xf>
    <xf numFmtId="9" fontId="22" fillId="2" borderId="48" xfId="1" applyFont="1" applyFill="1" applyBorder="1" applyAlignment="1">
      <alignment horizontal="center" vertical="center" wrapText="1"/>
    </xf>
    <xf numFmtId="0" fontId="21" fillId="15" borderId="47" xfId="0" applyFont="1" applyFill="1" applyBorder="1" applyAlignment="1">
      <alignment horizontal="left" vertical="center" wrapText="1"/>
    </xf>
    <xf numFmtId="0" fontId="21" fillId="15" borderId="48" xfId="0" applyFont="1" applyFill="1" applyBorder="1" applyAlignment="1">
      <alignment horizontal="left" vertical="center" wrapText="1"/>
    </xf>
    <xf numFmtId="0" fontId="21" fillId="15" borderId="0" xfId="0" applyFont="1" applyFill="1" applyBorder="1" applyAlignment="1">
      <alignment horizontal="left" vertical="center" wrapText="1"/>
    </xf>
    <xf numFmtId="10" fontId="20" fillId="2" borderId="2" xfId="1" applyNumberFormat="1" applyFont="1" applyFill="1" applyBorder="1" applyAlignment="1">
      <alignment horizontal="center" vertical="center" wrapText="1"/>
    </xf>
    <xf numFmtId="10" fontId="23" fillId="16" borderId="55" xfId="1" applyNumberFormat="1" applyFont="1" applyFill="1" applyBorder="1" applyAlignment="1">
      <alignment horizontal="center" vertical="center" wrapText="1"/>
    </xf>
    <xf numFmtId="10" fontId="23" fillId="16" borderId="56" xfId="1" applyNumberFormat="1" applyFont="1" applyFill="1" applyBorder="1" applyAlignment="1">
      <alignment horizontal="center" vertical="center" wrapText="1"/>
    </xf>
    <xf numFmtId="10" fontId="23" fillId="16" borderId="61" xfId="1" applyNumberFormat="1" applyFont="1" applyFill="1" applyBorder="1" applyAlignment="1">
      <alignment horizontal="center" vertical="center" wrapText="1"/>
    </xf>
    <xf numFmtId="0" fontId="30" fillId="2" borderId="0" xfId="0" applyFont="1" applyFill="1" applyAlignment="1">
      <alignment horizontal="left" vertical="center" wrapText="1"/>
    </xf>
    <xf numFmtId="0" fontId="30" fillId="2" borderId="0" xfId="0" applyFont="1" applyFill="1" applyAlignment="1">
      <alignment horizontal="center" vertical="center" wrapText="1"/>
    </xf>
    <xf numFmtId="0" fontId="20" fillId="2" borderId="0" xfId="0" applyFont="1" applyFill="1" applyAlignment="1">
      <alignment horizontal="left" vertical="center" wrapText="1"/>
    </xf>
    <xf numFmtId="0" fontId="20" fillId="2" borderId="0" xfId="0" applyFont="1" applyFill="1" applyAlignment="1">
      <alignment horizontal="left" wrapText="1"/>
    </xf>
    <xf numFmtId="0" fontId="22" fillId="2" borderId="12"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3" fillId="4" borderId="1" xfId="0" applyFont="1" applyFill="1" applyBorder="1" applyAlignment="1">
      <alignment horizontal="center" vertical="center"/>
    </xf>
    <xf numFmtId="0" fontId="20" fillId="5" borderId="5"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8" xfId="0" applyFont="1" applyFill="1" applyBorder="1" applyAlignment="1">
      <alignment horizontal="center" vertical="center"/>
    </xf>
    <xf numFmtId="0" fontId="20" fillId="6" borderId="5"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8" xfId="0" applyFont="1" applyFill="1" applyBorder="1" applyAlignment="1">
      <alignment horizontal="center" vertical="center"/>
    </xf>
    <xf numFmtId="10" fontId="20" fillId="2" borderId="1" xfId="1" applyNumberFormat="1" applyFont="1" applyFill="1" applyBorder="1" applyAlignment="1">
      <alignment horizontal="center" vertical="center" wrapText="1"/>
    </xf>
    <xf numFmtId="0" fontId="21" fillId="11" borderId="47" xfId="0" applyFont="1" applyFill="1" applyBorder="1" applyAlignment="1">
      <alignment horizontal="center" vertical="center"/>
    </xf>
    <xf numFmtId="0" fontId="21" fillId="11" borderId="48" xfId="0" applyFont="1" applyFill="1" applyBorder="1" applyAlignment="1">
      <alignment horizontal="center" vertical="center"/>
    </xf>
    <xf numFmtId="0" fontId="21" fillId="11" borderId="49" xfId="0" applyFont="1" applyFill="1" applyBorder="1" applyAlignment="1">
      <alignment horizontal="center" vertical="center"/>
    </xf>
    <xf numFmtId="0" fontId="21" fillId="12" borderId="47" xfId="0" applyFont="1" applyFill="1" applyBorder="1" applyAlignment="1">
      <alignment horizontal="center" vertical="center"/>
    </xf>
    <xf numFmtId="0" fontId="21" fillId="12" borderId="48" xfId="0" applyFont="1" applyFill="1" applyBorder="1" applyAlignment="1">
      <alignment horizontal="center" vertical="center"/>
    </xf>
    <xf numFmtId="0" fontId="21" fillId="12" borderId="49" xfId="0" applyFont="1" applyFill="1" applyBorder="1" applyAlignment="1">
      <alignment horizontal="center" vertical="center"/>
    </xf>
    <xf numFmtId="9" fontId="22" fillId="2" borderId="60" xfId="1" applyFont="1" applyFill="1" applyBorder="1" applyAlignment="1">
      <alignment horizontal="center" vertical="center" wrapText="1"/>
    </xf>
    <xf numFmtId="9" fontId="22" fillId="2" borderId="58" xfId="1" applyFont="1" applyFill="1" applyBorder="1" applyAlignment="1">
      <alignment horizontal="center" vertical="center" wrapText="1"/>
    </xf>
    <xf numFmtId="9" fontId="22" fillId="2" borderId="59" xfId="1" applyFont="1" applyFill="1" applyBorder="1" applyAlignment="1">
      <alignment horizontal="center" vertical="center" wrapText="1"/>
    </xf>
    <xf numFmtId="0" fontId="21" fillId="2" borderId="47" xfId="0" applyFont="1" applyFill="1" applyBorder="1" applyAlignment="1">
      <alignment horizontal="left" vertical="center" wrapText="1"/>
    </xf>
    <xf numFmtId="0" fontId="21" fillId="2" borderId="48" xfId="0" applyFont="1" applyFill="1" applyBorder="1" applyAlignment="1">
      <alignment horizontal="left" vertical="center" wrapText="1"/>
    </xf>
    <xf numFmtId="0" fontId="21" fillId="2" borderId="49" xfId="0" applyFont="1" applyFill="1" applyBorder="1" applyAlignment="1">
      <alignment horizontal="left" vertical="center" wrapText="1"/>
    </xf>
    <xf numFmtId="0" fontId="21" fillId="15" borderId="13" xfId="0" applyFont="1" applyFill="1" applyBorder="1" applyAlignment="1">
      <alignment horizontal="left" vertical="center" wrapText="1"/>
    </xf>
    <xf numFmtId="0" fontId="23" fillId="2" borderId="10" xfId="0" applyFont="1" applyFill="1" applyBorder="1" applyAlignment="1">
      <alignment horizontal="center" vertical="center" wrapText="1"/>
    </xf>
    <xf numFmtId="0" fontId="15" fillId="2" borderId="11" xfId="0" applyFont="1" applyFill="1" applyBorder="1" applyAlignment="1">
      <alignment horizontal="justify" vertical="center" wrapText="1"/>
    </xf>
    <xf numFmtId="0" fontId="15" fillId="2" borderId="54" xfId="0" applyFont="1" applyFill="1" applyBorder="1" applyAlignment="1">
      <alignment horizontal="justify" vertical="center" wrapText="1"/>
    </xf>
    <xf numFmtId="0" fontId="15" fillId="2" borderId="50" xfId="0" applyFont="1" applyFill="1" applyBorder="1" applyAlignment="1">
      <alignment horizontal="justify" vertical="center" wrapText="1"/>
    </xf>
    <xf numFmtId="0" fontId="15" fillId="2" borderId="11" xfId="0" applyFont="1" applyFill="1" applyBorder="1" applyAlignment="1">
      <alignment horizontal="center"/>
    </xf>
    <xf numFmtId="0" fontId="15" fillId="2" borderId="54" xfId="0" applyFont="1" applyFill="1" applyBorder="1" applyAlignment="1">
      <alignment horizontal="center"/>
    </xf>
    <xf numFmtId="0" fontId="15" fillId="2" borderId="50" xfId="0" applyFont="1" applyFill="1" applyBorder="1" applyAlignment="1">
      <alignment horizontal="center"/>
    </xf>
    <xf numFmtId="0" fontId="2" fillId="3" borderId="30" xfId="0" applyFont="1" applyFill="1" applyBorder="1" applyAlignment="1">
      <alignment horizontal="center" vertical="center" textRotation="90"/>
    </xf>
    <xf numFmtId="0" fontId="2" fillId="3" borderId="36" xfId="0" applyFont="1" applyFill="1" applyBorder="1" applyAlignment="1">
      <alignment horizontal="center" vertical="center" textRotation="90"/>
    </xf>
    <xf numFmtId="0" fontId="2" fillId="3" borderId="31" xfId="0" applyFont="1" applyFill="1" applyBorder="1" applyAlignment="1">
      <alignment horizontal="center" vertical="center" textRotation="90"/>
    </xf>
    <xf numFmtId="0" fontId="2" fillId="3" borderId="37" xfId="0" applyFont="1" applyFill="1" applyBorder="1" applyAlignment="1">
      <alignment horizontal="center" vertical="center" textRotation="90"/>
    </xf>
    <xf numFmtId="0" fontId="2" fillId="3" borderId="1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5" fillId="2" borderId="12" xfId="0" applyFont="1" applyFill="1" applyBorder="1" applyAlignment="1">
      <alignment horizontal="justify" vertical="center"/>
    </xf>
    <xf numFmtId="0" fontId="5" fillId="2" borderId="13" xfId="0" applyFont="1" applyFill="1" applyBorder="1" applyAlignment="1">
      <alignment horizontal="justify" vertical="center"/>
    </xf>
    <xf numFmtId="0" fontId="5" fillId="2" borderId="14" xfId="0" applyFont="1" applyFill="1" applyBorder="1" applyAlignment="1">
      <alignment horizontal="justify" vertical="center"/>
    </xf>
    <xf numFmtId="0" fontId="7" fillId="3" borderId="10" xfId="0" applyFont="1" applyFill="1" applyBorder="1" applyAlignment="1">
      <alignment horizontal="left" vertical="center"/>
    </xf>
    <xf numFmtId="0" fontId="5" fillId="2" borderId="43" xfId="0" applyFont="1" applyFill="1" applyBorder="1" applyAlignment="1">
      <alignment horizontal="justify" vertical="center"/>
    </xf>
    <xf numFmtId="0" fontId="5" fillId="2" borderId="44" xfId="0" applyFont="1" applyFill="1" applyBorder="1" applyAlignment="1">
      <alignment horizontal="justify" vertical="center"/>
    </xf>
    <xf numFmtId="0" fontId="5" fillId="2" borderId="42" xfId="0" applyFont="1" applyFill="1" applyBorder="1" applyAlignment="1">
      <alignment horizontal="justify" vertical="center"/>
    </xf>
    <xf numFmtId="0" fontId="5" fillId="2" borderId="45" xfId="0" applyFont="1" applyFill="1" applyBorder="1" applyAlignment="1">
      <alignment horizontal="justify" vertical="center"/>
    </xf>
    <xf numFmtId="0" fontId="5" fillId="2" borderId="0" xfId="0" applyFont="1" applyFill="1" applyBorder="1" applyAlignment="1">
      <alignment horizontal="justify" vertical="center"/>
    </xf>
    <xf numFmtId="0" fontId="5" fillId="2" borderId="46" xfId="0" applyFont="1" applyFill="1" applyBorder="1" applyAlignment="1">
      <alignment horizontal="justify" vertical="center"/>
    </xf>
  </cellXfs>
  <cellStyles count="7">
    <cellStyle name="Millares" xfId="4" builtinId="3"/>
    <cellStyle name="Normal" xfId="0" builtinId="0"/>
    <cellStyle name="Normal 2" xfId="3"/>
    <cellStyle name="Normal 3" xfId="5"/>
    <cellStyle name="Normal 5" xfId="6"/>
    <cellStyle name="Porcentaje" xfId="1" builtinId="5"/>
    <cellStyle name="Porcentual 2" xfId="2"/>
  </cellStyles>
  <dxfs count="0"/>
  <tableStyles count="0" defaultTableStyle="TableStyleMedium2" defaultPivotStyle="PivotStyleLight16"/>
  <colors>
    <mruColors>
      <color rgb="FF66CCFF"/>
      <color rgb="FFCCCCFF"/>
      <color rgb="FFFFFF99"/>
      <color rgb="FFFF99FF"/>
      <color rgb="FFE09DE5"/>
      <color rgb="FF33CCCC"/>
      <color rgb="FFFFCCFF"/>
      <color rgb="FFFF6699"/>
      <color rgb="FF6633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5"/>
  <sheetViews>
    <sheetView tabSelected="1" topLeftCell="F1" zoomScale="86" zoomScaleNormal="86" workbookViewId="0">
      <selection activeCell="AF1" sqref="AF1"/>
    </sheetView>
  </sheetViews>
  <sheetFormatPr baseColWidth="10" defaultColWidth="20.375" defaultRowHeight="17.25" x14ac:dyDescent="0.2"/>
  <cols>
    <col min="1" max="1" width="8.75" style="181" customWidth="1"/>
    <col min="2" max="2" width="10.625" style="171" customWidth="1"/>
    <col min="3" max="3" width="12.125" style="171" customWidth="1"/>
    <col min="4" max="4" width="41.375" style="129" customWidth="1"/>
    <col min="5" max="5" width="29.375" style="129" customWidth="1"/>
    <col min="6" max="6" width="16.375" style="171" customWidth="1"/>
    <col min="7" max="17" width="5.625" style="181" customWidth="1"/>
    <col min="18" max="18" width="5.625" style="182" customWidth="1"/>
    <col min="19" max="19" width="9.875" style="181" customWidth="1"/>
    <col min="20" max="20" width="7.25" style="183" customWidth="1"/>
    <col min="21" max="22" width="5.625" style="181" customWidth="1"/>
    <col min="23" max="23" width="7" style="181" customWidth="1"/>
    <col min="24" max="24" width="6.625" style="181" customWidth="1"/>
    <col min="25" max="28" width="5.625" style="181" customWidth="1"/>
    <col min="29" max="29" width="6.625" style="181" customWidth="1"/>
    <col min="30" max="30" width="5.625" style="181" customWidth="1"/>
    <col min="31" max="31" width="5.625" style="182" customWidth="1"/>
    <col min="32" max="32" width="8.875" style="181" customWidth="1"/>
    <col min="33" max="33" width="10.25" style="181" customWidth="1"/>
    <col min="34" max="34" width="113.125" style="129" customWidth="1"/>
    <col min="35" max="35" width="32.125" style="49" customWidth="1"/>
    <col min="36" max="16384" width="20.375" style="49"/>
  </cols>
  <sheetData>
    <row r="1" spans="1:34" ht="48.75" customHeight="1" x14ac:dyDescent="0.2"/>
    <row r="2" spans="1:34" ht="52.5" customHeight="1" x14ac:dyDescent="0.2">
      <c r="A2" s="270" t="s">
        <v>713</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3"/>
    </row>
    <row r="3" spans="1:34" ht="30.75" customHeight="1" x14ac:dyDescent="0.2">
      <c r="A3" s="270" t="s">
        <v>714</v>
      </c>
      <c r="B3" s="271"/>
      <c r="C3" s="271"/>
      <c r="D3" s="271"/>
      <c r="E3" s="271"/>
      <c r="F3" s="271"/>
      <c r="G3" s="271"/>
      <c r="H3" s="271"/>
      <c r="I3" s="271"/>
      <c r="J3" s="271"/>
      <c r="K3" s="271"/>
      <c r="L3" s="271"/>
      <c r="M3" s="271"/>
      <c r="N3" s="271"/>
      <c r="O3" s="271"/>
      <c r="P3" s="271"/>
      <c r="Q3" s="271"/>
      <c r="R3" s="271"/>
      <c r="S3" s="271"/>
      <c r="T3" s="272"/>
      <c r="U3" s="271"/>
      <c r="V3" s="271"/>
      <c r="W3" s="271"/>
      <c r="X3" s="271"/>
      <c r="Y3" s="271"/>
      <c r="Z3" s="271"/>
      <c r="AA3" s="271"/>
      <c r="AB3" s="271"/>
      <c r="AC3" s="271"/>
      <c r="AD3" s="271"/>
      <c r="AE3" s="271"/>
      <c r="AF3" s="271"/>
      <c r="AG3" s="271"/>
      <c r="AH3" s="273"/>
    </row>
    <row r="4" spans="1:34" ht="27.75" customHeight="1" x14ac:dyDescent="0.2">
      <c r="A4" s="274" t="s">
        <v>522</v>
      </c>
      <c r="B4" s="275"/>
      <c r="C4" s="275"/>
      <c r="D4" s="275"/>
      <c r="E4" s="275"/>
      <c r="F4" s="275"/>
      <c r="G4" s="275"/>
      <c r="H4" s="275"/>
      <c r="I4" s="275"/>
      <c r="J4" s="275"/>
      <c r="K4" s="275"/>
      <c r="L4" s="275"/>
      <c r="M4" s="275"/>
      <c r="N4" s="275"/>
      <c r="O4" s="275"/>
      <c r="P4" s="275"/>
      <c r="Q4" s="275"/>
      <c r="R4" s="275"/>
      <c r="S4" s="275"/>
      <c r="T4" s="276"/>
      <c r="U4" s="275"/>
      <c r="V4" s="275"/>
      <c r="W4" s="275"/>
      <c r="X4" s="275"/>
      <c r="Y4" s="275"/>
      <c r="Z4" s="275"/>
      <c r="AA4" s="275"/>
      <c r="AB4" s="275"/>
      <c r="AC4" s="275"/>
      <c r="AD4" s="275"/>
      <c r="AE4" s="275"/>
      <c r="AF4" s="275"/>
      <c r="AG4" s="275"/>
      <c r="AH4" s="277"/>
    </row>
    <row r="5" spans="1:34" ht="49.5" customHeight="1" x14ac:dyDescent="0.2">
      <c r="A5" s="274" t="s">
        <v>159</v>
      </c>
      <c r="B5" s="275"/>
      <c r="C5" s="275"/>
      <c r="D5" s="275"/>
      <c r="E5" s="275"/>
      <c r="F5" s="275"/>
      <c r="G5" s="275"/>
      <c r="H5" s="275"/>
      <c r="I5" s="275"/>
      <c r="J5" s="275"/>
      <c r="K5" s="275"/>
      <c r="L5" s="275"/>
      <c r="M5" s="275"/>
      <c r="N5" s="275"/>
      <c r="O5" s="275"/>
      <c r="P5" s="275"/>
      <c r="Q5" s="275"/>
      <c r="R5" s="275"/>
      <c r="S5" s="275"/>
      <c r="T5" s="276"/>
      <c r="U5" s="275"/>
      <c r="V5" s="275"/>
      <c r="W5" s="275"/>
      <c r="X5" s="275"/>
      <c r="Y5" s="275"/>
      <c r="Z5" s="275"/>
      <c r="AA5" s="275"/>
      <c r="AB5" s="275"/>
      <c r="AC5" s="275"/>
      <c r="AD5" s="275"/>
      <c r="AE5" s="275"/>
      <c r="AF5" s="275"/>
      <c r="AG5" s="275"/>
      <c r="AH5" s="277"/>
    </row>
    <row r="6" spans="1:34" ht="32.25" customHeight="1" x14ac:dyDescent="0.2">
      <c r="A6" s="274" t="s">
        <v>517</v>
      </c>
      <c r="B6" s="275"/>
      <c r="C6" s="275"/>
      <c r="D6" s="275"/>
      <c r="E6" s="275"/>
      <c r="F6" s="275"/>
      <c r="G6" s="275"/>
      <c r="H6" s="275"/>
      <c r="I6" s="275"/>
      <c r="J6" s="275"/>
      <c r="K6" s="275"/>
      <c r="L6" s="275"/>
      <c r="M6" s="275"/>
      <c r="N6" s="275"/>
      <c r="O6" s="275"/>
      <c r="P6" s="275"/>
      <c r="Q6" s="275"/>
      <c r="R6" s="275"/>
      <c r="S6" s="275"/>
      <c r="T6" s="276"/>
      <c r="U6" s="275"/>
      <c r="V6" s="275"/>
      <c r="W6" s="275"/>
      <c r="X6" s="275"/>
      <c r="Y6" s="275"/>
      <c r="Z6" s="275"/>
      <c r="AA6" s="275"/>
      <c r="AB6" s="275"/>
      <c r="AC6" s="275"/>
      <c r="AD6" s="275"/>
      <c r="AE6" s="275"/>
      <c r="AF6" s="275"/>
      <c r="AG6" s="275"/>
      <c r="AH6" s="277"/>
    </row>
    <row r="7" spans="1:34" ht="66" customHeight="1" x14ac:dyDescent="0.2">
      <c r="A7" s="278" t="s">
        <v>536</v>
      </c>
      <c r="B7" s="279"/>
      <c r="C7" s="279"/>
      <c r="D7" s="279"/>
      <c r="E7" s="279"/>
      <c r="F7" s="279"/>
      <c r="G7" s="279"/>
      <c r="H7" s="279"/>
      <c r="I7" s="279"/>
      <c r="J7" s="279"/>
      <c r="K7" s="279"/>
      <c r="L7" s="279"/>
      <c r="M7" s="279"/>
      <c r="N7" s="279"/>
      <c r="O7" s="279"/>
      <c r="P7" s="279"/>
      <c r="Q7" s="279"/>
      <c r="R7" s="279"/>
      <c r="S7" s="279"/>
      <c r="T7" s="280"/>
      <c r="U7" s="279"/>
      <c r="V7" s="279"/>
      <c r="W7" s="279"/>
      <c r="X7" s="279"/>
      <c r="Y7" s="279"/>
      <c r="Z7" s="279"/>
      <c r="AA7" s="279"/>
      <c r="AB7" s="279"/>
      <c r="AC7" s="279"/>
      <c r="AD7" s="279"/>
      <c r="AE7" s="279"/>
      <c r="AF7" s="279"/>
      <c r="AG7" s="279"/>
      <c r="AH7" s="281"/>
    </row>
    <row r="8" spans="1:34" ht="35.25" customHeight="1" x14ac:dyDescent="0.2">
      <c r="A8" s="270" t="s">
        <v>560</v>
      </c>
      <c r="B8" s="271"/>
      <c r="C8" s="271"/>
      <c r="D8" s="271"/>
      <c r="E8" s="271"/>
      <c r="F8" s="271"/>
      <c r="G8" s="271"/>
      <c r="H8" s="271"/>
      <c r="I8" s="271"/>
      <c r="J8" s="271"/>
      <c r="K8" s="271"/>
      <c r="L8" s="271"/>
      <c r="M8" s="271"/>
      <c r="N8" s="271"/>
      <c r="O8" s="271"/>
      <c r="P8" s="271"/>
      <c r="Q8" s="271"/>
      <c r="R8" s="271"/>
      <c r="S8" s="271"/>
      <c r="T8" s="272"/>
      <c r="U8" s="271"/>
      <c r="V8" s="271"/>
      <c r="W8" s="271"/>
      <c r="X8" s="271"/>
      <c r="Y8" s="271"/>
      <c r="Z8" s="271"/>
      <c r="AA8" s="271"/>
      <c r="AB8" s="271"/>
      <c r="AC8" s="271"/>
      <c r="AD8" s="271"/>
      <c r="AE8" s="271"/>
      <c r="AF8" s="271"/>
      <c r="AG8" s="271"/>
      <c r="AH8" s="273"/>
    </row>
    <row r="9" spans="1:34" ht="70.5" hidden="1" customHeight="1" x14ac:dyDescent="0.2">
      <c r="A9" s="282" t="s">
        <v>149</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4"/>
    </row>
    <row r="10" spans="1:34" ht="60" hidden="1" customHeight="1" thickBot="1" x14ac:dyDescent="0.2">
      <c r="A10" s="282" t="s">
        <v>150</v>
      </c>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4"/>
    </row>
    <row r="11" spans="1:34" ht="39.75" hidden="1" customHeight="1" thickBot="1" x14ac:dyDescent="0.2">
      <c r="A11" s="282" t="s">
        <v>148</v>
      </c>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4"/>
    </row>
    <row r="12" spans="1:34" ht="78.75" hidden="1" customHeight="1" thickBot="1" x14ac:dyDescent="0.2">
      <c r="A12" s="285" t="s">
        <v>524</v>
      </c>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7"/>
    </row>
    <row r="13" spans="1:34" ht="18" customHeight="1" thickBot="1" x14ac:dyDescent="0.25">
      <c r="A13" s="288" t="s">
        <v>115</v>
      </c>
      <c r="B13" s="267" t="s">
        <v>1</v>
      </c>
      <c r="C13" s="267" t="s">
        <v>114</v>
      </c>
      <c r="D13" s="267" t="s">
        <v>26</v>
      </c>
      <c r="E13" s="267" t="s">
        <v>563</v>
      </c>
      <c r="F13" s="267" t="s">
        <v>16</v>
      </c>
      <c r="G13" s="338" t="s">
        <v>2</v>
      </c>
      <c r="H13" s="339"/>
      <c r="I13" s="339"/>
      <c r="J13" s="339"/>
      <c r="K13" s="339"/>
      <c r="L13" s="339"/>
      <c r="M13" s="339"/>
      <c r="N13" s="339"/>
      <c r="O13" s="339"/>
      <c r="P13" s="339"/>
      <c r="Q13" s="339"/>
      <c r="R13" s="340"/>
      <c r="S13" s="80"/>
      <c r="T13" s="335" t="s">
        <v>3</v>
      </c>
      <c r="U13" s="336"/>
      <c r="V13" s="336"/>
      <c r="W13" s="336"/>
      <c r="X13" s="336"/>
      <c r="Y13" s="336"/>
      <c r="Z13" s="336"/>
      <c r="AA13" s="336"/>
      <c r="AB13" s="336"/>
      <c r="AC13" s="336"/>
      <c r="AD13" s="336"/>
      <c r="AE13" s="336"/>
      <c r="AF13" s="337"/>
      <c r="AG13" s="81"/>
      <c r="AH13" s="82"/>
    </row>
    <row r="14" spans="1:34" ht="69.75" customHeight="1" thickBot="1" x14ac:dyDescent="0.25">
      <c r="A14" s="289"/>
      <c r="B14" s="290"/>
      <c r="C14" s="290"/>
      <c r="D14" s="290"/>
      <c r="E14" s="268"/>
      <c r="F14" s="290"/>
      <c r="G14" s="83">
        <v>43101</v>
      </c>
      <c r="H14" s="83">
        <v>43132</v>
      </c>
      <c r="I14" s="83">
        <v>43160</v>
      </c>
      <c r="J14" s="83">
        <v>42826</v>
      </c>
      <c r="K14" s="83">
        <v>43221</v>
      </c>
      <c r="L14" s="83">
        <v>43252</v>
      </c>
      <c r="M14" s="83">
        <v>43282</v>
      </c>
      <c r="N14" s="83">
        <v>43313</v>
      </c>
      <c r="O14" s="83">
        <v>43344</v>
      </c>
      <c r="P14" s="83">
        <v>43374</v>
      </c>
      <c r="Q14" s="83">
        <v>43405</v>
      </c>
      <c r="R14" s="84">
        <v>43435</v>
      </c>
      <c r="S14" s="85" t="s">
        <v>4</v>
      </c>
      <c r="T14" s="86">
        <v>43101</v>
      </c>
      <c r="U14" s="87">
        <v>43132</v>
      </c>
      <c r="V14" s="87">
        <v>43160</v>
      </c>
      <c r="W14" s="87">
        <v>43191</v>
      </c>
      <c r="X14" s="87">
        <v>43221</v>
      </c>
      <c r="Y14" s="87">
        <v>43252</v>
      </c>
      <c r="Z14" s="87">
        <v>43282</v>
      </c>
      <c r="AA14" s="87">
        <v>43313</v>
      </c>
      <c r="AB14" s="87">
        <v>43344</v>
      </c>
      <c r="AC14" s="87">
        <v>43374</v>
      </c>
      <c r="AD14" s="87">
        <v>43405</v>
      </c>
      <c r="AE14" s="87">
        <v>43435</v>
      </c>
      <c r="AF14" s="88" t="s">
        <v>4</v>
      </c>
      <c r="AG14" s="89" t="s">
        <v>5</v>
      </c>
      <c r="AH14" s="204" t="s">
        <v>179</v>
      </c>
    </row>
    <row r="15" spans="1:34" ht="30" customHeight="1" thickBot="1" x14ac:dyDescent="0.25">
      <c r="A15" s="291" t="s">
        <v>116</v>
      </c>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row>
    <row r="16" spans="1:34" s="51" customFormat="1" ht="308.25" customHeight="1" thickBot="1" x14ac:dyDescent="0.25">
      <c r="A16" s="90">
        <v>1</v>
      </c>
      <c r="B16" s="90" t="s">
        <v>6</v>
      </c>
      <c r="C16" s="233" t="s">
        <v>154</v>
      </c>
      <c r="D16" s="94" t="s">
        <v>523</v>
      </c>
      <c r="E16" s="119" t="s">
        <v>602</v>
      </c>
      <c r="F16" s="91" t="s">
        <v>166</v>
      </c>
      <c r="G16" s="94"/>
      <c r="H16" s="230"/>
      <c r="I16" s="96"/>
      <c r="J16" s="96"/>
      <c r="K16" s="97"/>
      <c r="L16" s="97"/>
      <c r="M16" s="97">
        <v>1</v>
      </c>
      <c r="N16" s="230"/>
      <c r="O16" s="230"/>
      <c r="P16" s="230"/>
      <c r="Q16" s="230"/>
      <c r="R16" s="231"/>
      <c r="S16" s="100">
        <f>IFERROR(SUM(G16:R16),"")</f>
        <v>1</v>
      </c>
      <c r="T16" s="229"/>
      <c r="U16" s="230"/>
      <c r="V16" s="230"/>
      <c r="W16" s="230"/>
      <c r="X16" s="230"/>
      <c r="Y16" s="230"/>
      <c r="Z16" s="230"/>
      <c r="AA16" s="230">
        <v>1</v>
      </c>
      <c r="AB16" s="230"/>
      <c r="AC16" s="230"/>
      <c r="AD16" s="230"/>
      <c r="AE16" s="230"/>
      <c r="AF16" s="102">
        <f>IFERROR(SUM(T16:AE16),"")</f>
        <v>1</v>
      </c>
      <c r="AG16" s="103">
        <f>IF(AND(S16=0,AF16=0),"",IF(IFERROR(AF16/S16,"")&gt;100%,100%,IFERROR(AF16/S16,"")))</f>
        <v>1</v>
      </c>
      <c r="AH16" s="232" t="s">
        <v>707</v>
      </c>
    </row>
    <row r="17" spans="1:34" s="51" customFormat="1" ht="105" customHeight="1" thickBot="1" x14ac:dyDescent="0.25">
      <c r="A17" s="90">
        <v>2</v>
      </c>
      <c r="B17" s="91" t="s">
        <v>6</v>
      </c>
      <c r="C17" s="92" t="s">
        <v>154</v>
      </c>
      <c r="D17" s="93" t="s">
        <v>610</v>
      </c>
      <c r="E17" s="154" t="s">
        <v>690</v>
      </c>
      <c r="F17" s="91" t="s">
        <v>166</v>
      </c>
      <c r="G17" s="95"/>
      <c r="H17" s="95"/>
      <c r="I17" s="98"/>
      <c r="J17" s="98"/>
      <c r="K17" s="98"/>
      <c r="L17" s="95"/>
      <c r="M17" s="98"/>
      <c r="N17" s="213"/>
      <c r="O17" s="97"/>
      <c r="P17" s="97"/>
      <c r="Q17" s="97">
        <v>1</v>
      </c>
      <c r="R17" s="104"/>
      <c r="S17" s="100">
        <f>IFERROR(SUM(G17:R17),"")</f>
        <v>1</v>
      </c>
      <c r="T17" s="101"/>
      <c r="U17" s="95"/>
      <c r="V17" s="105"/>
      <c r="W17" s="95"/>
      <c r="X17" s="95"/>
      <c r="Y17" s="95"/>
      <c r="Z17" s="95"/>
      <c r="AA17" s="95"/>
      <c r="AB17" s="95"/>
      <c r="AC17" s="95"/>
      <c r="AD17" s="95"/>
      <c r="AE17" s="95"/>
      <c r="AF17" s="102">
        <f>IFERROR(SUM(T17:AE17),"")</f>
        <v>0</v>
      </c>
      <c r="AG17" s="103">
        <f>IF(AND(S17=0,AF17=0),"",IF(IFERROR(AF17/S17,"")&gt;100%,100%,IFERROR(AF17/S17,"")))</f>
        <v>0</v>
      </c>
      <c r="AH17" s="205" t="s">
        <v>689</v>
      </c>
    </row>
    <row r="18" spans="1:34" s="51" customFormat="1" ht="198" customHeight="1" thickBot="1" x14ac:dyDescent="0.25">
      <c r="A18" s="90">
        <v>3</v>
      </c>
      <c r="B18" s="91" t="s">
        <v>6</v>
      </c>
      <c r="C18" s="92" t="s">
        <v>154</v>
      </c>
      <c r="D18" s="94" t="s">
        <v>611</v>
      </c>
      <c r="E18" s="94" t="s">
        <v>614</v>
      </c>
      <c r="F18" s="91" t="s">
        <v>166</v>
      </c>
      <c r="G18" s="230"/>
      <c r="H18" s="230"/>
      <c r="I18" s="230"/>
      <c r="J18" s="230"/>
      <c r="K18" s="230"/>
      <c r="L18" s="230"/>
      <c r="M18" s="230"/>
      <c r="N18" s="97"/>
      <c r="O18" s="97"/>
      <c r="P18" s="107">
        <v>1</v>
      </c>
      <c r="Q18" s="231"/>
      <c r="R18" s="231"/>
      <c r="S18" s="100">
        <f>IFERROR(SUM(G18:R18),"")</f>
        <v>1</v>
      </c>
      <c r="T18" s="229"/>
      <c r="U18" s="230"/>
      <c r="V18" s="230"/>
      <c r="W18" s="230"/>
      <c r="X18" s="230"/>
      <c r="Y18" s="230"/>
      <c r="Z18" s="230"/>
      <c r="AA18" s="230"/>
      <c r="AB18" s="230"/>
      <c r="AC18" s="230">
        <v>1</v>
      </c>
      <c r="AD18" s="230"/>
      <c r="AE18" s="230"/>
      <c r="AF18" s="102">
        <f>IFERROR(SUM(T18:AE18),"")</f>
        <v>1</v>
      </c>
      <c r="AG18" s="103">
        <f>IF(AND(S18=0,AF18=0),"",IF(IFERROR(AF18/S18,"")&gt;100%,100%,IFERROR(AF18/S18,"")))</f>
        <v>1</v>
      </c>
      <c r="AH18" s="205" t="s">
        <v>706</v>
      </c>
    </row>
    <row r="19" spans="1:34" ht="173.25" customHeight="1" thickBot="1" x14ac:dyDescent="0.25">
      <c r="A19" s="90">
        <v>4</v>
      </c>
      <c r="B19" s="91" t="s">
        <v>6</v>
      </c>
      <c r="C19" s="92" t="s">
        <v>154</v>
      </c>
      <c r="D19" s="94" t="s">
        <v>608</v>
      </c>
      <c r="E19" s="94" t="s">
        <v>635</v>
      </c>
      <c r="F19" s="91" t="s">
        <v>166</v>
      </c>
      <c r="G19" s="230"/>
      <c r="H19" s="230"/>
      <c r="I19" s="230"/>
      <c r="J19" s="234"/>
      <c r="K19" s="234"/>
      <c r="L19" s="234"/>
      <c r="M19" s="96"/>
      <c r="N19" s="97"/>
      <c r="O19" s="97">
        <v>1</v>
      </c>
      <c r="P19" s="230"/>
      <c r="Q19" s="230"/>
      <c r="R19" s="207"/>
      <c r="S19" s="100">
        <f>IFERROR(SUM(G19:R19),"")</f>
        <v>1</v>
      </c>
      <c r="T19" s="229"/>
      <c r="U19" s="230"/>
      <c r="V19" s="230"/>
      <c r="W19" s="230"/>
      <c r="X19" s="230"/>
      <c r="Y19" s="230"/>
      <c r="Z19" s="230"/>
      <c r="AA19" s="230"/>
      <c r="AB19" s="230">
        <v>1</v>
      </c>
      <c r="AC19" s="230"/>
      <c r="AD19" s="230"/>
      <c r="AE19" s="230"/>
      <c r="AF19" s="102">
        <f>IFERROR(SUM(T19:AE19),"")</f>
        <v>1</v>
      </c>
      <c r="AG19" s="103">
        <f>IF(AND(S19=0,AF19=0),"",IF(IFERROR(AF19/S19,"")&gt;100%,100%,IFERROR(AF19/S19,"")))</f>
        <v>1</v>
      </c>
      <c r="AH19" s="115" t="s">
        <v>687</v>
      </c>
    </row>
    <row r="20" spans="1:34" s="51" customFormat="1" ht="83.25" customHeight="1" thickBot="1" x14ac:dyDescent="0.25">
      <c r="A20" s="90">
        <v>5</v>
      </c>
      <c r="B20" s="91" t="s">
        <v>6</v>
      </c>
      <c r="C20" s="92" t="s">
        <v>154</v>
      </c>
      <c r="D20" s="94" t="s">
        <v>609</v>
      </c>
      <c r="E20" s="94" t="s">
        <v>676</v>
      </c>
      <c r="F20" s="91" t="s">
        <v>166</v>
      </c>
      <c r="G20" s="230"/>
      <c r="H20" s="230"/>
      <c r="I20" s="230"/>
      <c r="J20" s="230"/>
      <c r="K20" s="230"/>
      <c r="L20" s="234"/>
      <c r="M20" s="230"/>
      <c r="N20" s="97"/>
      <c r="O20" s="97"/>
      <c r="P20" s="107">
        <v>1</v>
      </c>
      <c r="Q20" s="230"/>
      <c r="R20" s="231"/>
      <c r="S20" s="100">
        <f>IFERROR(SUM(G20:R20),"")</f>
        <v>1</v>
      </c>
      <c r="T20" s="229"/>
      <c r="U20" s="230"/>
      <c r="V20" s="230"/>
      <c r="W20" s="230"/>
      <c r="X20" s="230"/>
      <c r="Y20" s="230"/>
      <c r="Z20" s="230"/>
      <c r="AA20" s="110"/>
      <c r="AB20" s="230"/>
      <c r="AC20" s="230">
        <v>1</v>
      </c>
      <c r="AD20" s="230"/>
      <c r="AE20" s="230"/>
      <c r="AF20" s="102">
        <f>IFERROR(SUM(T20:AE20),"")</f>
        <v>1</v>
      </c>
      <c r="AG20" s="103">
        <f>IF(AND(S20=0,AF20=0),"",IF(IFERROR(AF20/S20,"")&gt;100%,100%,IFERROR(AF20/S20,"")))</f>
        <v>1</v>
      </c>
      <c r="AH20" s="235" t="s">
        <v>705</v>
      </c>
    </row>
    <row r="21" spans="1:34" s="50" customFormat="1" ht="17.25" customHeight="1" thickBot="1" x14ac:dyDescent="0.25">
      <c r="A21" s="293" t="s">
        <v>537</v>
      </c>
      <c r="B21" s="294"/>
      <c r="C21" s="294"/>
      <c r="D21" s="294"/>
      <c r="E21" s="294"/>
      <c r="F21" s="295"/>
      <c r="G21" s="196">
        <f t="shared" ref="G21:AE21" si="0">SUM(G16:G20)</f>
        <v>0</v>
      </c>
      <c r="H21" s="196">
        <f t="shared" si="0"/>
        <v>0</v>
      </c>
      <c r="I21" s="196">
        <f t="shared" si="0"/>
        <v>0</v>
      </c>
      <c r="J21" s="196">
        <f t="shared" si="0"/>
        <v>0</v>
      </c>
      <c r="K21" s="196">
        <f t="shared" si="0"/>
        <v>0</v>
      </c>
      <c r="L21" s="196">
        <f t="shared" si="0"/>
        <v>0</v>
      </c>
      <c r="M21" s="196">
        <f t="shared" si="0"/>
        <v>1</v>
      </c>
      <c r="N21" s="196">
        <f t="shared" si="0"/>
        <v>0</v>
      </c>
      <c r="O21" s="196">
        <f t="shared" si="0"/>
        <v>1</v>
      </c>
      <c r="P21" s="196">
        <f t="shared" si="0"/>
        <v>2</v>
      </c>
      <c r="Q21" s="196">
        <f t="shared" si="0"/>
        <v>1</v>
      </c>
      <c r="R21" s="197">
        <f t="shared" si="0"/>
        <v>0</v>
      </c>
      <c r="S21" s="111">
        <f t="shared" si="0"/>
        <v>5</v>
      </c>
      <c r="T21" s="196">
        <f t="shared" si="0"/>
        <v>0</v>
      </c>
      <c r="U21" s="196">
        <f t="shared" si="0"/>
        <v>0</v>
      </c>
      <c r="V21" s="196">
        <f t="shared" si="0"/>
        <v>0</v>
      </c>
      <c r="W21" s="196">
        <f t="shared" si="0"/>
        <v>0</v>
      </c>
      <c r="X21" s="196">
        <f t="shared" si="0"/>
        <v>0</v>
      </c>
      <c r="Y21" s="196">
        <f t="shared" si="0"/>
        <v>0</v>
      </c>
      <c r="Z21" s="196">
        <f t="shared" si="0"/>
        <v>0</v>
      </c>
      <c r="AA21" s="196">
        <f t="shared" si="0"/>
        <v>1</v>
      </c>
      <c r="AB21" s="196">
        <f t="shared" si="0"/>
        <v>1</v>
      </c>
      <c r="AC21" s="196">
        <f t="shared" si="0"/>
        <v>2</v>
      </c>
      <c r="AD21" s="196">
        <f t="shared" si="0"/>
        <v>0</v>
      </c>
      <c r="AE21" s="196">
        <f t="shared" si="0"/>
        <v>0</v>
      </c>
      <c r="AF21" s="111">
        <f>SUM(AF12:AF20)</f>
        <v>4</v>
      </c>
      <c r="AG21" s="112">
        <f>+AF21/S21</f>
        <v>0.8</v>
      </c>
      <c r="AH21" s="206"/>
    </row>
    <row r="22" spans="1:34" ht="18" thickBot="1" x14ac:dyDescent="0.25">
      <c r="A22" s="113"/>
      <c r="B22" s="114"/>
      <c r="C22" s="114"/>
      <c r="D22" s="115"/>
      <c r="E22" s="115"/>
      <c r="F22" s="114"/>
      <c r="G22" s="296">
        <f>+G21+H21+I21</f>
        <v>0</v>
      </c>
      <c r="H22" s="296"/>
      <c r="I22" s="296"/>
      <c r="J22" s="296">
        <f>+J21+K21+L21</f>
        <v>0</v>
      </c>
      <c r="K22" s="296"/>
      <c r="L22" s="296"/>
      <c r="M22" s="296">
        <f t="shared" ref="M22" si="1">+M21+N21+O21</f>
        <v>2</v>
      </c>
      <c r="N22" s="296"/>
      <c r="O22" s="296"/>
      <c r="P22" s="296">
        <f t="shared" ref="P22" si="2">+P21+Q21+R21</f>
        <v>3</v>
      </c>
      <c r="Q22" s="296"/>
      <c r="R22" s="296"/>
      <c r="S22" s="111">
        <f>+G22+J22+M22+P22</f>
        <v>5</v>
      </c>
      <c r="T22" s="297">
        <f>+T21+U21+V21</f>
        <v>0</v>
      </c>
      <c r="U22" s="297"/>
      <c r="V22" s="297"/>
      <c r="W22" s="297">
        <f>+W21+X21+Y21</f>
        <v>0</v>
      </c>
      <c r="X22" s="297"/>
      <c r="Y22" s="297"/>
      <c r="Z22" s="297">
        <f>+Z21+AA21+AB21</f>
        <v>2</v>
      </c>
      <c r="AA22" s="297"/>
      <c r="AB22" s="297"/>
      <c r="AC22" s="297">
        <f>+AC21+AD21+AE21</f>
        <v>2</v>
      </c>
      <c r="AD22" s="297"/>
      <c r="AE22" s="297"/>
      <c r="AF22" s="116">
        <f>+T22+W22+Z22+AC22</f>
        <v>4</v>
      </c>
      <c r="AG22" s="112">
        <f>+AF22/S22</f>
        <v>0.8</v>
      </c>
      <c r="AH22" s="156"/>
    </row>
    <row r="23" spans="1:34" ht="18" thickBot="1" x14ac:dyDescent="0.25">
      <c r="A23" s="113"/>
      <c r="B23" s="114"/>
      <c r="C23" s="114"/>
      <c r="D23" s="115"/>
      <c r="E23" s="115"/>
      <c r="F23" s="114"/>
      <c r="G23" s="298">
        <f>+G22/S22</f>
        <v>0</v>
      </c>
      <c r="H23" s="298"/>
      <c r="I23" s="298"/>
      <c r="J23" s="298">
        <f>+J22/S22</f>
        <v>0</v>
      </c>
      <c r="K23" s="298"/>
      <c r="L23" s="298"/>
      <c r="M23" s="298">
        <f>+M22/S22</f>
        <v>0.4</v>
      </c>
      <c r="N23" s="298"/>
      <c r="O23" s="298"/>
      <c r="P23" s="298">
        <f>+P22/S22</f>
        <v>0.6</v>
      </c>
      <c r="Q23" s="298"/>
      <c r="R23" s="299"/>
      <c r="S23" s="130">
        <f>+G23+J23+M23+P23</f>
        <v>1</v>
      </c>
      <c r="T23" s="298" t="e">
        <f>+T22/G22</f>
        <v>#DIV/0!</v>
      </c>
      <c r="U23" s="298"/>
      <c r="V23" s="298"/>
      <c r="W23" s="298">
        <f>+W22/AF22</f>
        <v>0</v>
      </c>
      <c r="X23" s="298"/>
      <c r="Y23" s="298"/>
      <c r="Z23" s="298">
        <f>+Z22/AF22</f>
        <v>0.5</v>
      </c>
      <c r="AA23" s="298"/>
      <c r="AB23" s="298"/>
      <c r="AC23" s="298">
        <f>+AC22/AF22</f>
        <v>0.5</v>
      </c>
      <c r="AD23" s="298"/>
      <c r="AE23" s="299"/>
      <c r="AF23" s="117" t="e">
        <f>(T23+W23+Z23)/3</f>
        <v>#DIV/0!</v>
      </c>
      <c r="AG23" s="112"/>
      <c r="AH23" s="156"/>
    </row>
    <row r="24" spans="1:34" ht="26.25" customHeight="1" thickBot="1" x14ac:dyDescent="0.25">
      <c r="A24" s="300" t="s">
        <v>117</v>
      </c>
      <c r="B24" s="301"/>
      <c r="C24" s="301"/>
      <c r="D24" s="301"/>
      <c r="E24" s="301"/>
      <c r="F24" s="301"/>
      <c r="G24" s="301"/>
      <c r="H24" s="301"/>
      <c r="I24" s="301"/>
      <c r="J24" s="301"/>
      <c r="K24" s="301"/>
      <c r="L24" s="301"/>
      <c r="M24" s="301"/>
      <c r="N24" s="301"/>
      <c r="O24" s="301"/>
      <c r="P24" s="301"/>
      <c r="Q24" s="301"/>
      <c r="R24" s="301"/>
      <c r="S24" s="302"/>
      <c r="T24" s="301"/>
      <c r="U24" s="301"/>
      <c r="V24" s="301"/>
      <c r="W24" s="301"/>
      <c r="X24" s="301"/>
      <c r="Y24" s="301"/>
      <c r="Z24" s="301"/>
      <c r="AA24" s="301"/>
      <c r="AB24" s="301"/>
      <c r="AC24" s="301"/>
      <c r="AD24" s="301"/>
      <c r="AE24" s="301"/>
      <c r="AF24" s="301"/>
      <c r="AG24" s="301"/>
      <c r="AH24" s="301"/>
    </row>
    <row r="25" spans="1:34" s="51" customFormat="1" ht="199.5" customHeight="1" thickBot="1" x14ac:dyDescent="0.25">
      <c r="A25" s="90">
        <v>6</v>
      </c>
      <c r="B25" s="91" t="s">
        <v>141</v>
      </c>
      <c r="C25" s="91" t="s">
        <v>117</v>
      </c>
      <c r="D25" s="118" t="s">
        <v>559</v>
      </c>
      <c r="E25" s="119" t="s">
        <v>564</v>
      </c>
      <c r="F25" s="119" t="s">
        <v>167</v>
      </c>
      <c r="G25" s="230"/>
      <c r="H25" s="230">
        <v>1</v>
      </c>
      <c r="I25" s="230"/>
      <c r="J25" s="230"/>
      <c r="K25" s="230"/>
      <c r="L25" s="230"/>
      <c r="M25" s="230"/>
      <c r="N25" s="230"/>
      <c r="O25" s="230"/>
      <c r="P25" s="230"/>
      <c r="Q25" s="230"/>
      <c r="R25" s="231"/>
      <c r="S25" s="100">
        <f t="shared" ref="S25:S52" si="3">IFERROR(SUM(G25:R25),"")</f>
        <v>1</v>
      </c>
      <c r="T25" s="229"/>
      <c r="U25" s="230">
        <v>1</v>
      </c>
      <c r="V25" s="230"/>
      <c r="W25" s="230"/>
      <c r="X25" s="230"/>
      <c r="Y25" s="230"/>
      <c r="Z25" s="230"/>
      <c r="AA25" s="230"/>
      <c r="AB25" s="230"/>
      <c r="AC25" s="230"/>
      <c r="AD25" s="230"/>
      <c r="AE25" s="230"/>
      <c r="AF25" s="102">
        <f t="shared" ref="AF25:AF36" si="4">IFERROR(SUM(T25:AE25),"")</f>
        <v>1</v>
      </c>
      <c r="AG25" s="103">
        <f t="shared" ref="AG25:AG76" si="5">IF(AND(S25=0,AF25=0),"",IF(IFERROR(AF25/S25,"")&gt;100%,100%,IFERROR(AF25/S25,"")))</f>
        <v>1</v>
      </c>
      <c r="AH25" s="207" t="s">
        <v>594</v>
      </c>
    </row>
    <row r="26" spans="1:34" s="52" customFormat="1" ht="99.75" customHeight="1" thickBot="1" x14ac:dyDescent="0.25">
      <c r="A26" s="90">
        <v>7</v>
      </c>
      <c r="B26" s="90" t="s">
        <v>141</v>
      </c>
      <c r="C26" s="90" t="s">
        <v>117</v>
      </c>
      <c r="D26" s="118" t="s">
        <v>525</v>
      </c>
      <c r="E26" s="94" t="s">
        <v>565</v>
      </c>
      <c r="F26" s="94" t="s">
        <v>168</v>
      </c>
      <c r="G26" s="230">
        <v>1</v>
      </c>
      <c r="H26" s="230"/>
      <c r="I26" s="230"/>
      <c r="J26" s="230"/>
      <c r="K26" s="230"/>
      <c r="L26" s="230"/>
      <c r="M26" s="230"/>
      <c r="N26" s="230"/>
      <c r="O26" s="230"/>
      <c r="P26" s="230"/>
      <c r="Q26" s="230"/>
      <c r="R26" s="231"/>
      <c r="S26" s="100">
        <f t="shared" si="3"/>
        <v>1</v>
      </c>
      <c r="T26" s="229">
        <v>1</v>
      </c>
      <c r="U26" s="110"/>
      <c r="V26" s="230"/>
      <c r="W26" s="230"/>
      <c r="X26" s="230"/>
      <c r="Y26" s="230"/>
      <c r="Z26" s="230"/>
      <c r="AA26" s="230"/>
      <c r="AB26" s="230"/>
      <c r="AC26" s="230"/>
      <c r="AD26" s="230"/>
      <c r="AE26" s="230"/>
      <c r="AF26" s="102">
        <f t="shared" si="4"/>
        <v>1</v>
      </c>
      <c r="AG26" s="103">
        <f t="shared" si="5"/>
        <v>1</v>
      </c>
      <c r="AH26" s="207" t="s">
        <v>654</v>
      </c>
    </row>
    <row r="27" spans="1:34" s="51" customFormat="1" ht="166.5" customHeight="1" thickBot="1" x14ac:dyDescent="0.25">
      <c r="A27" s="90">
        <v>8</v>
      </c>
      <c r="B27" s="91" t="s">
        <v>141</v>
      </c>
      <c r="C27" s="91" t="s">
        <v>117</v>
      </c>
      <c r="D27" s="121" t="s">
        <v>526</v>
      </c>
      <c r="E27" s="119" t="s">
        <v>597</v>
      </c>
      <c r="F27" s="119" t="s">
        <v>169</v>
      </c>
      <c r="G27" s="236">
        <v>1</v>
      </c>
      <c r="H27" s="236"/>
      <c r="I27" s="236"/>
      <c r="J27" s="230"/>
      <c r="K27" s="230">
        <v>1</v>
      </c>
      <c r="L27" s="230"/>
      <c r="M27" s="230"/>
      <c r="N27" s="230"/>
      <c r="O27" s="230">
        <v>1</v>
      </c>
      <c r="P27" s="230"/>
      <c r="Q27" s="236"/>
      <c r="R27" s="237"/>
      <c r="S27" s="238">
        <f t="shared" si="3"/>
        <v>3</v>
      </c>
      <c r="T27" s="239">
        <v>1</v>
      </c>
      <c r="U27" s="236"/>
      <c r="V27" s="230"/>
      <c r="W27" s="230"/>
      <c r="X27" s="230">
        <v>1</v>
      </c>
      <c r="Y27" s="230"/>
      <c r="Z27" s="230"/>
      <c r="AA27" s="230"/>
      <c r="AB27" s="230">
        <v>1</v>
      </c>
      <c r="AC27" s="230"/>
      <c r="AD27" s="230"/>
      <c r="AE27" s="230"/>
      <c r="AF27" s="240">
        <f t="shared" si="4"/>
        <v>3</v>
      </c>
      <c r="AG27" s="241">
        <f t="shared" si="5"/>
        <v>1</v>
      </c>
      <c r="AH27" s="242" t="s">
        <v>708</v>
      </c>
    </row>
    <row r="28" spans="1:34" s="52" customFormat="1" ht="147" customHeight="1" thickBot="1" x14ac:dyDescent="0.25">
      <c r="A28" s="90">
        <v>9</v>
      </c>
      <c r="B28" s="90" t="s">
        <v>141</v>
      </c>
      <c r="C28" s="90" t="s">
        <v>117</v>
      </c>
      <c r="D28" s="118" t="s">
        <v>527</v>
      </c>
      <c r="E28" s="94" t="s">
        <v>607</v>
      </c>
      <c r="F28" s="94" t="s">
        <v>168</v>
      </c>
      <c r="G28" s="243"/>
      <c r="H28" s="243"/>
      <c r="I28" s="230">
        <v>1</v>
      </c>
      <c r="J28" s="243"/>
      <c r="K28" s="243"/>
      <c r="L28" s="243"/>
      <c r="M28" s="243"/>
      <c r="N28" s="243"/>
      <c r="O28" s="243"/>
      <c r="P28" s="244"/>
      <c r="Q28" s="244"/>
      <c r="R28" s="245"/>
      <c r="S28" s="100">
        <f t="shared" si="3"/>
        <v>1</v>
      </c>
      <c r="T28" s="229"/>
      <c r="U28" s="230"/>
      <c r="V28" s="230">
        <v>1</v>
      </c>
      <c r="W28" s="230"/>
      <c r="X28" s="230"/>
      <c r="Y28" s="230"/>
      <c r="Z28" s="230"/>
      <c r="AA28" s="230"/>
      <c r="AB28" s="230"/>
      <c r="AC28" s="230"/>
      <c r="AD28" s="230"/>
      <c r="AE28" s="230"/>
      <c r="AF28" s="102">
        <f t="shared" si="4"/>
        <v>1</v>
      </c>
      <c r="AG28" s="103">
        <f t="shared" si="5"/>
        <v>1</v>
      </c>
      <c r="AH28" s="207" t="s">
        <v>598</v>
      </c>
    </row>
    <row r="29" spans="1:34" s="51" customFormat="1" ht="123" customHeight="1" thickBot="1" x14ac:dyDescent="0.25">
      <c r="A29" s="90">
        <v>10</v>
      </c>
      <c r="B29" s="91" t="s">
        <v>141</v>
      </c>
      <c r="C29" s="91" t="s">
        <v>117</v>
      </c>
      <c r="D29" s="118" t="s">
        <v>528</v>
      </c>
      <c r="E29" s="119" t="s">
        <v>565</v>
      </c>
      <c r="F29" s="119" t="s">
        <v>168</v>
      </c>
      <c r="G29" s="244"/>
      <c r="H29" s="244"/>
      <c r="I29" s="244"/>
      <c r="J29" s="244"/>
      <c r="K29" s="230">
        <v>1</v>
      </c>
      <c r="L29" s="243"/>
      <c r="M29" s="243"/>
      <c r="N29" s="243"/>
      <c r="O29" s="243"/>
      <c r="P29" s="230"/>
      <c r="Q29" s="230">
        <v>1</v>
      </c>
      <c r="R29" s="245"/>
      <c r="S29" s="100">
        <f t="shared" si="3"/>
        <v>2</v>
      </c>
      <c r="T29" s="229"/>
      <c r="U29" s="230"/>
      <c r="V29" s="230"/>
      <c r="W29" s="230">
        <v>1</v>
      </c>
      <c r="X29" s="230"/>
      <c r="Y29" s="230"/>
      <c r="Z29" s="230"/>
      <c r="AA29" s="230"/>
      <c r="AB29" s="230"/>
      <c r="AC29" s="230">
        <v>1</v>
      </c>
      <c r="AD29" s="230"/>
      <c r="AE29" s="230"/>
      <c r="AF29" s="102">
        <f t="shared" si="4"/>
        <v>2</v>
      </c>
      <c r="AG29" s="103">
        <f t="shared" si="5"/>
        <v>1</v>
      </c>
      <c r="AH29" s="207" t="s">
        <v>709</v>
      </c>
    </row>
    <row r="30" spans="1:34" s="52" customFormat="1" ht="138" customHeight="1" thickBot="1" x14ac:dyDescent="0.25">
      <c r="A30" s="90">
        <v>11</v>
      </c>
      <c r="B30" s="90" t="s">
        <v>141</v>
      </c>
      <c r="C30" s="90" t="s">
        <v>117</v>
      </c>
      <c r="D30" s="122" t="s">
        <v>529</v>
      </c>
      <c r="E30" s="94" t="s">
        <v>637</v>
      </c>
      <c r="F30" s="94" t="s">
        <v>168</v>
      </c>
      <c r="G30" s="230">
        <v>1</v>
      </c>
      <c r="H30" s="110"/>
      <c r="I30" s="230"/>
      <c r="J30" s="243"/>
      <c r="K30" s="243"/>
      <c r="L30" s="243"/>
      <c r="M30" s="230">
        <v>1</v>
      </c>
      <c r="N30" s="243"/>
      <c r="O30" s="243"/>
      <c r="P30" s="243"/>
      <c r="Q30" s="230"/>
      <c r="R30" s="245"/>
      <c r="S30" s="100">
        <f t="shared" si="3"/>
        <v>2</v>
      </c>
      <c r="T30" s="229">
        <v>1</v>
      </c>
      <c r="U30" s="230"/>
      <c r="V30" s="230"/>
      <c r="W30" s="230"/>
      <c r="X30" s="230"/>
      <c r="Y30" s="230"/>
      <c r="Z30" s="230">
        <v>1</v>
      </c>
      <c r="AA30" s="230"/>
      <c r="AB30" s="230"/>
      <c r="AC30" s="230"/>
      <c r="AD30" s="230"/>
      <c r="AE30" s="230"/>
      <c r="AF30" s="102">
        <f t="shared" si="4"/>
        <v>2</v>
      </c>
      <c r="AG30" s="103">
        <f t="shared" si="5"/>
        <v>1</v>
      </c>
      <c r="AH30" s="207" t="s">
        <v>655</v>
      </c>
    </row>
    <row r="31" spans="1:34" s="52" customFormat="1" ht="180" customHeight="1" thickBot="1" x14ac:dyDescent="0.25">
      <c r="A31" s="90">
        <v>12</v>
      </c>
      <c r="B31" s="90" t="s">
        <v>141</v>
      </c>
      <c r="C31" s="90" t="s">
        <v>117</v>
      </c>
      <c r="D31" s="118" t="s">
        <v>530</v>
      </c>
      <c r="E31" s="94" t="s">
        <v>621</v>
      </c>
      <c r="F31" s="94" t="s">
        <v>170</v>
      </c>
      <c r="G31" s="246">
        <v>1</v>
      </c>
      <c r="H31" s="230"/>
      <c r="I31" s="244"/>
      <c r="J31" s="230">
        <v>1</v>
      </c>
      <c r="K31" s="230"/>
      <c r="L31" s="244"/>
      <c r="M31" s="230">
        <v>1</v>
      </c>
      <c r="N31" s="230"/>
      <c r="O31" s="244"/>
      <c r="P31" s="230">
        <v>1</v>
      </c>
      <c r="Q31" s="230"/>
      <c r="R31" s="245"/>
      <c r="S31" s="100">
        <f t="shared" si="3"/>
        <v>4</v>
      </c>
      <c r="T31" s="229">
        <v>1</v>
      </c>
      <c r="U31" s="230"/>
      <c r="V31" s="230"/>
      <c r="W31" s="230">
        <v>1</v>
      </c>
      <c r="X31" s="230"/>
      <c r="Y31" s="230"/>
      <c r="Z31" s="230">
        <v>1</v>
      </c>
      <c r="AA31" s="230"/>
      <c r="AB31" s="230"/>
      <c r="AC31" s="230">
        <v>1</v>
      </c>
      <c r="AD31" s="230"/>
      <c r="AE31" s="230"/>
      <c r="AF31" s="102">
        <f t="shared" si="4"/>
        <v>4</v>
      </c>
      <c r="AG31" s="103">
        <f t="shared" si="5"/>
        <v>1</v>
      </c>
      <c r="AH31" s="207" t="s">
        <v>711</v>
      </c>
    </row>
    <row r="32" spans="1:34" s="51" customFormat="1" ht="121.5" customHeight="1" thickBot="1" x14ac:dyDescent="0.25">
      <c r="A32" s="90">
        <v>13</v>
      </c>
      <c r="B32" s="91" t="s">
        <v>141</v>
      </c>
      <c r="C32" s="91" t="s">
        <v>117</v>
      </c>
      <c r="D32" s="118" t="s">
        <v>531</v>
      </c>
      <c r="E32" s="119" t="s">
        <v>622</v>
      </c>
      <c r="F32" s="119" t="s">
        <v>171</v>
      </c>
      <c r="G32" s="230"/>
      <c r="H32" s="230">
        <v>1</v>
      </c>
      <c r="I32" s="230"/>
      <c r="J32" s="244"/>
      <c r="K32" s="244"/>
      <c r="L32" s="244"/>
      <c r="M32" s="244"/>
      <c r="N32" s="244"/>
      <c r="O32" s="230"/>
      <c r="P32" s="230"/>
      <c r="Q32" s="244"/>
      <c r="R32" s="245"/>
      <c r="S32" s="100">
        <f t="shared" si="3"/>
        <v>1</v>
      </c>
      <c r="T32" s="229"/>
      <c r="U32" s="230">
        <v>1</v>
      </c>
      <c r="V32" s="230"/>
      <c r="W32" s="230"/>
      <c r="X32" s="230"/>
      <c r="Y32" s="230"/>
      <c r="Z32" s="230"/>
      <c r="AA32" s="230"/>
      <c r="AB32" s="230"/>
      <c r="AC32" s="230"/>
      <c r="AD32" s="230"/>
      <c r="AE32" s="230"/>
      <c r="AF32" s="102">
        <f t="shared" si="4"/>
        <v>1</v>
      </c>
      <c r="AG32" s="103">
        <f t="shared" si="5"/>
        <v>1</v>
      </c>
      <c r="AH32" s="207" t="s">
        <v>595</v>
      </c>
    </row>
    <row r="33" spans="1:34" s="51" customFormat="1" ht="156" customHeight="1" thickBot="1" x14ac:dyDescent="0.25">
      <c r="A33" s="90">
        <v>14</v>
      </c>
      <c r="B33" s="91" t="s">
        <v>141</v>
      </c>
      <c r="C33" s="90" t="s">
        <v>117</v>
      </c>
      <c r="D33" s="118" t="s">
        <v>557</v>
      </c>
      <c r="E33" s="94" t="s">
        <v>623</v>
      </c>
      <c r="F33" s="94" t="s">
        <v>172</v>
      </c>
      <c r="G33" s="230">
        <v>1</v>
      </c>
      <c r="H33" s="230"/>
      <c r="I33" s="230"/>
      <c r="J33" s="230"/>
      <c r="K33" s="230"/>
      <c r="L33" s="230"/>
      <c r="M33" s="230">
        <v>1</v>
      </c>
      <c r="N33" s="230"/>
      <c r="O33" s="230"/>
      <c r="P33" s="230"/>
      <c r="Q33" s="230"/>
      <c r="R33" s="231"/>
      <c r="S33" s="100">
        <f t="shared" si="3"/>
        <v>2</v>
      </c>
      <c r="T33" s="229">
        <v>1</v>
      </c>
      <c r="U33" s="230"/>
      <c r="V33" s="230"/>
      <c r="W33" s="230"/>
      <c r="X33" s="230"/>
      <c r="Y33" s="230"/>
      <c r="Z33" s="230">
        <v>1</v>
      </c>
      <c r="AA33" s="230"/>
      <c r="AB33" s="230"/>
      <c r="AC33" s="230"/>
      <c r="AD33" s="230"/>
      <c r="AE33" s="230"/>
      <c r="AF33" s="102">
        <f t="shared" si="4"/>
        <v>2</v>
      </c>
      <c r="AG33" s="103">
        <f t="shared" si="5"/>
        <v>1</v>
      </c>
      <c r="AH33" s="207" t="s">
        <v>649</v>
      </c>
    </row>
    <row r="34" spans="1:34" ht="40.5" customHeight="1" thickBot="1" x14ac:dyDescent="0.25">
      <c r="A34" s="90">
        <v>15</v>
      </c>
      <c r="B34" s="91" t="s">
        <v>141</v>
      </c>
      <c r="C34" s="91" t="s">
        <v>117</v>
      </c>
      <c r="D34" s="118" t="s">
        <v>532</v>
      </c>
      <c r="E34" s="149" t="s">
        <v>588</v>
      </c>
      <c r="F34" s="119" t="s">
        <v>168</v>
      </c>
      <c r="G34" s="95"/>
      <c r="H34" s="95"/>
      <c r="I34" s="95"/>
      <c r="J34" s="95"/>
      <c r="K34" s="95"/>
      <c r="L34" s="95"/>
      <c r="M34" s="95"/>
      <c r="N34" s="95"/>
      <c r="O34" s="95"/>
      <c r="P34" s="95"/>
      <c r="Q34" s="220">
        <v>1</v>
      </c>
      <c r="R34" s="99"/>
      <c r="S34" s="100">
        <f>IFERROR(SUM(G34:R34),"")</f>
        <v>1</v>
      </c>
      <c r="T34" s="101"/>
      <c r="U34" s="95"/>
      <c r="V34" s="95"/>
      <c r="W34" s="95"/>
      <c r="X34" s="95"/>
      <c r="Y34" s="95"/>
      <c r="Z34" s="95"/>
      <c r="AA34" s="95"/>
      <c r="AB34" s="95"/>
      <c r="AC34" s="95"/>
      <c r="AD34" s="95"/>
      <c r="AE34" s="95"/>
      <c r="AF34" s="102">
        <f>IFERROR(SUM(T34:AE34),"")</f>
        <v>0</v>
      </c>
      <c r="AG34" s="103">
        <f>IF(AND(S34=0,AF34=0),"",IF(IFERROR(AF34/S34,"")&gt;100%,100%,IFERROR(AF34/S34,"")))</f>
        <v>0</v>
      </c>
      <c r="AH34" s="207" t="s">
        <v>692</v>
      </c>
    </row>
    <row r="35" spans="1:34" s="51" customFormat="1" ht="96.75" customHeight="1" thickBot="1" x14ac:dyDescent="0.25">
      <c r="A35" s="90">
        <v>16</v>
      </c>
      <c r="B35" s="91" t="s">
        <v>141</v>
      </c>
      <c r="C35" s="91" t="s">
        <v>117</v>
      </c>
      <c r="D35" s="118" t="s">
        <v>586</v>
      </c>
      <c r="E35" s="119" t="s">
        <v>636</v>
      </c>
      <c r="F35" s="119" t="s">
        <v>168</v>
      </c>
      <c r="G35" s="230">
        <v>1</v>
      </c>
      <c r="H35" s="230"/>
      <c r="I35" s="230"/>
      <c r="J35" s="230"/>
      <c r="K35" s="230"/>
      <c r="L35" s="230"/>
      <c r="M35" s="230">
        <v>1</v>
      </c>
      <c r="N35" s="230"/>
      <c r="O35" s="230"/>
      <c r="P35" s="230"/>
      <c r="Q35" s="230"/>
      <c r="R35" s="231"/>
      <c r="S35" s="100">
        <f>IFERROR(SUM(G35:R35),"")</f>
        <v>2</v>
      </c>
      <c r="T35" s="229">
        <v>1</v>
      </c>
      <c r="U35" s="230"/>
      <c r="V35" s="230"/>
      <c r="W35" s="230"/>
      <c r="X35" s="230"/>
      <c r="Y35" s="230"/>
      <c r="Z35" s="230">
        <v>1</v>
      </c>
      <c r="AA35" s="230"/>
      <c r="AB35" s="230"/>
      <c r="AC35" s="230"/>
      <c r="AD35" s="230"/>
      <c r="AE35" s="230"/>
      <c r="AF35" s="102">
        <f>IFERROR(SUM(T35:AE35),"")</f>
        <v>2</v>
      </c>
      <c r="AG35" s="103">
        <f>IF(AND(S35=0,AF35=0),"",IF(IFERROR(AF35/S35,"")&gt;100%,100%,IFERROR(AF35/S35,"")))</f>
        <v>1</v>
      </c>
      <c r="AH35" s="207" t="s">
        <v>650</v>
      </c>
    </row>
    <row r="36" spans="1:34" ht="32.25" customHeight="1" thickBot="1" x14ac:dyDescent="0.25">
      <c r="A36" s="90">
        <v>17</v>
      </c>
      <c r="B36" s="91" t="s">
        <v>141</v>
      </c>
      <c r="C36" s="91" t="s">
        <v>117</v>
      </c>
      <c r="D36" s="122" t="s">
        <v>533</v>
      </c>
      <c r="E36" s="149" t="s">
        <v>573</v>
      </c>
      <c r="F36" s="119" t="s">
        <v>168</v>
      </c>
      <c r="G36" s="95"/>
      <c r="H36" s="95"/>
      <c r="I36" s="95"/>
      <c r="J36" s="95"/>
      <c r="K36" s="95"/>
      <c r="L36" s="95"/>
      <c r="M36" s="95"/>
      <c r="N36" s="95"/>
      <c r="O36" s="95"/>
      <c r="P36" s="95"/>
      <c r="Q36" s="95">
        <v>1</v>
      </c>
      <c r="R36" s="99"/>
      <c r="S36" s="100">
        <f t="shared" si="3"/>
        <v>1</v>
      </c>
      <c r="T36" s="101"/>
      <c r="U36" s="95"/>
      <c r="V36" s="95"/>
      <c r="W36" s="95"/>
      <c r="X36" s="95"/>
      <c r="Y36" s="95"/>
      <c r="Z36" s="95"/>
      <c r="AA36" s="95"/>
      <c r="AB36" s="95"/>
      <c r="AC36" s="95"/>
      <c r="AD36" s="95"/>
      <c r="AE36" s="95"/>
      <c r="AF36" s="102">
        <f t="shared" si="4"/>
        <v>0</v>
      </c>
      <c r="AG36" s="103">
        <f t="shared" si="5"/>
        <v>0</v>
      </c>
      <c r="AH36" s="207"/>
    </row>
    <row r="37" spans="1:34" ht="18" customHeight="1" thickBot="1" x14ac:dyDescent="0.25">
      <c r="A37" s="303" t="s">
        <v>538</v>
      </c>
      <c r="B37" s="304"/>
      <c r="C37" s="304"/>
      <c r="D37" s="304"/>
      <c r="E37" s="304"/>
      <c r="F37" s="305"/>
      <c r="G37" s="98">
        <f t="shared" ref="G37:AF37" si="6">SUM(G25:G36)</f>
        <v>6</v>
      </c>
      <c r="H37" s="98">
        <f t="shared" si="6"/>
        <v>2</v>
      </c>
      <c r="I37" s="98">
        <f t="shared" si="6"/>
        <v>1</v>
      </c>
      <c r="J37" s="98">
        <f t="shared" si="6"/>
        <v>1</v>
      </c>
      <c r="K37" s="98">
        <f t="shared" si="6"/>
        <v>2</v>
      </c>
      <c r="L37" s="98">
        <f t="shared" si="6"/>
        <v>0</v>
      </c>
      <c r="M37" s="98">
        <f t="shared" si="6"/>
        <v>4</v>
      </c>
      <c r="N37" s="98">
        <f t="shared" si="6"/>
        <v>0</v>
      </c>
      <c r="O37" s="98">
        <f t="shared" si="6"/>
        <v>1</v>
      </c>
      <c r="P37" s="98">
        <f t="shared" si="6"/>
        <v>1</v>
      </c>
      <c r="Q37" s="98">
        <f t="shared" si="6"/>
        <v>3</v>
      </c>
      <c r="R37" s="109">
        <f t="shared" si="6"/>
        <v>0</v>
      </c>
      <c r="S37" s="111">
        <f t="shared" si="6"/>
        <v>21</v>
      </c>
      <c r="T37" s="124">
        <f t="shared" si="6"/>
        <v>6</v>
      </c>
      <c r="U37" s="98">
        <f t="shared" si="6"/>
        <v>2</v>
      </c>
      <c r="V37" s="98">
        <f t="shared" si="6"/>
        <v>1</v>
      </c>
      <c r="W37" s="98">
        <f t="shared" si="6"/>
        <v>2</v>
      </c>
      <c r="X37" s="98">
        <f t="shared" si="6"/>
        <v>1</v>
      </c>
      <c r="Y37" s="98">
        <f t="shared" si="6"/>
        <v>0</v>
      </c>
      <c r="Z37" s="98">
        <f t="shared" si="6"/>
        <v>4</v>
      </c>
      <c r="AA37" s="98">
        <f t="shared" si="6"/>
        <v>0</v>
      </c>
      <c r="AB37" s="98">
        <f t="shared" si="6"/>
        <v>1</v>
      </c>
      <c r="AC37" s="98">
        <f t="shared" si="6"/>
        <v>2</v>
      </c>
      <c r="AD37" s="98">
        <f t="shared" si="6"/>
        <v>0</v>
      </c>
      <c r="AE37" s="98">
        <f t="shared" si="6"/>
        <v>0</v>
      </c>
      <c r="AF37" s="125">
        <f t="shared" si="6"/>
        <v>19</v>
      </c>
      <c r="AG37" s="126">
        <f>+AF37/S37</f>
        <v>0.90476190476190477</v>
      </c>
      <c r="AH37" s="156"/>
    </row>
    <row r="38" spans="1:34" ht="18" thickBot="1" x14ac:dyDescent="0.25">
      <c r="A38" s="113"/>
      <c r="B38" s="114"/>
      <c r="C38" s="127"/>
      <c r="D38" s="127"/>
      <c r="E38" s="127"/>
      <c r="F38" s="128"/>
      <c r="G38" s="296">
        <f>+G37+H37+I37</f>
        <v>9</v>
      </c>
      <c r="H38" s="296"/>
      <c r="I38" s="296"/>
      <c r="J38" s="296">
        <f>+J37+K37+L37</f>
        <v>3</v>
      </c>
      <c r="K38" s="296"/>
      <c r="L38" s="296"/>
      <c r="M38" s="296">
        <f>+M37+N37+O37</f>
        <v>5</v>
      </c>
      <c r="N38" s="296"/>
      <c r="O38" s="296"/>
      <c r="P38" s="296">
        <f>+P37+Q37+R37</f>
        <v>4</v>
      </c>
      <c r="Q38" s="296"/>
      <c r="R38" s="306"/>
      <c r="S38" s="111">
        <f>+G38+J38+M38+P38</f>
        <v>21</v>
      </c>
      <c r="T38" s="307">
        <f>+T37+U37+V37</f>
        <v>9</v>
      </c>
      <c r="U38" s="296"/>
      <c r="V38" s="296"/>
      <c r="W38" s="296">
        <f>+W37+X37+Y37</f>
        <v>3</v>
      </c>
      <c r="X38" s="296"/>
      <c r="Y38" s="296"/>
      <c r="Z38" s="296">
        <f>+Z37+AA37+AB37</f>
        <v>5</v>
      </c>
      <c r="AA38" s="296"/>
      <c r="AB38" s="296"/>
      <c r="AC38" s="296">
        <f>+AC37+AD37+AE37</f>
        <v>2</v>
      </c>
      <c r="AD38" s="296"/>
      <c r="AE38" s="296"/>
      <c r="AF38" s="125">
        <f>+T38+W38+Z38+AC38</f>
        <v>19</v>
      </c>
      <c r="AG38" s="126">
        <f>+AF38/S38</f>
        <v>0.90476190476190477</v>
      </c>
      <c r="AH38" s="156"/>
    </row>
    <row r="39" spans="1:34" ht="18" thickBot="1" x14ac:dyDescent="0.25">
      <c r="A39" s="113"/>
      <c r="B39" s="114"/>
      <c r="C39" s="127"/>
      <c r="F39" s="128"/>
      <c r="G39" s="298">
        <f>+G38/S38</f>
        <v>0.42857142857142855</v>
      </c>
      <c r="H39" s="298"/>
      <c r="I39" s="298"/>
      <c r="J39" s="298">
        <f>+J38/S38</f>
        <v>0.14285714285714285</v>
      </c>
      <c r="K39" s="298"/>
      <c r="L39" s="298"/>
      <c r="M39" s="298">
        <f>+M38/S38</f>
        <v>0.23809523809523808</v>
      </c>
      <c r="N39" s="298"/>
      <c r="O39" s="298"/>
      <c r="P39" s="298">
        <f>+P38/S38</f>
        <v>0.19047619047619047</v>
      </c>
      <c r="Q39" s="298"/>
      <c r="R39" s="299"/>
      <c r="S39" s="130">
        <f>+G39+J39+M39+P39</f>
        <v>1</v>
      </c>
      <c r="T39" s="308">
        <f>+T38/G38</f>
        <v>1</v>
      </c>
      <c r="U39" s="298"/>
      <c r="V39" s="298"/>
      <c r="W39" s="298">
        <f>+W38/J38</f>
        <v>1</v>
      </c>
      <c r="X39" s="298"/>
      <c r="Y39" s="298"/>
      <c r="Z39" s="298">
        <f>+Z38/M38</f>
        <v>1</v>
      </c>
      <c r="AA39" s="298"/>
      <c r="AB39" s="298"/>
      <c r="AC39" s="298">
        <f>+AC38/P38</f>
        <v>0.5</v>
      </c>
      <c r="AD39" s="298"/>
      <c r="AE39" s="298"/>
      <c r="AF39" s="117">
        <f>(T39+W39+Z39)/3</f>
        <v>1</v>
      </c>
      <c r="AG39" s="126"/>
      <c r="AH39" s="156"/>
    </row>
    <row r="40" spans="1:34" ht="31.5" customHeight="1" thickBot="1" x14ac:dyDescent="0.25">
      <c r="A40" s="300" t="s">
        <v>512</v>
      </c>
      <c r="B40" s="301"/>
      <c r="C40" s="301"/>
      <c r="D40" s="301"/>
      <c r="E40" s="301"/>
      <c r="F40" s="301"/>
      <c r="G40" s="301"/>
      <c r="H40" s="301"/>
      <c r="I40" s="301"/>
      <c r="J40" s="301"/>
      <c r="K40" s="301"/>
      <c r="L40" s="301"/>
      <c r="M40" s="301"/>
      <c r="N40" s="301"/>
      <c r="O40" s="301"/>
      <c r="P40" s="301"/>
      <c r="Q40" s="301"/>
      <c r="R40" s="301"/>
      <c r="S40" s="302"/>
      <c r="T40" s="301"/>
      <c r="U40" s="301"/>
      <c r="V40" s="301"/>
      <c r="W40" s="301"/>
      <c r="X40" s="301"/>
      <c r="Y40" s="301"/>
      <c r="Z40" s="301"/>
      <c r="AA40" s="301"/>
      <c r="AB40" s="301"/>
      <c r="AC40" s="301"/>
      <c r="AD40" s="301"/>
      <c r="AE40" s="301"/>
      <c r="AF40" s="301"/>
      <c r="AG40" s="301"/>
      <c r="AH40" s="301"/>
    </row>
    <row r="41" spans="1:34" s="51" customFormat="1" ht="108" customHeight="1" thickBot="1" x14ac:dyDescent="0.25">
      <c r="A41" s="90">
        <v>18</v>
      </c>
      <c r="B41" s="91" t="s">
        <v>142</v>
      </c>
      <c r="C41" s="119" t="s">
        <v>164</v>
      </c>
      <c r="D41" s="94" t="s">
        <v>128</v>
      </c>
      <c r="E41" s="94" t="s">
        <v>601</v>
      </c>
      <c r="F41" s="119" t="s">
        <v>173</v>
      </c>
      <c r="G41" s="90">
        <v>1</v>
      </c>
      <c r="H41" s="90"/>
      <c r="I41" s="94"/>
      <c r="J41" s="94"/>
      <c r="K41" s="94"/>
      <c r="L41" s="94"/>
      <c r="M41" s="90">
        <v>1</v>
      </c>
      <c r="N41" s="90"/>
      <c r="O41" s="94"/>
      <c r="P41" s="90"/>
      <c r="Q41" s="123"/>
      <c r="R41" s="133"/>
      <c r="S41" s="100">
        <f t="shared" si="3"/>
        <v>2</v>
      </c>
      <c r="T41" s="132">
        <v>1</v>
      </c>
      <c r="U41" s="90"/>
      <c r="V41" s="123"/>
      <c r="W41" s="123"/>
      <c r="X41" s="102"/>
      <c r="Y41" s="123"/>
      <c r="Z41" s="90">
        <v>1</v>
      </c>
      <c r="AA41" s="123"/>
      <c r="AB41" s="123"/>
      <c r="AC41" s="123"/>
      <c r="AD41" s="123"/>
      <c r="AE41" s="123"/>
      <c r="AF41" s="102">
        <f t="shared" ref="AF41:AF52" si="7">IFERROR(SUM(T41:AE41),"")</f>
        <v>2</v>
      </c>
      <c r="AG41" s="103">
        <f t="shared" si="5"/>
        <v>1</v>
      </c>
      <c r="AH41" s="134" t="s">
        <v>679</v>
      </c>
    </row>
    <row r="42" spans="1:34" s="51" customFormat="1" ht="55.5" customHeight="1" thickBot="1" x14ac:dyDescent="0.25">
      <c r="A42" s="90">
        <v>19</v>
      </c>
      <c r="B42" s="91" t="s">
        <v>142</v>
      </c>
      <c r="C42" s="119" t="s">
        <v>164</v>
      </c>
      <c r="D42" s="94" t="s">
        <v>127</v>
      </c>
      <c r="E42" s="94" t="s">
        <v>576</v>
      </c>
      <c r="F42" s="119" t="s">
        <v>130</v>
      </c>
      <c r="G42" s="90"/>
      <c r="H42" s="94"/>
      <c r="I42" s="94"/>
      <c r="J42" s="90"/>
      <c r="K42" s="94"/>
      <c r="L42" s="94"/>
      <c r="M42" s="90">
        <v>1</v>
      </c>
      <c r="N42" s="94"/>
      <c r="O42" s="94"/>
      <c r="P42" s="90"/>
      <c r="Q42" s="123"/>
      <c r="R42" s="133"/>
      <c r="S42" s="100">
        <f t="shared" si="3"/>
        <v>1</v>
      </c>
      <c r="T42" s="132"/>
      <c r="U42" s="90"/>
      <c r="V42" s="123"/>
      <c r="W42" s="94"/>
      <c r="X42" s="123"/>
      <c r="Y42" s="123"/>
      <c r="Z42" s="90">
        <v>1</v>
      </c>
      <c r="AA42" s="123"/>
      <c r="AB42" s="123"/>
      <c r="AC42" s="123"/>
      <c r="AD42" s="123"/>
      <c r="AE42" s="123"/>
      <c r="AF42" s="102">
        <f t="shared" si="7"/>
        <v>1</v>
      </c>
      <c r="AG42" s="103">
        <f t="shared" si="5"/>
        <v>1</v>
      </c>
      <c r="AH42" s="134" t="s">
        <v>647</v>
      </c>
    </row>
    <row r="43" spans="1:34" s="52" customFormat="1" ht="189.75" customHeight="1" thickBot="1" x14ac:dyDescent="0.25">
      <c r="A43" s="90">
        <v>20</v>
      </c>
      <c r="B43" s="90" t="s">
        <v>142</v>
      </c>
      <c r="C43" s="94" t="s">
        <v>164</v>
      </c>
      <c r="D43" s="94" t="s">
        <v>119</v>
      </c>
      <c r="E43" s="94" t="s">
        <v>572</v>
      </c>
      <c r="F43" s="94" t="s">
        <v>130</v>
      </c>
      <c r="G43" s="90"/>
      <c r="H43" s="94"/>
      <c r="I43" s="94"/>
      <c r="J43" s="90"/>
      <c r="K43" s="94"/>
      <c r="L43" s="90">
        <v>1</v>
      </c>
      <c r="M43" s="90">
        <v>1</v>
      </c>
      <c r="N43" s="90"/>
      <c r="O43" s="94"/>
      <c r="P43" s="90"/>
      <c r="Q43" s="123"/>
      <c r="R43" s="133"/>
      <c r="S43" s="100">
        <f t="shared" si="3"/>
        <v>2</v>
      </c>
      <c r="T43" s="132"/>
      <c r="U43" s="90"/>
      <c r="V43" s="123"/>
      <c r="W43" s="94"/>
      <c r="X43" s="123"/>
      <c r="Y43" s="90">
        <v>1</v>
      </c>
      <c r="Z43" s="90"/>
      <c r="AA43" s="90">
        <v>1</v>
      </c>
      <c r="AB43" s="123"/>
      <c r="AC43" s="123"/>
      <c r="AD43" s="90"/>
      <c r="AE43" s="123"/>
      <c r="AF43" s="102">
        <f t="shared" si="7"/>
        <v>2</v>
      </c>
      <c r="AG43" s="103">
        <f t="shared" si="5"/>
        <v>1</v>
      </c>
      <c r="AH43" s="133" t="s">
        <v>677</v>
      </c>
    </row>
    <row r="44" spans="1:34" s="51" customFormat="1" ht="51.75" customHeight="1" thickBot="1" x14ac:dyDescent="0.25">
      <c r="A44" s="90">
        <v>21</v>
      </c>
      <c r="B44" s="91" t="s">
        <v>142</v>
      </c>
      <c r="C44" s="79" t="s">
        <v>164</v>
      </c>
      <c r="D44" s="94" t="s">
        <v>151</v>
      </c>
      <c r="E44" s="94" t="s">
        <v>566</v>
      </c>
      <c r="F44" s="119" t="s">
        <v>130</v>
      </c>
      <c r="G44" s="90"/>
      <c r="H44" s="94"/>
      <c r="I44" s="94"/>
      <c r="J44" s="90"/>
      <c r="K44" s="94"/>
      <c r="L44" s="94"/>
      <c r="M44" s="90"/>
      <c r="N44" s="90"/>
      <c r="O44" s="94"/>
      <c r="P44" s="90"/>
      <c r="Q44" s="123"/>
      <c r="R44" s="133"/>
      <c r="S44" s="100">
        <f t="shared" si="3"/>
        <v>0</v>
      </c>
      <c r="T44" s="132"/>
      <c r="U44" s="90"/>
      <c r="V44" s="123"/>
      <c r="W44" s="94"/>
      <c r="X44" s="123"/>
      <c r="Y44" s="123"/>
      <c r="Z44" s="90"/>
      <c r="AA44" s="123"/>
      <c r="AB44" s="123"/>
      <c r="AC44" s="90"/>
      <c r="AD44" s="123"/>
      <c r="AE44" s="123"/>
      <c r="AF44" s="102">
        <f t="shared" si="7"/>
        <v>0</v>
      </c>
      <c r="AG44" s="103" t="str">
        <f t="shared" si="5"/>
        <v/>
      </c>
      <c r="AH44" s="134" t="s">
        <v>615</v>
      </c>
    </row>
    <row r="45" spans="1:34" s="51" customFormat="1" ht="46.5" customHeight="1" thickBot="1" x14ac:dyDescent="0.25">
      <c r="A45" s="90">
        <v>22</v>
      </c>
      <c r="B45" s="91" t="s">
        <v>142</v>
      </c>
      <c r="C45" s="119" t="s">
        <v>164</v>
      </c>
      <c r="D45" s="94" t="s">
        <v>120</v>
      </c>
      <c r="E45" s="94" t="s">
        <v>567</v>
      </c>
      <c r="F45" s="119" t="s">
        <v>130</v>
      </c>
      <c r="G45" s="90"/>
      <c r="H45" s="90">
        <v>1</v>
      </c>
      <c r="I45" s="94"/>
      <c r="J45" s="90"/>
      <c r="K45" s="94"/>
      <c r="L45" s="90">
        <v>1</v>
      </c>
      <c r="M45" s="90"/>
      <c r="N45" s="94"/>
      <c r="O45" s="94"/>
      <c r="P45" s="90"/>
      <c r="Q45" s="123"/>
      <c r="R45" s="133"/>
      <c r="S45" s="100">
        <f t="shared" si="3"/>
        <v>2</v>
      </c>
      <c r="T45" s="132"/>
      <c r="U45" s="90">
        <v>1</v>
      </c>
      <c r="V45" s="123"/>
      <c r="W45" s="90"/>
      <c r="X45" s="123"/>
      <c r="Y45" s="90">
        <v>1</v>
      </c>
      <c r="Z45" s="90"/>
      <c r="AA45" s="123"/>
      <c r="AB45" s="123"/>
      <c r="AC45" s="90"/>
      <c r="AD45" s="123"/>
      <c r="AE45" s="123"/>
      <c r="AF45" s="102">
        <f t="shared" si="7"/>
        <v>2</v>
      </c>
      <c r="AG45" s="103">
        <f t="shared" si="5"/>
        <v>1</v>
      </c>
      <c r="AH45" s="207" t="s">
        <v>629</v>
      </c>
    </row>
    <row r="46" spans="1:34" s="51" customFormat="1" ht="75.75" customHeight="1" thickBot="1" x14ac:dyDescent="0.25">
      <c r="A46" s="90">
        <v>23</v>
      </c>
      <c r="B46" s="91" t="s">
        <v>142</v>
      </c>
      <c r="C46" s="119" t="s">
        <v>164</v>
      </c>
      <c r="D46" s="94" t="s">
        <v>139</v>
      </c>
      <c r="E46" s="94" t="s">
        <v>570</v>
      </c>
      <c r="F46" s="119" t="s">
        <v>130</v>
      </c>
      <c r="G46" s="90"/>
      <c r="H46" s="90">
        <v>1</v>
      </c>
      <c r="I46" s="94"/>
      <c r="J46" s="90"/>
      <c r="K46" s="94"/>
      <c r="L46" s="94"/>
      <c r="M46" s="90"/>
      <c r="N46" s="94"/>
      <c r="O46" s="94"/>
      <c r="P46" s="90"/>
      <c r="Q46" s="123"/>
      <c r="R46" s="133"/>
      <c r="S46" s="100">
        <f t="shared" si="3"/>
        <v>1</v>
      </c>
      <c r="T46" s="132"/>
      <c r="U46" s="90">
        <v>1</v>
      </c>
      <c r="V46" s="94"/>
      <c r="W46" s="94"/>
      <c r="X46" s="123"/>
      <c r="Y46" s="90">
        <v>1</v>
      </c>
      <c r="Z46" s="90"/>
      <c r="AA46" s="123"/>
      <c r="AB46" s="123"/>
      <c r="AC46" s="90"/>
      <c r="AD46" s="123"/>
      <c r="AE46" s="123"/>
      <c r="AF46" s="102">
        <f t="shared" si="7"/>
        <v>2</v>
      </c>
      <c r="AG46" s="103">
        <f t="shared" si="5"/>
        <v>1</v>
      </c>
      <c r="AH46" s="134" t="s">
        <v>634</v>
      </c>
    </row>
    <row r="47" spans="1:34" s="52" customFormat="1" ht="48.75" customHeight="1" thickBot="1" x14ac:dyDescent="0.25">
      <c r="A47" s="90">
        <v>24</v>
      </c>
      <c r="B47" s="90" t="s">
        <v>142</v>
      </c>
      <c r="C47" s="119" t="s">
        <v>164</v>
      </c>
      <c r="D47" s="94" t="s">
        <v>122</v>
      </c>
      <c r="E47" s="94" t="s">
        <v>624</v>
      </c>
      <c r="F47" s="94" t="s">
        <v>130</v>
      </c>
      <c r="G47" s="90"/>
      <c r="H47" s="94"/>
      <c r="I47" s="94"/>
      <c r="J47" s="90"/>
      <c r="K47" s="94"/>
      <c r="L47" s="90"/>
      <c r="M47" s="90"/>
      <c r="N47" s="94"/>
      <c r="O47" s="94"/>
      <c r="P47" s="90"/>
      <c r="Q47" s="94"/>
      <c r="R47" s="134"/>
      <c r="S47" s="100">
        <f t="shared" si="3"/>
        <v>0</v>
      </c>
      <c r="T47" s="132"/>
      <c r="U47" s="90"/>
      <c r="V47" s="94"/>
      <c r="W47" s="94"/>
      <c r="X47" s="94"/>
      <c r="Y47" s="94"/>
      <c r="Z47" s="90"/>
      <c r="AA47" s="94"/>
      <c r="AB47" s="94"/>
      <c r="AC47" s="94"/>
      <c r="AD47" s="94"/>
      <c r="AE47" s="94"/>
      <c r="AF47" s="102">
        <f t="shared" si="7"/>
        <v>0</v>
      </c>
      <c r="AG47" s="103" t="str">
        <f>IF(AND(S47=0,AF47=0),"",IF(IFERROR(AF47/S47,"")&gt;100%,100%,IFERROR(AF47/S47,"")))</f>
        <v/>
      </c>
      <c r="AH47" s="134"/>
    </row>
    <row r="48" spans="1:34" s="52" customFormat="1" ht="51" customHeight="1" thickBot="1" x14ac:dyDescent="0.25">
      <c r="A48" s="90">
        <v>25</v>
      </c>
      <c r="B48" s="90" t="s">
        <v>142</v>
      </c>
      <c r="C48" s="79" t="s">
        <v>164</v>
      </c>
      <c r="D48" s="94" t="s">
        <v>144</v>
      </c>
      <c r="E48" s="94" t="s">
        <v>569</v>
      </c>
      <c r="F48" s="94" t="s">
        <v>130</v>
      </c>
      <c r="G48" s="90"/>
      <c r="H48" s="94"/>
      <c r="I48" s="94"/>
      <c r="J48" s="90"/>
      <c r="K48" s="94"/>
      <c r="L48" s="94"/>
      <c r="M48" s="90"/>
      <c r="N48" s="94"/>
      <c r="O48" s="94"/>
      <c r="P48" s="90"/>
      <c r="Q48" s="94"/>
      <c r="R48" s="134"/>
      <c r="S48" s="100">
        <f t="shared" si="3"/>
        <v>0</v>
      </c>
      <c r="T48" s="132"/>
      <c r="U48" s="90"/>
      <c r="V48" s="94"/>
      <c r="W48" s="94"/>
      <c r="X48" s="94"/>
      <c r="Y48" s="94"/>
      <c r="Z48" s="90"/>
      <c r="AA48" s="94"/>
      <c r="AB48" s="94"/>
      <c r="AC48" s="94"/>
      <c r="AD48" s="94"/>
      <c r="AE48" s="94"/>
      <c r="AF48" s="102">
        <f t="shared" si="7"/>
        <v>0</v>
      </c>
      <c r="AG48" s="103" t="str">
        <f t="shared" si="5"/>
        <v/>
      </c>
      <c r="AH48" s="134" t="s">
        <v>615</v>
      </c>
    </row>
    <row r="49" spans="1:34" s="52" customFormat="1" ht="75.75" customHeight="1" thickBot="1" x14ac:dyDescent="0.25">
      <c r="A49" s="90">
        <v>26</v>
      </c>
      <c r="B49" s="90" t="s">
        <v>142</v>
      </c>
      <c r="C49" s="119" t="s">
        <v>164</v>
      </c>
      <c r="D49" s="94" t="s">
        <v>549</v>
      </c>
      <c r="E49" s="94" t="s">
        <v>564</v>
      </c>
      <c r="F49" s="94" t="s">
        <v>130</v>
      </c>
      <c r="G49" s="90"/>
      <c r="H49" s="90"/>
      <c r="I49" s="90"/>
      <c r="J49" s="90"/>
      <c r="K49" s="90">
        <v>1</v>
      </c>
      <c r="L49" s="94"/>
      <c r="M49" s="90"/>
      <c r="N49" s="94"/>
      <c r="O49" s="94"/>
      <c r="P49" s="90"/>
      <c r="Q49" s="94"/>
      <c r="R49" s="134"/>
      <c r="S49" s="100">
        <f t="shared" si="3"/>
        <v>1</v>
      </c>
      <c r="T49" s="132"/>
      <c r="U49" s="90"/>
      <c r="V49" s="94"/>
      <c r="W49" s="94"/>
      <c r="X49" s="90">
        <v>1</v>
      </c>
      <c r="Y49" s="94"/>
      <c r="Z49" s="90"/>
      <c r="AA49" s="94"/>
      <c r="AB49" s="94"/>
      <c r="AC49" s="94"/>
      <c r="AD49" s="94"/>
      <c r="AE49" s="94"/>
      <c r="AF49" s="102">
        <f t="shared" si="7"/>
        <v>1</v>
      </c>
      <c r="AG49" s="103">
        <f t="shared" si="5"/>
        <v>1</v>
      </c>
      <c r="AH49" s="134" t="s">
        <v>645</v>
      </c>
    </row>
    <row r="50" spans="1:34" s="52" customFormat="1" ht="120" customHeight="1" thickBot="1" x14ac:dyDescent="0.25">
      <c r="A50" s="90">
        <v>27</v>
      </c>
      <c r="B50" s="90" t="s">
        <v>142</v>
      </c>
      <c r="C50" s="119" t="s">
        <v>164</v>
      </c>
      <c r="D50" s="94" t="s">
        <v>147</v>
      </c>
      <c r="E50" s="94" t="s">
        <v>564</v>
      </c>
      <c r="F50" s="94" t="s">
        <v>130</v>
      </c>
      <c r="G50" s="90"/>
      <c r="H50" s="90">
        <v>1</v>
      </c>
      <c r="I50" s="90"/>
      <c r="J50" s="90"/>
      <c r="K50" s="90"/>
      <c r="L50" s="90">
        <v>1</v>
      </c>
      <c r="M50" s="90"/>
      <c r="N50" s="94"/>
      <c r="O50" s="94"/>
      <c r="P50" s="90"/>
      <c r="Q50" s="94"/>
      <c r="R50" s="134"/>
      <c r="S50" s="100">
        <f t="shared" si="3"/>
        <v>2</v>
      </c>
      <c r="T50" s="132"/>
      <c r="U50" s="90">
        <v>1</v>
      </c>
      <c r="V50" s="94"/>
      <c r="W50" s="90"/>
      <c r="X50" s="94"/>
      <c r="Y50" s="90">
        <v>1</v>
      </c>
      <c r="Z50" s="90"/>
      <c r="AA50" s="94"/>
      <c r="AB50" s="94"/>
      <c r="AC50" s="94"/>
      <c r="AD50" s="94"/>
      <c r="AE50" s="94"/>
      <c r="AF50" s="102">
        <f t="shared" si="7"/>
        <v>2</v>
      </c>
      <c r="AG50" s="103">
        <f t="shared" si="5"/>
        <v>1</v>
      </c>
      <c r="AH50" s="134" t="s">
        <v>639</v>
      </c>
    </row>
    <row r="51" spans="1:34" s="52" customFormat="1" ht="54" customHeight="1" thickBot="1" x14ac:dyDescent="0.25">
      <c r="A51" s="90">
        <v>28</v>
      </c>
      <c r="B51" s="90" t="s">
        <v>142</v>
      </c>
      <c r="C51" s="79" t="s">
        <v>164</v>
      </c>
      <c r="D51" s="94" t="s">
        <v>550</v>
      </c>
      <c r="E51" s="94" t="s">
        <v>603</v>
      </c>
      <c r="F51" s="94" t="s">
        <v>130</v>
      </c>
      <c r="G51" s="90"/>
      <c r="H51" s="94"/>
      <c r="I51" s="94"/>
      <c r="J51" s="90"/>
      <c r="K51" s="94"/>
      <c r="L51" s="94"/>
      <c r="M51" s="90"/>
      <c r="N51" s="90"/>
      <c r="O51" s="94"/>
      <c r="P51" s="90"/>
      <c r="Q51" s="94"/>
      <c r="R51" s="134"/>
      <c r="S51" s="100">
        <f t="shared" si="3"/>
        <v>0</v>
      </c>
      <c r="T51" s="132"/>
      <c r="U51" s="90"/>
      <c r="V51" s="94"/>
      <c r="W51" s="94"/>
      <c r="X51" s="94"/>
      <c r="Y51" s="94"/>
      <c r="Z51" s="90"/>
      <c r="AA51" s="94"/>
      <c r="AB51" s="94"/>
      <c r="AC51" s="94"/>
      <c r="AD51" s="94"/>
      <c r="AE51" s="94"/>
      <c r="AF51" s="102">
        <f t="shared" si="7"/>
        <v>0</v>
      </c>
      <c r="AG51" s="103" t="str">
        <f t="shared" si="5"/>
        <v/>
      </c>
      <c r="AH51" s="134" t="s">
        <v>615</v>
      </c>
    </row>
    <row r="52" spans="1:34" s="52" customFormat="1" ht="58.5" customHeight="1" thickBot="1" x14ac:dyDescent="0.25">
      <c r="A52" s="90">
        <v>29</v>
      </c>
      <c r="B52" s="90" t="s">
        <v>142</v>
      </c>
      <c r="C52" s="79" t="s">
        <v>164</v>
      </c>
      <c r="D52" s="94" t="s">
        <v>123</v>
      </c>
      <c r="E52" s="94" t="s">
        <v>567</v>
      </c>
      <c r="F52" s="94" t="s">
        <v>130</v>
      </c>
      <c r="G52" s="90"/>
      <c r="H52" s="94"/>
      <c r="I52" s="94"/>
      <c r="J52" s="90"/>
      <c r="K52" s="94"/>
      <c r="L52" s="94"/>
      <c r="M52" s="90"/>
      <c r="N52" s="94"/>
      <c r="O52" s="94"/>
      <c r="P52" s="90"/>
      <c r="Q52" s="94"/>
      <c r="R52" s="134"/>
      <c r="S52" s="100">
        <f t="shared" si="3"/>
        <v>0</v>
      </c>
      <c r="T52" s="132"/>
      <c r="U52" s="90"/>
      <c r="V52" s="94"/>
      <c r="W52" s="94"/>
      <c r="X52" s="94"/>
      <c r="Y52" s="94"/>
      <c r="Z52" s="90"/>
      <c r="AA52" s="94"/>
      <c r="AB52" s="94"/>
      <c r="AC52" s="94"/>
      <c r="AD52" s="94"/>
      <c r="AE52" s="94"/>
      <c r="AF52" s="102">
        <f t="shared" si="7"/>
        <v>0</v>
      </c>
      <c r="AG52" s="103" t="str">
        <f t="shared" si="5"/>
        <v/>
      </c>
      <c r="AH52" s="134" t="s">
        <v>615</v>
      </c>
    </row>
    <row r="53" spans="1:34" s="52" customFormat="1" ht="44.25" customHeight="1" thickBot="1" x14ac:dyDescent="0.25">
      <c r="A53" s="90">
        <v>30</v>
      </c>
      <c r="B53" s="90" t="s">
        <v>142</v>
      </c>
      <c r="C53" s="79" t="s">
        <v>164</v>
      </c>
      <c r="D53" s="94" t="s">
        <v>161</v>
      </c>
      <c r="E53" s="94" t="s">
        <v>569</v>
      </c>
      <c r="F53" s="94" t="s">
        <v>130</v>
      </c>
      <c r="G53" s="90"/>
      <c r="H53" s="94"/>
      <c r="I53" s="94"/>
      <c r="J53" s="90"/>
      <c r="K53" s="94"/>
      <c r="L53" s="94"/>
      <c r="M53" s="90"/>
      <c r="N53" s="94"/>
      <c r="O53" s="94"/>
      <c r="P53" s="90"/>
      <c r="Q53" s="94"/>
      <c r="R53" s="134"/>
      <c r="S53" s="100">
        <f>IFERROR(SUM(G53:R53),"")</f>
        <v>0</v>
      </c>
      <c r="T53" s="132"/>
      <c r="U53" s="90"/>
      <c r="V53" s="94"/>
      <c r="W53" s="94"/>
      <c r="X53" s="94"/>
      <c r="Y53" s="94"/>
      <c r="Z53" s="90"/>
      <c r="AA53" s="94"/>
      <c r="AB53" s="94"/>
      <c r="AC53" s="94"/>
      <c r="AD53" s="94"/>
      <c r="AE53" s="94"/>
      <c r="AF53" s="102">
        <f>IFERROR(SUM(T53:AE53),"")</f>
        <v>0</v>
      </c>
      <c r="AG53" s="103" t="str">
        <f t="shared" si="5"/>
        <v/>
      </c>
      <c r="AH53" s="134" t="s">
        <v>615</v>
      </c>
    </row>
    <row r="54" spans="1:34" s="52" customFormat="1" ht="92.25" customHeight="1" thickBot="1" x14ac:dyDescent="0.25">
      <c r="A54" s="90">
        <v>31</v>
      </c>
      <c r="B54" s="90" t="s">
        <v>142</v>
      </c>
      <c r="C54" s="119" t="s">
        <v>164</v>
      </c>
      <c r="D54" s="94" t="s">
        <v>145</v>
      </c>
      <c r="E54" s="94" t="s">
        <v>587</v>
      </c>
      <c r="F54" s="94" t="s">
        <v>130</v>
      </c>
      <c r="G54" s="90"/>
      <c r="H54" s="94"/>
      <c r="I54" s="94"/>
      <c r="J54" s="90"/>
      <c r="K54" s="90">
        <v>1</v>
      </c>
      <c r="L54" s="90">
        <v>1</v>
      </c>
      <c r="M54" s="90"/>
      <c r="N54" s="94"/>
      <c r="O54" s="94"/>
      <c r="P54" s="90"/>
      <c r="Q54" s="94"/>
      <c r="R54" s="134"/>
      <c r="S54" s="100">
        <f>IFERROR(SUM(G54:R54),"")</f>
        <v>2</v>
      </c>
      <c r="T54" s="132"/>
      <c r="U54" s="90"/>
      <c r="V54" s="94"/>
      <c r="W54" s="94"/>
      <c r="X54" s="90">
        <v>1</v>
      </c>
      <c r="Y54" s="247"/>
      <c r="Z54" s="90">
        <v>1</v>
      </c>
      <c r="AA54" s="94"/>
      <c r="AB54" s="94"/>
      <c r="AC54" s="94"/>
      <c r="AD54" s="94"/>
      <c r="AE54" s="94"/>
      <c r="AF54" s="102">
        <f>IFERROR(SUM(T54:AE54),"")</f>
        <v>2</v>
      </c>
      <c r="AG54" s="103">
        <f>IF(AND(S54=0,AF54=0),"",IF(IFERROR(AF54/S54,"")&gt;100%,100%,IFERROR(AF54/S54,"")))</f>
        <v>1</v>
      </c>
      <c r="AH54" s="134" t="s">
        <v>648</v>
      </c>
    </row>
    <row r="55" spans="1:34" s="52" customFormat="1" ht="51" customHeight="1" thickBot="1" x14ac:dyDescent="0.25">
      <c r="A55" s="90">
        <v>32</v>
      </c>
      <c r="B55" s="90" t="s">
        <v>142</v>
      </c>
      <c r="C55" s="119" t="s">
        <v>164</v>
      </c>
      <c r="D55" s="94" t="s">
        <v>631</v>
      </c>
      <c r="E55" s="94" t="s">
        <v>571</v>
      </c>
      <c r="F55" s="94" t="s">
        <v>130</v>
      </c>
      <c r="G55" s="90"/>
      <c r="H55" s="94"/>
      <c r="I55" s="94"/>
      <c r="J55" s="90"/>
      <c r="K55" s="90"/>
      <c r="L55" s="90">
        <v>1</v>
      </c>
      <c r="M55" s="90"/>
      <c r="N55" s="94"/>
      <c r="O55" s="94"/>
      <c r="P55" s="90"/>
      <c r="Q55" s="94"/>
      <c r="R55" s="134"/>
      <c r="S55" s="100">
        <f>IFERROR(SUM(G55:R55),"")</f>
        <v>1</v>
      </c>
      <c r="T55" s="132"/>
      <c r="U55" s="90"/>
      <c r="V55" s="94"/>
      <c r="W55" s="94"/>
      <c r="X55" s="90"/>
      <c r="Y55" s="247"/>
      <c r="Z55" s="90">
        <v>1</v>
      </c>
      <c r="AA55" s="94"/>
      <c r="AB55" s="94"/>
      <c r="AC55" s="94"/>
      <c r="AD55" s="94"/>
      <c r="AE55" s="94"/>
      <c r="AF55" s="102">
        <f t="shared" ref="AF55" si="8">IFERROR(SUM(T55:AE55),"")</f>
        <v>1</v>
      </c>
      <c r="AG55" s="103">
        <f t="shared" si="5"/>
        <v>1</v>
      </c>
      <c r="AH55" s="133" t="s">
        <v>643</v>
      </c>
    </row>
    <row r="56" spans="1:34" s="52" customFormat="1" ht="43.5" customHeight="1" thickBot="1" x14ac:dyDescent="0.25">
      <c r="A56" s="90">
        <v>33</v>
      </c>
      <c r="B56" s="90" t="s">
        <v>142</v>
      </c>
      <c r="C56" s="119" t="s">
        <v>155</v>
      </c>
      <c r="D56" s="94" t="s">
        <v>146</v>
      </c>
      <c r="E56" s="94" t="s">
        <v>567</v>
      </c>
      <c r="F56" s="94" t="s">
        <v>130</v>
      </c>
      <c r="G56" s="90"/>
      <c r="H56" s="94"/>
      <c r="I56" s="94"/>
      <c r="J56" s="90"/>
      <c r="K56" s="94"/>
      <c r="L56" s="90">
        <v>1</v>
      </c>
      <c r="M56" s="90"/>
      <c r="N56" s="94"/>
      <c r="O56" s="94"/>
      <c r="P56" s="90"/>
      <c r="Q56" s="94"/>
      <c r="R56" s="134"/>
      <c r="S56" s="100">
        <f>IFERROR(SUM(G56:R56),"")</f>
        <v>1</v>
      </c>
      <c r="T56" s="132"/>
      <c r="U56" s="90"/>
      <c r="V56" s="94"/>
      <c r="W56" s="94"/>
      <c r="X56" s="94"/>
      <c r="Y56" s="90">
        <v>1</v>
      </c>
      <c r="Z56" s="90"/>
      <c r="AA56" s="94"/>
      <c r="AB56" s="94"/>
      <c r="AC56" s="94"/>
      <c r="AD56" s="94"/>
      <c r="AE56" s="94"/>
      <c r="AF56" s="102">
        <f>IFERROR(SUM(T56:AE56),"")</f>
        <v>1</v>
      </c>
      <c r="AG56" s="103">
        <f>IF(AND(S56=0,AF56=0),"",IF(IFERROR(AF56/S56,"")&gt;100%,100%,IFERROR(AF56/S56,"")))</f>
        <v>1</v>
      </c>
      <c r="AH56" s="134" t="s">
        <v>628</v>
      </c>
    </row>
    <row r="57" spans="1:34" ht="18" thickBot="1" x14ac:dyDescent="0.25">
      <c r="A57" s="344" t="s">
        <v>539</v>
      </c>
      <c r="B57" s="345"/>
      <c r="C57" s="345"/>
      <c r="D57" s="345"/>
      <c r="E57" s="345"/>
      <c r="F57" s="346"/>
      <c r="G57" s="98">
        <f t="shared" ref="G57:AF57" si="9">SUM(G41:G56)</f>
        <v>1</v>
      </c>
      <c r="H57" s="98">
        <f t="shared" si="9"/>
        <v>3</v>
      </c>
      <c r="I57" s="98">
        <f t="shared" si="9"/>
        <v>0</v>
      </c>
      <c r="J57" s="98">
        <f t="shared" si="9"/>
        <v>0</v>
      </c>
      <c r="K57" s="98">
        <f t="shared" si="9"/>
        <v>2</v>
      </c>
      <c r="L57" s="98">
        <f t="shared" si="9"/>
        <v>6</v>
      </c>
      <c r="M57" s="98">
        <f t="shared" si="9"/>
        <v>3</v>
      </c>
      <c r="N57" s="98">
        <f t="shared" si="9"/>
        <v>0</v>
      </c>
      <c r="O57" s="98">
        <f t="shared" si="9"/>
        <v>0</v>
      </c>
      <c r="P57" s="98">
        <f t="shared" si="9"/>
        <v>0</v>
      </c>
      <c r="Q57" s="98">
        <f t="shared" si="9"/>
        <v>0</v>
      </c>
      <c r="R57" s="109">
        <f t="shared" si="9"/>
        <v>0</v>
      </c>
      <c r="S57" s="111">
        <f t="shared" si="9"/>
        <v>15</v>
      </c>
      <c r="T57" s="124">
        <f t="shared" si="9"/>
        <v>1</v>
      </c>
      <c r="U57" s="98">
        <f t="shared" si="9"/>
        <v>3</v>
      </c>
      <c r="V57" s="98">
        <f t="shared" si="9"/>
        <v>0</v>
      </c>
      <c r="W57" s="98">
        <f t="shared" si="9"/>
        <v>0</v>
      </c>
      <c r="X57" s="98">
        <f t="shared" si="9"/>
        <v>2</v>
      </c>
      <c r="Y57" s="98">
        <f t="shared" si="9"/>
        <v>5</v>
      </c>
      <c r="Z57" s="98">
        <f t="shared" si="9"/>
        <v>4</v>
      </c>
      <c r="AA57" s="98">
        <f t="shared" si="9"/>
        <v>1</v>
      </c>
      <c r="AB57" s="98">
        <f t="shared" si="9"/>
        <v>0</v>
      </c>
      <c r="AC57" s="98">
        <f t="shared" si="9"/>
        <v>0</v>
      </c>
      <c r="AD57" s="98">
        <f>SUM(AD41:AD56)</f>
        <v>0</v>
      </c>
      <c r="AE57" s="98">
        <f t="shared" si="9"/>
        <v>0</v>
      </c>
      <c r="AF57" s="125">
        <f t="shared" si="9"/>
        <v>16</v>
      </c>
      <c r="AG57" s="112">
        <f>+AF57/S57</f>
        <v>1.0666666666666667</v>
      </c>
      <c r="AH57" s="115"/>
    </row>
    <row r="58" spans="1:34" ht="18" thickBot="1" x14ac:dyDescent="0.25">
      <c r="A58" s="113"/>
      <c r="B58" s="114"/>
      <c r="C58" s="135"/>
      <c r="D58" s="115"/>
      <c r="E58" s="115"/>
      <c r="F58" s="136"/>
      <c r="G58" s="296">
        <f>+G57+H57+I57</f>
        <v>4</v>
      </c>
      <c r="H58" s="296"/>
      <c r="I58" s="296"/>
      <c r="J58" s="296">
        <f>+J57+K57+L57</f>
        <v>8</v>
      </c>
      <c r="K58" s="296"/>
      <c r="L58" s="296"/>
      <c r="M58" s="296">
        <f>+M57+N57+O57</f>
        <v>3</v>
      </c>
      <c r="N58" s="296"/>
      <c r="O58" s="296"/>
      <c r="P58" s="296">
        <f>+P57+Q57+R57</f>
        <v>0</v>
      </c>
      <c r="Q58" s="296"/>
      <c r="R58" s="306"/>
      <c r="S58" s="111">
        <f>+G58+J58+M58+P58</f>
        <v>15</v>
      </c>
      <c r="T58" s="307">
        <f>+T57+U57+V57</f>
        <v>4</v>
      </c>
      <c r="U58" s="296"/>
      <c r="V58" s="296"/>
      <c r="W58" s="296">
        <f>+W57+X57+Y57</f>
        <v>7</v>
      </c>
      <c r="X58" s="296"/>
      <c r="Y58" s="296"/>
      <c r="Z58" s="296">
        <f>+Z57+AA57+AB57</f>
        <v>5</v>
      </c>
      <c r="AA58" s="296"/>
      <c r="AB58" s="296"/>
      <c r="AC58" s="296">
        <f>+AC57+AD57+AE57</f>
        <v>0</v>
      </c>
      <c r="AD58" s="296"/>
      <c r="AE58" s="296"/>
      <c r="AF58" s="125">
        <f>+T58+W58+Z58+AC58</f>
        <v>16</v>
      </c>
      <c r="AG58" s="112">
        <f>+AF58/S58</f>
        <v>1.0666666666666667</v>
      </c>
      <c r="AH58" s="115"/>
    </row>
    <row r="59" spans="1:34" ht="18" thickBot="1" x14ac:dyDescent="0.25">
      <c r="A59" s="113"/>
      <c r="B59" s="114"/>
      <c r="C59" s="135"/>
      <c r="D59" s="115"/>
      <c r="E59" s="115"/>
      <c r="F59" s="136"/>
      <c r="G59" s="298">
        <f>+G58/S58</f>
        <v>0.26666666666666666</v>
      </c>
      <c r="H59" s="298"/>
      <c r="I59" s="298"/>
      <c r="J59" s="298">
        <f>+J58/S58</f>
        <v>0.53333333333333333</v>
      </c>
      <c r="K59" s="298"/>
      <c r="L59" s="298"/>
      <c r="M59" s="298">
        <f>+M58/S58</f>
        <v>0.2</v>
      </c>
      <c r="N59" s="298"/>
      <c r="O59" s="298"/>
      <c r="P59" s="298">
        <f>+P58/S58</f>
        <v>0</v>
      </c>
      <c r="Q59" s="298"/>
      <c r="R59" s="299"/>
      <c r="S59" s="130">
        <f>+G59+J59+M59+P59</f>
        <v>1</v>
      </c>
      <c r="T59" s="308">
        <f>+T58/G58</f>
        <v>1</v>
      </c>
      <c r="U59" s="298"/>
      <c r="V59" s="298"/>
      <c r="W59" s="298">
        <f>+W58/J58</f>
        <v>0.875</v>
      </c>
      <c r="X59" s="298"/>
      <c r="Y59" s="298"/>
      <c r="Z59" s="298">
        <f>+Z58/M58</f>
        <v>1.6666666666666667</v>
      </c>
      <c r="AA59" s="298"/>
      <c r="AB59" s="298"/>
      <c r="AC59" s="298" t="e">
        <f>+AC58/P58</f>
        <v>#DIV/0!</v>
      </c>
      <c r="AD59" s="298"/>
      <c r="AE59" s="298"/>
      <c r="AF59" s="117">
        <f>(T59+W59+Z59)/3</f>
        <v>1.1805555555555556</v>
      </c>
      <c r="AG59" s="112"/>
      <c r="AH59" s="115"/>
    </row>
    <row r="60" spans="1:34" ht="38.25" customHeight="1" thickBot="1" x14ac:dyDescent="0.25">
      <c r="A60" s="300" t="s">
        <v>124</v>
      </c>
      <c r="B60" s="301"/>
      <c r="C60" s="301"/>
      <c r="D60" s="301"/>
      <c r="E60" s="301"/>
      <c r="F60" s="301"/>
      <c r="G60" s="301"/>
      <c r="H60" s="301"/>
      <c r="I60" s="301"/>
      <c r="J60" s="301"/>
      <c r="K60" s="301"/>
      <c r="L60" s="301"/>
      <c r="M60" s="301"/>
      <c r="N60" s="301"/>
      <c r="O60" s="301"/>
      <c r="P60" s="301"/>
      <c r="Q60" s="301"/>
      <c r="R60" s="301"/>
      <c r="S60" s="302"/>
      <c r="T60" s="301"/>
      <c r="U60" s="301"/>
      <c r="V60" s="301"/>
      <c r="W60" s="301"/>
      <c r="X60" s="301"/>
      <c r="Y60" s="301"/>
      <c r="Z60" s="301"/>
      <c r="AA60" s="301"/>
      <c r="AB60" s="301"/>
      <c r="AC60" s="301"/>
      <c r="AD60" s="301"/>
      <c r="AE60" s="301"/>
      <c r="AF60" s="301"/>
      <c r="AG60" s="301"/>
      <c r="AH60" s="301"/>
    </row>
    <row r="61" spans="1:34" s="51" customFormat="1" ht="168" customHeight="1" thickBot="1" x14ac:dyDescent="0.25">
      <c r="A61" s="90">
        <v>34</v>
      </c>
      <c r="B61" s="91" t="s">
        <v>142</v>
      </c>
      <c r="C61" s="119" t="s">
        <v>155</v>
      </c>
      <c r="D61" s="94" t="s">
        <v>125</v>
      </c>
      <c r="E61" s="94" t="s">
        <v>567</v>
      </c>
      <c r="F61" s="119" t="s">
        <v>174</v>
      </c>
      <c r="G61" s="90">
        <v>1</v>
      </c>
      <c r="H61" s="90"/>
      <c r="I61" s="90"/>
      <c r="J61" s="90"/>
      <c r="K61" s="90"/>
      <c r="L61" s="90"/>
      <c r="M61" s="90">
        <v>1</v>
      </c>
      <c r="N61" s="90"/>
      <c r="O61" s="90"/>
      <c r="P61" s="90"/>
      <c r="Q61" s="90"/>
      <c r="R61" s="248"/>
      <c r="S61" s="100">
        <f t="shared" ref="S61:S100" si="10">IFERROR(SUM(G61:R61),"")</f>
        <v>2</v>
      </c>
      <c r="T61" s="132">
        <v>1</v>
      </c>
      <c r="U61" s="90"/>
      <c r="V61" s="90"/>
      <c r="W61" s="123"/>
      <c r="X61" s="102"/>
      <c r="Y61" s="123"/>
      <c r="Z61" s="90">
        <v>1</v>
      </c>
      <c r="AA61" s="102"/>
      <c r="AB61" s="123"/>
      <c r="AC61" s="123"/>
      <c r="AD61" s="123"/>
      <c r="AE61" s="123"/>
      <c r="AF61" s="102">
        <f t="shared" ref="AF61:AF78" si="11">IFERROR(SUM(T61:AE61),"")</f>
        <v>2</v>
      </c>
      <c r="AG61" s="103">
        <f t="shared" si="5"/>
        <v>1</v>
      </c>
      <c r="AH61" s="134" t="s">
        <v>651</v>
      </c>
    </row>
    <row r="62" spans="1:34" s="51" customFormat="1" ht="36" customHeight="1" thickBot="1" x14ac:dyDescent="0.25">
      <c r="A62" s="90">
        <v>35</v>
      </c>
      <c r="B62" s="91" t="s">
        <v>142</v>
      </c>
      <c r="C62" s="119" t="s">
        <v>155</v>
      </c>
      <c r="D62" s="94" t="s">
        <v>127</v>
      </c>
      <c r="E62" s="93" t="s">
        <v>576</v>
      </c>
      <c r="F62" s="119" t="s">
        <v>130</v>
      </c>
      <c r="G62" s="90"/>
      <c r="H62" s="90"/>
      <c r="I62" s="90"/>
      <c r="J62" s="90"/>
      <c r="K62" s="90"/>
      <c r="L62" s="90"/>
      <c r="M62" s="90"/>
      <c r="N62" s="90"/>
      <c r="O62" s="90"/>
      <c r="P62" s="90"/>
      <c r="Q62" s="102"/>
      <c r="R62" s="138"/>
      <c r="S62" s="100">
        <f t="shared" si="10"/>
        <v>0</v>
      </c>
      <c r="T62" s="132"/>
      <c r="U62" s="90"/>
      <c r="V62" s="123"/>
      <c r="W62" s="90"/>
      <c r="X62" s="123"/>
      <c r="Y62" s="123"/>
      <c r="Z62" s="90"/>
      <c r="AA62" s="123"/>
      <c r="AB62" s="123"/>
      <c r="AC62" s="123"/>
      <c r="AD62" s="123"/>
      <c r="AE62" s="123"/>
      <c r="AF62" s="102">
        <f t="shared" si="11"/>
        <v>0</v>
      </c>
      <c r="AG62" s="103" t="str">
        <f t="shared" si="5"/>
        <v/>
      </c>
      <c r="AH62" s="134" t="s">
        <v>615</v>
      </c>
    </row>
    <row r="63" spans="1:34" s="51" customFormat="1" ht="38.25" customHeight="1" thickBot="1" x14ac:dyDescent="0.25">
      <c r="A63" s="90">
        <v>36</v>
      </c>
      <c r="B63" s="91" t="s">
        <v>142</v>
      </c>
      <c r="C63" s="119" t="s">
        <v>155</v>
      </c>
      <c r="D63" s="94" t="s">
        <v>118</v>
      </c>
      <c r="E63" s="94" t="s">
        <v>574</v>
      </c>
      <c r="F63" s="119" t="s">
        <v>130</v>
      </c>
      <c r="G63" s="90"/>
      <c r="H63" s="90"/>
      <c r="I63" s="90"/>
      <c r="J63" s="90"/>
      <c r="K63" s="90"/>
      <c r="L63" s="90"/>
      <c r="M63" s="90"/>
      <c r="N63" s="90"/>
      <c r="O63" s="90"/>
      <c r="P63" s="90"/>
      <c r="Q63" s="102"/>
      <c r="R63" s="138"/>
      <c r="S63" s="100">
        <f t="shared" si="10"/>
        <v>0</v>
      </c>
      <c r="T63" s="137"/>
      <c r="U63" s="90"/>
      <c r="V63" s="123"/>
      <c r="W63" s="90"/>
      <c r="X63" s="123"/>
      <c r="Y63" s="123"/>
      <c r="Z63" s="90"/>
      <c r="AA63" s="123"/>
      <c r="AB63" s="123"/>
      <c r="AC63" s="90"/>
      <c r="AD63" s="123"/>
      <c r="AE63" s="123"/>
      <c r="AF63" s="102">
        <f t="shared" si="11"/>
        <v>0</v>
      </c>
      <c r="AG63" s="103" t="str">
        <f t="shared" si="5"/>
        <v/>
      </c>
      <c r="AH63" s="134" t="s">
        <v>615</v>
      </c>
    </row>
    <row r="64" spans="1:34" s="52" customFormat="1" ht="166.5" customHeight="1" thickBot="1" x14ac:dyDescent="0.25">
      <c r="A64" s="90">
        <v>37</v>
      </c>
      <c r="B64" s="90" t="s">
        <v>142</v>
      </c>
      <c r="C64" s="94" t="s">
        <v>155</v>
      </c>
      <c r="D64" s="94" t="s">
        <v>119</v>
      </c>
      <c r="E64" s="94" t="s">
        <v>572</v>
      </c>
      <c r="F64" s="94" t="s">
        <v>130</v>
      </c>
      <c r="G64" s="90"/>
      <c r="H64" s="90"/>
      <c r="I64" s="90"/>
      <c r="J64" s="90"/>
      <c r="K64" s="90"/>
      <c r="L64" s="90">
        <v>1</v>
      </c>
      <c r="M64" s="90"/>
      <c r="N64" s="90"/>
      <c r="O64" s="90"/>
      <c r="P64" s="90"/>
      <c r="Q64" s="102"/>
      <c r="R64" s="138"/>
      <c r="S64" s="100">
        <f t="shared" si="10"/>
        <v>1</v>
      </c>
      <c r="T64" s="132"/>
      <c r="U64" s="90"/>
      <c r="V64" s="123"/>
      <c r="W64" s="90"/>
      <c r="X64" s="123"/>
      <c r="Y64" s="90">
        <v>1</v>
      </c>
      <c r="Z64" s="90"/>
      <c r="AA64" s="90"/>
      <c r="AB64" s="123"/>
      <c r="AC64" s="90"/>
      <c r="AD64" s="123"/>
      <c r="AE64" s="123"/>
      <c r="AF64" s="102">
        <f t="shared" si="11"/>
        <v>1</v>
      </c>
      <c r="AG64" s="103">
        <f t="shared" si="5"/>
        <v>1</v>
      </c>
      <c r="AH64" s="134" t="s">
        <v>646</v>
      </c>
    </row>
    <row r="65" spans="1:34" s="52" customFormat="1" ht="97.5" customHeight="1" thickBot="1" x14ac:dyDescent="0.25">
      <c r="A65" s="90">
        <v>38</v>
      </c>
      <c r="B65" s="90" t="s">
        <v>142</v>
      </c>
      <c r="C65" s="94" t="s">
        <v>155</v>
      </c>
      <c r="D65" s="94" t="s">
        <v>151</v>
      </c>
      <c r="E65" s="94" t="s">
        <v>566</v>
      </c>
      <c r="F65" s="94" t="s">
        <v>130</v>
      </c>
      <c r="G65" s="90"/>
      <c r="H65" s="90">
        <v>1</v>
      </c>
      <c r="I65" s="90"/>
      <c r="J65" s="90"/>
      <c r="K65" s="90"/>
      <c r="L65" s="90">
        <v>1</v>
      </c>
      <c r="M65" s="90"/>
      <c r="N65" s="90"/>
      <c r="O65" s="90"/>
      <c r="P65" s="90"/>
      <c r="Q65" s="102"/>
      <c r="R65" s="138"/>
      <c r="S65" s="100">
        <f t="shared" si="10"/>
        <v>2</v>
      </c>
      <c r="T65" s="132"/>
      <c r="U65" s="90">
        <v>1</v>
      </c>
      <c r="V65" s="123"/>
      <c r="W65" s="90"/>
      <c r="X65" s="123"/>
      <c r="Y65" s="90">
        <v>1</v>
      </c>
      <c r="Z65" s="90"/>
      <c r="AA65" s="90"/>
      <c r="AB65" s="123"/>
      <c r="AC65" s="90"/>
      <c r="AD65" s="123"/>
      <c r="AE65" s="123"/>
      <c r="AF65" s="102">
        <f t="shared" si="11"/>
        <v>2</v>
      </c>
      <c r="AG65" s="103">
        <f t="shared" si="5"/>
        <v>1</v>
      </c>
      <c r="AH65" s="134" t="s">
        <v>675</v>
      </c>
    </row>
    <row r="66" spans="1:34" s="51" customFormat="1" ht="36.75" customHeight="1" thickBot="1" x14ac:dyDescent="0.25">
      <c r="A66" s="90">
        <v>39</v>
      </c>
      <c r="B66" s="91" t="s">
        <v>142</v>
      </c>
      <c r="C66" s="119" t="s">
        <v>155</v>
      </c>
      <c r="D66" s="94" t="s">
        <v>120</v>
      </c>
      <c r="E66" s="94" t="s">
        <v>567</v>
      </c>
      <c r="F66" s="119" t="s">
        <v>130</v>
      </c>
      <c r="G66" s="90"/>
      <c r="H66" s="90"/>
      <c r="I66" s="90"/>
      <c r="J66" s="90"/>
      <c r="K66" s="90"/>
      <c r="L66" s="90"/>
      <c r="M66" s="90"/>
      <c r="N66" s="90"/>
      <c r="O66" s="90"/>
      <c r="P66" s="90"/>
      <c r="Q66" s="102"/>
      <c r="R66" s="138"/>
      <c r="S66" s="100">
        <f t="shared" si="10"/>
        <v>0</v>
      </c>
      <c r="T66" s="132"/>
      <c r="U66" s="90"/>
      <c r="V66" s="123"/>
      <c r="W66" s="90"/>
      <c r="X66" s="123"/>
      <c r="Y66" s="90"/>
      <c r="Z66" s="90"/>
      <c r="AA66" s="123"/>
      <c r="AB66" s="123"/>
      <c r="AC66" s="123"/>
      <c r="AD66" s="123"/>
      <c r="AE66" s="123"/>
      <c r="AF66" s="102">
        <f t="shared" si="11"/>
        <v>0</v>
      </c>
      <c r="AG66" s="103" t="str">
        <f t="shared" si="5"/>
        <v/>
      </c>
      <c r="AH66" s="134" t="s">
        <v>615</v>
      </c>
    </row>
    <row r="67" spans="1:34" s="52" customFormat="1" ht="41.25" customHeight="1" thickBot="1" x14ac:dyDescent="0.25">
      <c r="A67" s="90">
        <v>40</v>
      </c>
      <c r="B67" s="90" t="s">
        <v>142</v>
      </c>
      <c r="C67" s="94" t="s">
        <v>155</v>
      </c>
      <c r="D67" s="94" t="s">
        <v>121</v>
      </c>
      <c r="E67" s="94" t="s">
        <v>575</v>
      </c>
      <c r="F67" s="94" t="s">
        <v>130</v>
      </c>
      <c r="G67" s="90"/>
      <c r="H67" s="90"/>
      <c r="I67" s="90"/>
      <c r="J67" s="90"/>
      <c r="K67" s="90"/>
      <c r="L67" s="90"/>
      <c r="M67" s="90"/>
      <c r="N67" s="90"/>
      <c r="O67" s="90"/>
      <c r="P67" s="90"/>
      <c r="Q67" s="102"/>
      <c r="R67" s="138"/>
      <c r="S67" s="100">
        <f t="shared" si="10"/>
        <v>0</v>
      </c>
      <c r="T67" s="132"/>
      <c r="U67" s="90"/>
      <c r="V67" s="123"/>
      <c r="W67" s="90"/>
      <c r="X67" s="123"/>
      <c r="Y67" s="123"/>
      <c r="Z67" s="108"/>
      <c r="AA67" s="123"/>
      <c r="AB67" s="123"/>
      <c r="AC67" s="90"/>
      <c r="AD67" s="123"/>
      <c r="AE67" s="123"/>
      <c r="AF67" s="102">
        <f t="shared" si="11"/>
        <v>0</v>
      </c>
      <c r="AG67" s="103" t="str">
        <f t="shared" si="5"/>
        <v/>
      </c>
      <c r="AH67" s="134" t="s">
        <v>615</v>
      </c>
    </row>
    <row r="68" spans="1:34" s="51" customFormat="1" ht="43.5" customHeight="1" thickBot="1" x14ac:dyDescent="0.25">
      <c r="A68" s="90">
        <v>41</v>
      </c>
      <c r="B68" s="91" t="s">
        <v>142</v>
      </c>
      <c r="C68" s="119" t="s">
        <v>155</v>
      </c>
      <c r="D68" s="94" t="s">
        <v>139</v>
      </c>
      <c r="E68" s="94" t="s">
        <v>570</v>
      </c>
      <c r="F68" s="119" t="s">
        <v>130</v>
      </c>
      <c r="G68" s="90"/>
      <c r="H68" s="90"/>
      <c r="I68" s="90"/>
      <c r="J68" s="90"/>
      <c r="K68" s="90"/>
      <c r="L68" s="90">
        <v>1</v>
      </c>
      <c r="M68" s="90"/>
      <c r="N68" s="90"/>
      <c r="O68" s="90"/>
      <c r="P68" s="90"/>
      <c r="Q68" s="102"/>
      <c r="R68" s="138"/>
      <c r="S68" s="100">
        <f t="shared" si="10"/>
        <v>1</v>
      </c>
      <c r="T68" s="132"/>
      <c r="U68" s="90"/>
      <c r="V68" s="90"/>
      <c r="W68" s="90"/>
      <c r="X68" s="90">
        <v>1</v>
      </c>
      <c r="Y68" s="123"/>
      <c r="Z68" s="90"/>
      <c r="AA68" s="123"/>
      <c r="AB68" s="123"/>
      <c r="AC68" s="90"/>
      <c r="AD68" s="123"/>
      <c r="AE68" s="123"/>
      <c r="AF68" s="102">
        <f t="shared" si="11"/>
        <v>1</v>
      </c>
      <c r="AG68" s="103">
        <f t="shared" si="5"/>
        <v>1</v>
      </c>
      <c r="AH68" s="134" t="s">
        <v>613</v>
      </c>
    </row>
    <row r="69" spans="1:34" s="51" customFormat="1" ht="36" customHeight="1" thickBot="1" x14ac:dyDescent="0.25">
      <c r="A69" s="90">
        <v>42</v>
      </c>
      <c r="B69" s="91" t="s">
        <v>142</v>
      </c>
      <c r="C69" s="119" t="s">
        <v>155</v>
      </c>
      <c r="D69" s="94" t="s">
        <v>122</v>
      </c>
      <c r="E69" s="94" t="s">
        <v>575</v>
      </c>
      <c r="F69" s="119" t="s">
        <v>130</v>
      </c>
      <c r="G69" s="90"/>
      <c r="H69" s="90"/>
      <c r="I69" s="90"/>
      <c r="J69" s="90"/>
      <c r="K69" s="90"/>
      <c r="L69" s="90">
        <v>1</v>
      </c>
      <c r="M69" s="90"/>
      <c r="N69" s="90"/>
      <c r="O69" s="90"/>
      <c r="P69" s="90"/>
      <c r="Q69" s="102"/>
      <c r="R69" s="138"/>
      <c r="S69" s="100">
        <f t="shared" si="10"/>
        <v>1</v>
      </c>
      <c r="T69" s="132"/>
      <c r="U69" s="90"/>
      <c r="V69" s="123"/>
      <c r="W69" s="90"/>
      <c r="X69" s="123"/>
      <c r="Y69" s="249"/>
      <c r="Z69" s="90">
        <v>1</v>
      </c>
      <c r="AA69" s="123"/>
      <c r="AB69" s="123"/>
      <c r="AC69" s="90"/>
      <c r="AD69" s="123"/>
      <c r="AE69" s="123"/>
      <c r="AF69" s="102">
        <f t="shared" si="11"/>
        <v>1</v>
      </c>
      <c r="AG69" s="103">
        <f t="shared" si="5"/>
        <v>1</v>
      </c>
      <c r="AH69" s="134" t="s">
        <v>644</v>
      </c>
    </row>
    <row r="70" spans="1:34" s="51" customFormat="1" ht="38.25" customHeight="1" thickBot="1" x14ac:dyDescent="0.25">
      <c r="A70" s="90">
        <v>43</v>
      </c>
      <c r="B70" s="91" t="s">
        <v>142</v>
      </c>
      <c r="C70" s="119" t="s">
        <v>155</v>
      </c>
      <c r="D70" s="94" t="s">
        <v>144</v>
      </c>
      <c r="E70" s="94" t="s">
        <v>569</v>
      </c>
      <c r="F70" s="119" t="s">
        <v>130</v>
      </c>
      <c r="G70" s="90"/>
      <c r="H70" s="90"/>
      <c r="I70" s="90"/>
      <c r="J70" s="90"/>
      <c r="K70" s="90"/>
      <c r="L70" s="90"/>
      <c r="M70" s="90"/>
      <c r="N70" s="90"/>
      <c r="O70" s="90"/>
      <c r="P70" s="90"/>
      <c r="Q70" s="102"/>
      <c r="R70" s="138"/>
      <c r="S70" s="100">
        <f t="shared" si="10"/>
        <v>0</v>
      </c>
      <c r="T70" s="132"/>
      <c r="U70" s="90"/>
      <c r="V70" s="123"/>
      <c r="W70" s="90"/>
      <c r="X70" s="123"/>
      <c r="Y70" s="123"/>
      <c r="Z70" s="90"/>
      <c r="AA70" s="123"/>
      <c r="AB70" s="123"/>
      <c r="AC70" s="90"/>
      <c r="AD70" s="123"/>
      <c r="AE70" s="123"/>
      <c r="AF70" s="102">
        <f t="shared" si="11"/>
        <v>0</v>
      </c>
      <c r="AG70" s="103" t="str">
        <f t="shared" si="5"/>
        <v/>
      </c>
      <c r="AH70" s="134" t="s">
        <v>615</v>
      </c>
    </row>
    <row r="71" spans="1:34" s="51" customFormat="1" ht="40.5" customHeight="1" thickBot="1" x14ac:dyDescent="0.25">
      <c r="A71" s="90">
        <v>44</v>
      </c>
      <c r="B71" s="91" t="s">
        <v>142</v>
      </c>
      <c r="C71" s="119" t="s">
        <v>155</v>
      </c>
      <c r="D71" s="94" t="s">
        <v>551</v>
      </c>
      <c r="E71" s="94" t="s">
        <v>564</v>
      </c>
      <c r="F71" s="94" t="s">
        <v>130</v>
      </c>
      <c r="G71" s="90"/>
      <c r="H71" s="90"/>
      <c r="I71" s="90"/>
      <c r="J71" s="90"/>
      <c r="K71" s="90"/>
      <c r="L71" s="90"/>
      <c r="M71" s="90"/>
      <c r="N71" s="90"/>
      <c r="O71" s="90"/>
      <c r="P71" s="90"/>
      <c r="Q71" s="102"/>
      <c r="R71" s="138"/>
      <c r="S71" s="100">
        <f t="shared" si="10"/>
        <v>0</v>
      </c>
      <c r="T71" s="132"/>
      <c r="U71" s="102"/>
      <c r="V71" s="90"/>
      <c r="W71" s="90"/>
      <c r="X71" s="123"/>
      <c r="Y71" s="123"/>
      <c r="Z71" s="90"/>
      <c r="AA71" s="123"/>
      <c r="AB71" s="123"/>
      <c r="AC71" s="90"/>
      <c r="AD71" s="123"/>
      <c r="AE71" s="123"/>
      <c r="AF71" s="102">
        <f t="shared" si="11"/>
        <v>0</v>
      </c>
      <c r="AG71" s="103" t="str">
        <f t="shared" si="5"/>
        <v/>
      </c>
      <c r="AH71" s="134" t="s">
        <v>615</v>
      </c>
    </row>
    <row r="72" spans="1:34" s="51" customFormat="1" ht="78.75" customHeight="1" thickBot="1" x14ac:dyDescent="0.25">
      <c r="A72" s="90">
        <v>45</v>
      </c>
      <c r="B72" s="91" t="s">
        <v>142</v>
      </c>
      <c r="C72" s="119" t="s">
        <v>155</v>
      </c>
      <c r="D72" s="94" t="s">
        <v>147</v>
      </c>
      <c r="E72" s="94" t="s">
        <v>564</v>
      </c>
      <c r="F72" s="119" t="s">
        <v>130</v>
      </c>
      <c r="G72" s="90"/>
      <c r="H72" s="90"/>
      <c r="I72" s="90"/>
      <c r="J72" s="90">
        <v>1</v>
      </c>
      <c r="K72" s="90"/>
      <c r="L72" s="90">
        <v>1</v>
      </c>
      <c r="M72" s="90"/>
      <c r="N72" s="90"/>
      <c r="O72" s="90"/>
      <c r="P72" s="90"/>
      <c r="Q72" s="102"/>
      <c r="R72" s="138"/>
      <c r="S72" s="100">
        <f t="shared" si="10"/>
        <v>2</v>
      </c>
      <c r="T72" s="132"/>
      <c r="U72" s="90"/>
      <c r="V72" s="123"/>
      <c r="W72" s="90">
        <v>1</v>
      </c>
      <c r="X72" s="123"/>
      <c r="Y72" s="90">
        <v>1</v>
      </c>
      <c r="Z72" s="90"/>
      <c r="AA72" s="123"/>
      <c r="AB72" s="123"/>
      <c r="AC72" s="90"/>
      <c r="AD72" s="123"/>
      <c r="AE72" s="123"/>
      <c r="AF72" s="102">
        <f t="shared" si="11"/>
        <v>2</v>
      </c>
      <c r="AG72" s="103">
        <f t="shared" si="5"/>
        <v>1</v>
      </c>
      <c r="AH72" s="134" t="s">
        <v>642</v>
      </c>
    </row>
    <row r="73" spans="1:34" s="52" customFormat="1" ht="93" customHeight="1" thickBot="1" x14ac:dyDescent="0.25">
      <c r="A73" s="90">
        <v>46</v>
      </c>
      <c r="B73" s="90" t="s">
        <v>142</v>
      </c>
      <c r="C73" s="119" t="s">
        <v>155</v>
      </c>
      <c r="D73" s="94" t="s">
        <v>632</v>
      </c>
      <c r="E73" s="94" t="s">
        <v>603</v>
      </c>
      <c r="F73" s="94" t="s">
        <v>130</v>
      </c>
      <c r="G73" s="90"/>
      <c r="H73" s="90"/>
      <c r="I73" s="90">
        <v>1</v>
      </c>
      <c r="J73" s="90"/>
      <c r="K73" s="90"/>
      <c r="L73" s="90">
        <v>1</v>
      </c>
      <c r="M73" s="90"/>
      <c r="N73" s="90"/>
      <c r="O73" s="90"/>
      <c r="P73" s="90"/>
      <c r="Q73" s="90"/>
      <c r="R73" s="138"/>
      <c r="S73" s="100">
        <f t="shared" si="10"/>
        <v>2</v>
      </c>
      <c r="T73" s="132"/>
      <c r="U73" s="90"/>
      <c r="V73" s="90">
        <v>1</v>
      </c>
      <c r="W73" s="90"/>
      <c r="X73" s="94"/>
      <c r="Y73" s="90">
        <v>1</v>
      </c>
      <c r="Z73" s="90"/>
      <c r="AA73" s="94"/>
      <c r="AB73" s="94"/>
      <c r="AC73" s="90"/>
      <c r="AD73" s="94"/>
      <c r="AE73" s="94"/>
      <c r="AF73" s="102">
        <f t="shared" si="11"/>
        <v>2</v>
      </c>
      <c r="AG73" s="103">
        <f t="shared" si="5"/>
        <v>1</v>
      </c>
      <c r="AH73" s="134" t="s">
        <v>638</v>
      </c>
    </row>
    <row r="74" spans="1:34" s="51" customFormat="1" ht="62.25" customHeight="1" thickBot="1" x14ac:dyDescent="0.25">
      <c r="A74" s="90">
        <v>47</v>
      </c>
      <c r="B74" s="91" t="s">
        <v>142</v>
      </c>
      <c r="C74" s="119" t="s">
        <v>155</v>
      </c>
      <c r="D74" s="94" t="s">
        <v>123</v>
      </c>
      <c r="E74" s="94" t="s">
        <v>567</v>
      </c>
      <c r="F74" s="119" t="s">
        <v>130</v>
      </c>
      <c r="G74" s="90"/>
      <c r="H74" s="90"/>
      <c r="I74" s="90"/>
      <c r="J74" s="90"/>
      <c r="K74" s="90"/>
      <c r="L74" s="90">
        <v>1</v>
      </c>
      <c r="M74" s="90"/>
      <c r="N74" s="90"/>
      <c r="O74" s="90"/>
      <c r="P74" s="90"/>
      <c r="Q74" s="102"/>
      <c r="R74" s="138"/>
      <c r="S74" s="100">
        <f t="shared" si="10"/>
        <v>1</v>
      </c>
      <c r="T74" s="132"/>
      <c r="U74" s="90"/>
      <c r="V74" s="123"/>
      <c r="W74" s="90"/>
      <c r="X74" s="90"/>
      <c r="Y74" s="90">
        <v>1</v>
      </c>
      <c r="Z74" s="90"/>
      <c r="AA74" s="123"/>
      <c r="AB74" s="123"/>
      <c r="AC74" s="90"/>
      <c r="AD74" s="123"/>
      <c r="AE74" s="123"/>
      <c r="AF74" s="102">
        <f t="shared" si="11"/>
        <v>1</v>
      </c>
      <c r="AG74" s="103">
        <f t="shared" si="5"/>
        <v>1</v>
      </c>
      <c r="AH74" s="207" t="s">
        <v>641</v>
      </c>
    </row>
    <row r="75" spans="1:34" s="52" customFormat="1" ht="42.75" customHeight="1" thickBot="1" x14ac:dyDescent="0.25">
      <c r="A75" s="90">
        <v>48</v>
      </c>
      <c r="B75" s="91" t="s">
        <v>142</v>
      </c>
      <c r="C75" s="119" t="s">
        <v>155</v>
      </c>
      <c r="D75" s="94" t="s">
        <v>161</v>
      </c>
      <c r="E75" s="94" t="s">
        <v>569</v>
      </c>
      <c r="F75" s="94" t="s">
        <v>130</v>
      </c>
      <c r="G75" s="90"/>
      <c r="H75" s="90"/>
      <c r="I75" s="90"/>
      <c r="J75" s="90"/>
      <c r="K75" s="90"/>
      <c r="L75" s="90">
        <v>1</v>
      </c>
      <c r="M75" s="90"/>
      <c r="N75" s="90"/>
      <c r="O75" s="90"/>
      <c r="P75" s="90"/>
      <c r="Q75" s="90"/>
      <c r="R75" s="138"/>
      <c r="S75" s="100">
        <f t="shared" si="10"/>
        <v>1</v>
      </c>
      <c r="T75" s="132"/>
      <c r="U75" s="90"/>
      <c r="V75" s="94"/>
      <c r="W75" s="90"/>
      <c r="X75" s="90"/>
      <c r="Y75" s="90">
        <v>1</v>
      </c>
      <c r="Z75" s="90"/>
      <c r="AA75" s="94"/>
      <c r="AB75" s="94"/>
      <c r="AC75" s="94"/>
      <c r="AD75" s="94"/>
      <c r="AE75" s="94"/>
      <c r="AF75" s="102">
        <f t="shared" si="11"/>
        <v>1</v>
      </c>
      <c r="AG75" s="103">
        <f t="shared" si="5"/>
        <v>1</v>
      </c>
      <c r="AH75" s="134" t="s">
        <v>630</v>
      </c>
    </row>
    <row r="76" spans="1:34" s="52" customFormat="1" ht="54.75" customHeight="1" thickBot="1" x14ac:dyDescent="0.25">
      <c r="A76" s="90">
        <f t="shared" ref="A76" si="12">+A75+1</f>
        <v>49</v>
      </c>
      <c r="B76" s="90" t="s">
        <v>142</v>
      </c>
      <c r="C76" s="94" t="s">
        <v>155</v>
      </c>
      <c r="D76" s="94" t="s">
        <v>145</v>
      </c>
      <c r="E76" s="94" t="s">
        <v>587</v>
      </c>
      <c r="F76" s="94" t="s">
        <v>130</v>
      </c>
      <c r="G76" s="90"/>
      <c r="H76" s="90"/>
      <c r="I76" s="90"/>
      <c r="J76" s="90"/>
      <c r="K76" s="90"/>
      <c r="L76" s="90">
        <v>1</v>
      </c>
      <c r="M76" s="90"/>
      <c r="N76" s="90"/>
      <c r="O76" s="90"/>
      <c r="P76" s="90"/>
      <c r="Q76" s="90"/>
      <c r="R76" s="138"/>
      <c r="S76" s="100">
        <f t="shared" si="10"/>
        <v>1</v>
      </c>
      <c r="T76" s="132"/>
      <c r="U76" s="90"/>
      <c r="V76" s="94"/>
      <c r="W76" s="90"/>
      <c r="X76" s="90"/>
      <c r="Y76" s="90">
        <v>1</v>
      </c>
      <c r="Z76" s="90"/>
      <c r="AA76" s="90"/>
      <c r="AB76" s="94"/>
      <c r="AC76" s="94"/>
      <c r="AD76" s="94"/>
      <c r="AE76" s="94"/>
      <c r="AF76" s="102">
        <f t="shared" si="11"/>
        <v>1</v>
      </c>
      <c r="AG76" s="103">
        <f t="shared" si="5"/>
        <v>1</v>
      </c>
      <c r="AH76" s="207" t="s">
        <v>640</v>
      </c>
    </row>
    <row r="77" spans="1:34" s="51" customFormat="1" ht="39.75" customHeight="1" thickBot="1" x14ac:dyDescent="0.25">
      <c r="A77" s="90">
        <v>50</v>
      </c>
      <c r="B77" s="91" t="s">
        <v>142</v>
      </c>
      <c r="C77" s="119" t="s">
        <v>155</v>
      </c>
      <c r="D77" s="94" t="s">
        <v>656</v>
      </c>
      <c r="E77" s="94" t="s">
        <v>568</v>
      </c>
      <c r="F77" s="94" t="s">
        <v>130</v>
      </c>
      <c r="G77" s="90"/>
      <c r="H77" s="90"/>
      <c r="I77" s="90"/>
      <c r="J77" s="90"/>
      <c r="K77" s="90"/>
      <c r="L77" s="90"/>
      <c r="M77" s="90"/>
      <c r="N77" s="90"/>
      <c r="O77" s="90"/>
      <c r="P77" s="90"/>
      <c r="Q77" s="102"/>
      <c r="R77" s="138"/>
      <c r="S77" s="100">
        <f t="shared" si="10"/>
        <v>0</v>
      </c>
      <c r="T77" s="132"/>
      <c r="U77" s="90"/>
      <c r="V77" s="123"/>
      <c r="W77" s="90"/>
      <c r="X77" s="90"/>
      <c r="Y77" s="123"/>
      <c r="Z77" s="108"/>
      <c r="AA77" s="123"/>
      <c r="AB77" s="123"/>
      <c r="AC77" s="90"/>
      <c r="AD77" s="123"/>
      <c r="AE77" s="123"/>
      <c r="AF77" s="102">
        <f t="shared" si="11"/>
        <v>0</v>
      </c>
      <c r="AG77" s="103">
        <v>0</v>
      </c>
      <c r="AH77" s="134" t="s">
        <v>615</v>
      </c>
    </row>
    <row r="78" spans="1:34" s="52" customFormat="1" ht="39.75" customHeight="1" thickBot="1" x14ac:dyDescent="0.25">
      <c r="A78" s="90">
        <v>51</v>
      </c>
      <c r="B78" s="90" t="s">
        <v>142</v>
      </c>
      <c r="C78" s="94" t="s">
        <v>155</v>
      </c>
      <c r="D78" s="94" t="s">
        <v>146</v>
      </c>
      <c r="E78" s="94" t="s">
        <v>567</v>
      </c>
      <c r="F78" s="94" t="s">
        <v>130</v>
      </c>
      <c r="G78" s="90"/>
      <c r="H78" s="90"/>
      <c r="I78" s="90"/>
      <c r="J78" s="90"/>
      <c r="K78" s="90"/>
      <c r="L78" s="90"/>
      <c r="M78" s="90"/>
      <c r="N78" s="90"/>
      <c r="O78" s="90"/>
      <c r="P78" s="90"/>
      <c r="Q78" s="102"/>
      <c r="R78" s="138"/>
      <c r="S78" s="100">
        <f t="shared" si="10"/>
        <v>0</v>
      </c>
      <c r="T78" s="132"/>
      <c r="U78" s="90"/>
      <c r="V78" s="102"/>
      <c r="W78" s="90"/>
      <c r="X78" s="90"/>
      <c r="Y78" s="90"/>
      <c r="Z78" s="90"/>
      <c r="AA78" s="123"/>
      <c r="AB78" s="123"/>
      <c r="AC78" s="90"/>
      <c r="AD78" s="123"/>
      <c r="AE78" s="123"/>
      <c r="AF78" s="102">
        <f t="shared" si="11"/>
        <v>0</v>
      </c>
      <c r="AG78" s="103">
        <v>0</v>
      </c>
      <c r="AH78" s="134" t="s">
        <v>615</v>
      </c>
    </row>
    <row r="79" spans="1:34" ht="18" thickBot="1" x14ac:dyDescent="0.25">
      <c r="A79" s="344" t="s">
        <v>540</v>
      </c>
      <c r="B79" s="345"/>
      <c r="C79" s="345"/>
      <c r="D79" s="345"/>
      <c r="E79" s="345"/>
      <c r="F79" s="346"/>
      <c r="G79" s="98">
        <f t="shared" ref="G79:AF79" si="13">SUM(G61:G78)</f>
        <v>1</v>
      </c>
      <c r="H79" s="98">
        <f t="shared" si="13"/>
        <v>1</v>
      </c>
      <c r="I79" s="98">
        <f t="shared" si="13"/>
        <v>1</v>
      </c>
      <c r="J79" s="98">
        <f t="shared" si="13"/>
        <v>1</v>
      </c>
      <c r="K79" s="98">
        <f t="shared" si="13"/>
        <v>0</v>
      </c>
      <c r="L79" s="98">
        <f t="shared" si="13"/>
        <v>9</v>
      </c>
      <c r="M79" s="98">
        <f t="shared" si="13"/>
        <v>1</v>
      </c>
      <c r="N79" s="98">
        <f t="shared" si="13"/>
        <v>0</v>
      </c>
      <c r="O79" s="98">
        <f t="shared" si="13"/>
        <v>0</v>
      </c>
      <c r="P79" s="98">
        <f t="shared" si="13"/>
        <v>0</v>
      </c>
      <c r="Q79" s="98">
        <f t="shared" si="13"/>
        <v>0</v>
      </c>
      <c r="R79" s="109">
        <f t="shared" si="13"/>
        <v>0</v>
      </c>
      <c r="S79" s="111">
        <f t="shared" si="13"/>
        <v>14</v>
      </c>
      <c r="T79" s="124">
        <f t="shared" si="13"/>
        <v>1</v>
      </c>
      <c r="U79" s="98">
        <f t="shared" si="13"/>
        <v>1</v>
      </c>
      <c r="V79" s="98">
        <f t="shared" si="13"/>
        <v>1</v>
      </c>
      <c r="W79" s="199">
        <f t="shared" si="13"/>
        <v>1</v>
      </c>
      <c r="X79" s="98">
        <f t="shared" si="13"/>
        <v>1</v>
      </c>
      <c r="Y79" s="98">
        <f t="shared" si="13"/>
        <v>7</v>
      </c>
      <c r="Z79" s="98">
        <f t="shared" si="13"/>
        <v>2</v>
      </c>
      <c r="AA79" s="98">
        <f t="shared" si="13"/>
        <v>0</v>
      </c>
      <c r="AB79" s="98">
        <f t="shared" si="13"/>
        <v>0</v>
      </c>
      <c r="AC79" s="98">
        <f t="shared" si="13"/>
        <v>0</v>
      </c>
      <c r="AD79" s="98">
        <f t="shared" si="13"/>
        <v>0</v>
      </c>
      <c r="AE79" s="98">
        <f t="shared" si="13"/>
        <v>0</v>
      </c>
      <c r="AF79" s="125">
        <f t="shared" si="13"/>
        <v>14</v>
      </c>
      <c r="AG79" s="112">
        <f>+AF79/S79</f>
        <v>1</v>
      </c>
      <c r="AH79" s="203"/>
    </row>
    <row r="80" spans="1:34" ht="18" thickBot="1" x14ac:dyDescent="0.25">
      <c r="A80" s="113"/>
      <c r="B80" s="114"/>
      <c r="C80" s="135"/>
      <c r="D80" s="115"/>
      <c r="E80" s="115"/>
      <c r="F80" s="136"/>
      <c r="G80" s="296">
        <f>+G79+H79+I79</f>
        <v>3</v>
      </c>
      <c r="H80" s="296"/>
      <c r="I80" s="296"/>
      <c r="J80" s="296">
        <f>+J79+K79+L79</f>
        <v>10</v>
      </c>
      <c r="K80" s="296"/>
      <c r="L80" s="296"/>
      <c r="M80" s="296">
        <f>+M79+N79+O79</f>
        <v>1</v>
      </c>
      <c r="N80" s="296"/>
      <c r="O80" s="296"/>
      <c r="P80" s="296">
        <f>+P79+Q79+R79</f>
        <v>0</v>
      </c>
      <c r="Q80" s="296"/>
      <c r="R80" s="306"/>
      <c r="S80" s="111">
        <f>+G80+J80+M80+P80</f>
        <v>14</v>
      </c>
      <c r="T80" s="307">
        <f>+T79+U79+V79</f>
        <v>3</v>
      </c>
      <c r="U80" s="296"/>
      <c r="V80" s="296"/>
      <c r="W80" s="296">
        <f>+W79+X79+Y79</f>
        <v>9</v>
      </c>
      <c r="X80" s="296"/>
      <c r="Y80" s="296"/>
      <c r="Z80" s="296">
        <f>+Z79+AA79+AB79</f>
        <v>2</v>
      </c>
      <c r="AA80" s="296"/>
      <c r="AB80" s="296"/>
      <c r="AC80" s="296">
        <f>+AC79+AD79+AE79</f>
        <v>0</v>
      </c>
      <c r="AD80" s="296"/>
      <c r="AE80" s="296"/>
      <c r="AF80" s="125">
        <f>+T80+W80+Z80+AC80</f>
        <v>14</v>
      </c>
      <c r="AG80" s="112">
        <f>+AF80/S80</f>
        <v>1</v>
      </c>
      <c r="AH80" s="203"/>
    </row>
    <row r="81" spans="1:34" ht="18" thickBot="1" x14ac:dyDescent="0.25">
      <c r="A81" s="113"/>
      <c r="B81" s="114"/>
      <c r="C81" s="135"/>
      <c r="F81" s="136"/>
      <c r="G81" s="298">
        <f>+G80/S80</f>
        <v>0.21428571428571427</v>
      </c>
      <c r="H81" s="298"/>
      <c r="I81" s="298"/>
      <c r="J81" s="298">
        <f>+J80/S80</f>
        <v>0.7142857142857143</v>
      </c>
      <c r="K81" s="298"/>
      <c r="L81" s="298"/>
      <c r="M81" s="298">
        <f>+M80/S80</f>
        <v>7.1428571428571425E-2</v>
      </c>
      <c r="N81" s="298"/>
      <c r="O81" s="298"/>
      <c r="P81" s="298">
        <f>+P80/S80</f>
        <v>0</v>
      </c>
      <c r="Q81" s="298"/>
      <c r="R81" s="299"/>
      <c r="S81" s="130">
        <f>+G81+J81+M81+P81</f>
        <v>1</v>
      </c>
      <c r="T81" s="308">
        <f>+T80/G80</f>
        <v>1</v>
      </c>
      <c r="U81" s="298"/>
      <c r="V81" s="298"/>
      <c r="W81" s="298">
        <f>+W80/G80</f>
        <v>3</v>
      </c>
      <c r="X81" s="298"/>
      <c r="Y81" s="298"/>
      <c r="Z81" s="298">
        <f>+Z80/M80</f>
        <v>2</v>
      </c>
      <c r="AA81" s="298"/>
      <c r="AB81" s="298"/>
      <c r="AC81" s="298">
        <f>+AC80/G80</f>
        <v>0</v>
      </c>
      <c r="AD81" s="298"/>
      <c r="AE81" s="298"/>
      <c r="AF81" s="117">
        <f>(T81+W81+Z81)/3</f>
        <v>2</v>
      </c>
      <c r="AG81" s="103"/>
      <c r="AH81" s="203"/>
    </row>
    <row r="82" spans="1:34" ht="31.5" customHeight="1" thickBot="1" x14ac:dyDescent="0.25">
      <c r="A82" s="300" t="s">
        <v>126</v>
      </c>
      <c r="B82" s="301"/>
      <c r="C82" s="301"/>
      <c r="D82" s="301"/>
      <c r="E82" s="301"/>
      <c r="F82" s="301"/>
      <c r="G82" s="301"/>
      <c r="H82" s="301"/>
      <c r="I82" s="301"/>
      <c r="J82" s="301"/>
      <c r="K82" s="301"/>
      <c r="L82" s="301"/>
      <c r="M82" s="301"/>
      <c r="N82" s="301"/>
      <c r="O82" s="301"/>
      <c r="P82" s="301"/>
      <c r="Q82" s="301"/>
      <c r="R82" s="301"/>
      <c r="S82" s="302"/>
      <c r="T82" s="301"/>
      <c r="U82" s="301"/>
      <c r="V82" s="301"/>
      <c r="W82" s="301"/>
      <c r="X82" s="301"/>
      <c r="Y82" s="301"/>
      <c r="Z82" s="301"/>
      <c r="AA82" s="301"/>
      <c r="AB82" s="301"/>
      <c r="AC82" s="301"/>
      <c r="AD82" s="301"/>
      <c r="AE82" s="301"/>
      <c r="AF82" s="301"/>
      <c r="AG82" s="301"/>
      <c r="AH82" s="301"/>
    </row>
    <row r="83" spans="1:34" s="52" customFormat="1" ht="69.75" customHeight="1" thickBot="1" x14ac:dyDescent="0.25">
      <c r="A83" s="90">
        <v>52</v>
      </c>
      <c r="B83" s="90" t="s">
        <v>142</v>
      </c>
      <c r="C83" s="94" t="s">
        <v>156</v>
      </c>
      <c r="D83" s="94" t="s">
        <v>158</v>
      </c>
      <c r="E83" s="94" t="s">
        <v>575</v>
      </c>
      <c r="F83" s="94" t="s">
        <v>174</v>
      </c>
      <c r="G83" s="90"/>
      <c r="H83" s="90"/>
      <c r="I83" s="123"/>
      <c r="J83" s="90"/>
      <c r="K83" s="90"/>
      <c r="L83" s="123"/>
      <c r="M83" s="90"/>
      <c r="N83" s="90">
        <v>1</v>
      </c>
      <c r="O83" s="90"/>
      <c r="P83" s="90"/>
      <c r="Q83" s="90"/>
      <c r="R83" s="133"/>
      <c r="S83" s="100">
        <f t="shared" si="10"/>
        <v>1</v>
      </c>
      <c r="T83" s="106"/>
      <c r="U83" s="90"/>
      <c r="V83" s="90"/>
      <c r="W83" s="90"/>
      <c r="X83" s="90"/>
      <c r="Y83" s="123"/>
      <c r="Z83" s="123"/>
      <c r="AA83" s="90">
        <v>1</v>
      </c>
      <c r="AB83" s="102"/>
      <c r="AC83" s="123"/>
      <c r="AD83" s="90"/>
      <c r="AE83" s="123"/>
      <c r="AF83" s="90">
        <f t="shared" ref="AF83:AF100" si="14">IFERROR(SUM(T83:AE83),"")</f>
        <v>1</v>
      </c>
      <c r="AG83" s="103">
        <f t="shared" ref="AG83:AG131" si="15">IF(AND(S83=0,AF83=0),"",IF(IFERROR(AF83/S83,"")&gt;100%,100%,IFERROR(AF83/S83,"")))</f>
        <v>1</v>
      </c>
      <c r="AH83" s="134" t="s">
        <v>678</v>
      </c>
    </row>
    <row r="84" spans="1:34" s="51" customFormat="1" ht="39" customHeight="1" thickBot="1" x14ac:dyDescent="0.25">
      <c r="A84" s="90">
        <v>53</v>
      </c>
      <c r="B84" s="91" t="s">
        <v>142</v>
      </c>
      <c r="C84" s="94" t="s">
        <v>156</v>
      </c>
      <c r="D84" s="94" t="s">
        <v>127</v>
      </c>
      <c r="E84" s="94" t="s">
        <v>576</v>
      </c>
      <c r="F84" s="119" t="s">
        <v>130</v>
      </c>
      <c r="G84" s="90"/>
      <c r="H84" s="90"/>
      <c r="I84" s="123"/>
      <c r="J84" s="90"/>
      <c r="K84" s="123"/>
      <c r="L84" s="123"/>
      <c r="M84" s="90"/>
      <c r="N84" s="90">
        <v>1</v>
      </c>
      <c r="O84" s="123"/>
      <c r="P84" s="90"/>
      <c r="Q84" s="123"/>
      <c r="R84" s="133"/>
      <c r="S84" s="100">
        <f t="shared" si="10"/>
        <v>1</v>
      </c>
      <c r="T84" s="106"/>
      <c r="U84" s="90"/>
      <c r="V84" s="123"/>
      <c r="W84" s="90"/>
      <c r="X84" s="123"/>
      <c r="Y84" s="123"/>
      <c r="Z84" s="90"/>
      <c r="AA84" s="90">
        <v>1</v>
      </c>
      <c r="AB84" s="123"/>
      <c r="AC84" s="123"/>
      <c r="AD84" s="90"/>
      <c r="AE84" s="123"/>
      <c r="AF84" s="90">
        <f t="shared" si="14"/>
        <v>1</v>
      </c>
      <c r="AG84" s="103">
        <f t="shared" si="15"/>
        <v>1</v>
      </c>
      <c r="AH84" s="134" t="s">
        <v>661</v>
      </c>
    </row>
    <row r="85" spans="1:34" s="51" customFormat="1" ht="41.25" customHeight="1" thickBot="1" x14ac:dyDescent="0.25">
      <c r="A85" s="90">
        <v>54</v>
      </c>
      <c r="B85" s="91" t="s">
        <v>142</v>
      </c>
      <c r="C85" s="94" t="s">
        <v>156</v>
      </c>
      <c r="D85" s="94" t="s">
        <v>118</v>
      </c>
      <c r="E85" s="94" t="s">
        <v>574</v>
      </c>
      <c r="F85" s="119" t="s">
        <v>130</v>
      </c>
      <c r="G85" s="90"/>
      <c r="H85" s="90"/>
      <c r="I85" s="123"/>
      <c r="J85" s="90"/>
      <c r="K85" s="123"/>
      <c r="L85" s="123"/>
      <c r="M85" s="90"/>
      <c r="N85" s="90">
        <v>1</v>
      </c>
      <c r="O85" s="123"/>
      <c r="P85" s="90"/>
      <c r="Q85" s="123"/>
      <c r="R85" s="133"/>
      <c r="S85" s="100">
        <f t="shared" si="10"/>
        <v>1</v>
      </c>
      <c r="T85" s="106"/>
      <c r="U85" s="90"/>
      <c r="V85" s="102"/>
      <c r="W85" s="90"/>
      <c r="X85" s="102"/>
      <c r="Y85" s="102"/>
      <c r="Z85" s="90"/>
      <c r="AA85" s="90">
        <v>1</v>
      </c>
      <c r="AB85" s="102"/>
      <c r="AC85" s="90"/>
      <c r="AD85" s="102"/>
      <c r="AE85" s="102"/>
      <c r="AF85" s="90">
        <f t="shared" si="14"/>
        <v>1</v>
      </c>
      <c r="AG85" s="103">
        <f t="shared" si="15"/>
        <v>1</v>
      </c>
      <c r="AH85" s="134" t="s">
        <v>662</v>
      </c>
    </row>
    <row r="86" spans="1:34" s="51" customFormat="1" ht="44.25" customHeight="1" thickBot="1" x14ac:dyDescent="0.25">
      <c r="A86" s="90">
        <v>55</v>
      </c>
      <c r="B86" s="91" t="s">
        <v>142</v>
      </c>
      <c r="C86" s="94" t="s">
        <v>156</v>
      </c>
      <c r="D86" s="94" t="s">
        <v>119</v>
      </c>
      <c r="E86" s="94" t="s">
        <v>566</v>
      </c>
      <c r="F86" s="94" t="s">
        <v>130</v>
      </c>
      <c r="G86" s="90"/>
      <c r="H86" s="90"/>
      <c r="I86" s="123"/>
      <c r="J86" s="90"/>
      <c r="K86" s="123"/>
      <c r="L86" s="123"/>
      <c r="M86" s="90"/>
      <c r="N86" s="90">
        <v>1</v>
      </c>
      <c r="O86" s="123"/>
      <c r="P86" s="90"/>
      <c r="Q86" s="123"/>
      <c r="R86" s="133"/>
      <c r="S86" s="100">
        <f t="shared" si="10"/>
        <v>1</v>
      </c>
      <c r="T86" s="106"/>
      <c r="U86" s="90"/>
      <c r="V86" s="102"/>
      <c r="W86" s="90"/>
      <c r="X86" s="102"/>
      <c r="Y86" s="102"/>
      <c r="Z86" s="90"/>
      <c r="AA86" s="90">
        <v>1</v>
      </c>
      <c r="AB86" s="102"/>
      <c r="AC86" s="90"/>
      <c r="AD86" s="90"/>
      <c r="AE86" s="102"/>
      <c r="AF86" s="90">
        <f t="shared" si="14"/>
        <v>1</v>
      </c>
      <c r="AG86" s="103">
        <f t="shared" si="15"/>
        <v>1</v>
      </c>
      <c r="AH86" s="134" t="s">
        <v>673</v>
      </c>
    </row>
    <row r="87" spans="1:34" s="51" customFormat="1" ht="105" customHeight="1" thickBot="1" x14ac:dyDescent="0.25">
      <c r="A87" s="90">
        <v>56</v>
      </c>
      <c r="B87" s="91" t="s">
        <v>142</v>
      </c>
      <c r="C87" s="94" t="s">
        <v>156</v>
      </c>
      <c r="D87" s="94" t="s">
        <v>151</v>
      </c>
      <c r="E87" s="94" t="s">
        <v>566</v>
      </c>
      <c r="F87" s="94" t="s">
        <v>130</v>
      </c>
      <c r="G87" s="90"/>
      <c r="H87" s="90"/>
      <c r="I87" s="123"/>
      <c r="J87" s="90"/>
      <c r="K87" s="123"/>
      <c r="L87" s="123"/>
      <c r="M87" s="90"/>
      <c r="N87" s="90">
        <v>1</v>
      </c>
      <c r="O87" s="123"/>
      <c r="P87" s="90"/>
      <c r="Q87" s="123"/>
      <c r="R87" s="133"/>
      <c r="S87" s="100">
        <f t="shared" si="10"/>
        <v>1</v>
      </c>
      <c r="T87" s="106"/>
      <c r="U87" s="90"/>
      <c r="V87" s="102"/>
      <c r="W87" s="102"/>
      <c r="X87" s="102"/>
      <c r="Y87" s="102"/>
      <c r="Z87" s="90"/>
      <c r="AA87" s="90">
        <v>1</v>
      </c>
      <c r="AB87" s="102"/>
      <c r="AC87" s="90"/>
      <c r="AD87" s="90"/>
      <c r="AE87" s="102"/>
      <c r="AF87" s="90">
        <f t="shared" si="14"/>
        <v>1</v>
      </c>
      <c r="AG87" s="103">
        <f t="shared" si="15"/>
        <v>1</v>
      </c>
      <c r="AH87" s="134" t="s">
        <v>674</v>
      </c>
    </row>
    <row r="88" spans="1:34" s="51" customFormat="1" ht="45" customHeight="1" thickBot="1" x14ac:dyDescent="0.25">
      <c r="A88" s="90">
        <v>57</v>
      </c>
      <c r="B88" s="91" t="s">
        <v>142</v>
      </c>
      <c r="C88" s="94" t="s">
        <v>156</v>
      </c>
      <c r="D88" s="94" t="s">
        <v>120</v>
      </c>
      <c r="E88" s="94" t="s">
        <v>567</v>
      </c>
      <c r="F88" s="140" t="s">
        <v>130</v>
      </c>
      <c r="G88" s="90"/>
      <c r="H88" s="90"/>
      <c r="I88" s="250"/>
      <c r="J88" s="90"/>
      <c r="K88" s="250"/>
      <c r="L88" s="250"/>
      <c r="M88" s="90"/>
      <c r="N88" s="90">
        <v>1</v>
      </c>
      <c r="O88" s="250"/>
      <c r="P88" s="90"/>
      <c r="Q88" s="250"/>
      <c r="R88" s="232"/>
      <c r="S88" s="100">
        <f t="shared" si="10"/>
        <v>1</v>
      </c>
      <c r="T88" s="251"/>
      <c r="U88" s="90"/>
      <c r="V88" s="102"/>
      <c r="W88" s="90"/>
      <c r="X88" s="102"/>
      <c r="Y88" s="102"/>
      <c r="Z88" s="90"/>
      <c r="AA88" s="90">
        <v>1</v>
      </c>
      <c r="AB88" s="102"/>
      <c r="AC88" s="90"/>
      <c r="AD88" s="102"/>
      <c r="AE88" s="102"/>
      <c r="AF88" s="90">
        <f t="shared" si="14"/>
        <v>1</v>
      </c>
      <c r="AG88" s="103">
        <f t="shared" si="15"/>
        <v>1</v>
      </c>
      <c r="AH88" s="134" t="s">
        <v>667</v>
      </c>
    </row>
    <row r="89" spans="1:34" s="51" customFormat="1" ht="45" customHeight="1" thickBot="1" x14ac:dyDescent="0.25">
      <c r="A89" s="90">
        <v>58</v>
      </c>
      <c r="B89" s="91" t="s">
        <v>142</v>
      </c>
      <c r="C89" s="94" t="s">
        <v>156</v>
      </c>
      <c r="D89" s="94" t="s">
        <v>121</v>
      </c>
      <c r="E89" s="94" t="s">
        <v>575</v>
      </c>
      <c r="F89" s="119" t="s">
        <v>130</v>
      </c>
      <c r="G89" s="90"/>
      <c r="H89" s="90"/>
      <c r="I89" s="123"/>
      <c r="J89" s="90"/>
      <c r="K89" s="123"/>
      <c r="L89" s="123"/>
      <c r="M89" s="90"/>
      <c r="N89" s="90">
        <v>1</v>
      </c>
      <c r="O89" s="123"/>
      <c r="P89" s="90"/>
      <c r="Q89" s="123"/>
      <c r="R89" s="133"/>
      <c r="S89" s="100">
        <f t="shared" si="10"/>
        <v>1</v>
      </c>
      <c r="T89" s="106"/>
      <c r="U89" s="90"/>
      <c r="V89" s="123"/>
      <c r="W89" s="90"/>
      <c r="X89" s="123"/>
      <c r="Y89" s="123"/>
      <c r="Z89" s="90"/>
      <c r="AA89" s="90">
        <v>1</v>
      </c>
      <c r="AB89" s="123"/>
      <c r="AC89" s="90"/>
      <c r="AD89" s="123"/>
      <c r="AE89" s="123"/>
      <c r="AF89" s="102">
        <f t="shared" si="14"/>
        <v>1</v>
      </c>
      <c r="AG89" s="103">
        <f t="shared" si="15"/>
        <v>1</v>
      </c>
      <c r="AH89" s="134" t="s">
        <v>668</v>
      </c>
    </row>
    <row r="90" spans="1:34" s="51" customFormat="1" ht="42.75" customHeight="1" thickBot="1" x14ac:dyDescent="0.25">
      <c r="A90" s="90">
        <v>59</v>
      </c>
      <c r="B90" s="91" t="s">
        <v>142</v>
      </c>
      <c r="C90" s="94" t="s">
        <v>156</v>
      </c>
      <c r="D90" s="94" t="s">
        <v>139</v>
      </c>
      <c r="E90" s="94" t="s">
        <v>570</v>
      </c>
      <c r="F90" s="119" t="s">
        <v>130</v>
      </c>
      <c r="G90" s="90"/>
      <c r="H90" s="90"/>
      <c r="I90" s="123"/>
      <c r="J90" s="90"/>
      <c r="K90" s="123"/>
      <c r="L90" s="123"/>
      <c r="M90" s="90"/>
      <c r="N90" s="90">
        <v>1</v>
      </c>
      <c r="O90" s="123"/>
      <c r="P90" s="90"/>
      <c r="Q90" s="123"/>
      <c r="R90" s="133"/>
      <c r="S90" s="100">
        <f t="shared" si="10"/>
        <v>1</v>
      </c>
      <c r="T90" s="106"/>
      <c r="U90" s="90"/>
      <c r="V90" s="123"/>
      <c r="W90" s="90"/>
      <c r="X90" s="123"/>
      <c r="Y90" s="123"/>
      <c r="Z90" s="90"/>
      <c r="AA90" s="90">
        <v>1</v>
      </c>
      <c r="AB90" s="123"/>
      <c r="AC90" s="90"/>
      <c r="AD90" s="123"/>
      <c r="AE90" s="123"/>
      <c r="AF90" s="102">
        <f t="shared" si="14"/>
        <v>1</v>
      </c>
      <c r="AG90" s="103">
        <f t="shared" si="15"/>
        <v>1</v>
      </c>
      <c r="AH90" s="134" t="s">
        <v>658</v>
      </c>
    </row>
    <row r="91" spans="1:34" s="51" customFormat="1" ht="46.5" customHeight="1" thickBot="1" x14ac:dyDescent="0.25">
      <c r="A91" s="90">
        <v>60</v>
      </c>
      <c r="B91" s="91" t="s">
        <v>142</v>
      </c>
      <c r="C91" s="94" t="s">
        <v>156</v>
      </c>
      <c r="D91" s="94" t="s">
        <v>122</v>
      </c>
      <c r="E91" s="94" t="s">
        <v>575</v>
      </c>
      <c r="F91" s="119" t="s">
        <v>130</v>
      </c>
      <c r="G91" s="90"/>
      <c r="H91" s="90"/>
      <c r="I91" s="123"/>
      <c r="J91" s="90"/>
      <c r="K91" s="123"/>
      <c r="L91" s="123"/>
      <c r="M91" s="90"/>
      <c r="N91" s="90">
        <v>1</v>
      </c>
      <c r="O91" s="123"/>
      <c r="P91" s="90"/>
      <c r="Q91" s="123"/>
      <c r="R91" s="133"/>
      <c r="S91" s="100">
        <f t="shared" si="10"/>
        <v>1</v>
      </c>
      <c r="T91" s="106"/>
      <c r="U91" s="90"/>
      <c r="V91" s="123"/>
      <c r="W91" s="90"/>
      <c r="X91" s="123"/>
      <c r="Y91" s="123"/>
      <c r="Z91" s="102"/>
      <c r="AA91" s="90">
        <v>1</v>
      </c>
      <c r="AB91" s="123"/>
      <c r="AC91" s="90"/>
      <c r="AD91" s="123"/>
      <c r="AE91" s="123"/>
      <c r="AF91" s="102">
        <f t="shared" si="14"/>
        <v>1</v>
      </c>
      <c r="AG91" s="103">
        <f t="shared" si="15"/>
        <v>1</v>
      </c>
      <c r="AH91" s="133" t="s">
        <v>659</v>
      </c>
    </row>
    <row r="92" spans="1:34" s="51" customFormat="1" ht="45.75" customHeight="1" thickBot="1" x14ac:dyDescent="0.25">
      <c r="A92" s="90">
        <v>61</v>
      </c>
      <c r="B92" s="91" t="s">
        <v>142</v>
      </c>
      <c r="C92" s="94" t="s">
        <v>156</v>
      </c>
      <c r="D92" s="94" t="s">
        <v>144</v>
      </c>
      <c r="E92" s="94" t="s">
        <v>569</v>
      </c>
      <c r="F92" s="119" t="s">
        <v>130</v>
      </c>
      <c r="G92" s="90"/>
      <c r="H92" s="90"/>
      <c r="I92" s="123"/>
      <c r="J92" s="90"/>
      <c r="K92" s="123"/>
      <c r="L92" s="123"/>
      <c r="M92" s="90"/>
      <c r="N92" s="90">
        <v>1</v>
      </c>
      <c r="O92" s="123"/>
      <c r="P92" s="90"/>
      <c r="Q92" s="123"/>
      <c r="R92" s="133"/>
      <c r="S92" s="100">
        <f t="shared" si="10"/>
        <v>1</v>
      </c>
      <c r="T92" s="106"/>
      <c r="U92" s="90"/>
      <c r="V92" s="123"/>
      <c r="W92" s="90"/>
      <c r="X92" s="123"/>
      <c r="Y92" s="123"/>
      <c r="Z92" s="90"/>
      <c r="AA92" s="90">
        <v>1</v>
      </c>
      <c r="AB92" s="123"/>
      <c r="AC92" s="90"/>
      <c r="AD92" s="123"/>
      <c r="AE92" s="123"/>
      <c r="AF92" s="102">
        <f t="shared" si="14"/>
        <v>1</v>
      </c>
      <c r="AG92" s="103">
        <f t="shared" si="15"/>
        <v>1</v>
      </c>
      <c r="AH92" s="133" t="s">
        <v>664</v>
      </c>
    </row>
    <row r="93" spans="1:34" s="51" customFormat="1" ht="42" customHeight="1" thickBot="1" x14ac:dyDescent="0.25">
      <c r="A93" s="90">
        <v>62</v>
      </c>
      <c r="B93" s="91" t="s">
        <v>142</v>
      </c>
      <c r="C93" s="94" t="s">
        <v>156</v>
      </c>
      <c r="D93" s="94" t="s">
        <v>551</v>
      </c>
      <c r="E93" s="94" t="s">
        <v>564</v>
      </c>
      <c r="F93" s="119" t="s">
        <v>130</v>
      </c>
      <c r="G93" s="90"/>
      <c r="H93" s="90"/>
      <c r="I93" s="123"/>
      <c r="J93" s="90"/>
      <c r="K93" s="123"/>
      <c r="L93" s="123"/>
      <c r="M93" s="90"/>
      <c r="N93" s="90">
        <v>1</v>
      </c>
      <c r="O93" s="123"/>
      <c r="P93" s="90"/>
      <c r="Q93" s="123"/>
      <c r="R93" s="133"/>
      <c r="S93" s="100">
        <f t="shared" si="10"/>
        <v>1</v>
      </c>
      <c r="T93" s="106"/>
      <c r="U93" s="90"/>
      <c r="V93" s="123"/>
      <c r="W93" s="90"/>
      <c r="X93" s="123"/>
      <c r="Y93" s="123"/>
      <c r="Z93" s="90"/>
      <c r="AA93" s="90">
        <v>1</v>
      </c>
      <c r="AB93" s="123"/>
      <c r="AC93" s="90"/>
      <c r="AD93" s="123"/>
      <c r="AE93" s="123"/>
      <c r="AF93" s="102">
        <f t="shared" si="14"/>
        <v>1</v>
      </c>
      <c r="AG93" s="103">
        <f t="shared" si="15"/>
        <v>1</v>
      </c>
      <c r="AH93" s="134" t="s">
        <v>670</v>
      </c>
    </row>
    <row r="94" spans="1:34" s="51" customFormat="1" ht="46.5" customHeight="1" thickBot="1" x14ac:dyDescent="0.25">
      <c r="A94" s="90">
        <v>63</v>
      </c>
      <c r="B94" s="91" t="s">
        <v>142</v>
      </c>
      <c r="C94" s="94" t="s">
        <v>156</v>
      </c>
      <c r="D94" s="94" t="s">
        <v>147</v>
      </c>
      <c r="E94" s="94" t="s">
        <v>564</v>
      </c>
      <c r="F94" s="119" t="s">
        <v>130</v>
      </c>
      <c r="G94" s="90"/>
      <c r="H94" s="90"/>
      <c r="I94" s="123"/>
      <c r="J94" s="90"/>
      <c r="K94" s="123"/>
      <c r="L94" s="123"/>
      <c r="M94" s="90"/>
      <c r="N94" s="90">
        <v>1</v>
      </c>
      <c r="O94" s="123"/>
      <c r="P94" s="90"/>
      <c r="Q94" s="123"/>
      <c r="R94" s="133"/>
      <c r="S94" s="100">
        <f t="shared" si="10"/>
        <v>1</v>
      </c>
      <c r="T94" s="252"/>
      <c r="U94" s="90"/>
      <c r="V94" s="102"/>
      <c r="W94" s="90"/>
      <c r="X94" s="102"/>
      <c r="Y94" s="102"/>
      <c r="Z94" s="90"/>
      <c r="AA94" s="90">
        <v>1</v>
      </c>
      <c r="AB94" s="102"/>
      <c r="AC94" s="90"/>
      <c r="AD94" s="102"/>
      <c r="AE94" s="102"/>
      <c r="AF94" s="102">
        <f t="shared" si="14"/>
        <v>1</v>
      </c>
      <c r="AG94" s="103">
        <f t="shared" si="15"/>
        <v>1</v>
      </c>
      <c r="AH94" s="134" t="s">
        <v>663</v>
      </c>
    </row>
    <row r="95" spans="1:34" s="51" customFormat="1" ht="42" customHeight="1" thickBot="1" x14ac:dyDescent="0.25">
      <c r="A95" s="90">
        <v>64</v>
      </c>
      <c r="B95" s="91" t="s">
        <v>142</v>
      </c>
      <c r="C95" s="94" t="s">
        <v>156</v>
      </c>
      <c r="D95" s="94" t="s">
        <v>552</v>
      </c>
      <c r="E95" s="94" t="s">
        <v>603</v>
      </c>
      <c r="F95" s="119" t="s">
        <v>130</v>
      </c>
      <c r="G95" s="90"/>
      <c r="H95" s="90"/>
      <c r="I95" s="123"/>
      <c r="J95" s="90"/>
      <c r="K95" s="123"/>
      <c r="L95" s="123"/>
      <c r="M95" s="90"/>
      <c r="N95" s="90">
        <v>1</v>
      </c>
      <c r="O95" s="123"/>
      <c r="P95" s="90"/>
      <c r="Q95" s="123"/>
      <c r="R95" s="133"/>
      <c r="S95" s="100">
        <f t="shared" si="10"/>
        <v>1</v>
      </c>
      <c r="T95" s="252"/>
      <c r="U95" s="90"/>
      <c r="V95" s="102"/>
      <c r="W95" s="90"/>
      <c r="X95" s="102"/>
      <c r="Y95" s="102"/>
      <c r="Z95" s="90"/>
      <c r="AA95" s="90">
        <v>1</v>
      </c>
      <c r="AB95" s="102"/>
      <c r="AC95" s="90"/>
      <c r="AD95" s="102"/>
      <c r="AE95" s="102"/>
      <c r="AF95" s="102">
        <f t="shared" si="14"/>
        <v>1</v>
      </c>
      <c r="AG95" s="103">
        <f t="shared" si="15"/>
        <v>1</v>
      </c>
      <c r="AH95" s="134" t="s">
        <v>672</v>
      </c>
    </row>
    <row r="96" spans="1:34" s="51" customFormat="1" ht="45.75" customHeight="1" thickBot="1" x14ac:dyDescent="0.25">
      <c r="A96" s="90">
        <v>65</v>
      </c>
      <c r="B96" s="91" t="s">
        <v>142</v>
      </c>
      <c r="C96" s="94" t="s">
        <v>156</v>
      </c>
      <c r="D96" s="94" t="s">
        <v>123</v>
      </c>
      <c r="E96" s="94" t="s">
        <v>567</v>
      </c>
      <c r="F96" s="140" t="s">
        <v>130</v>
      </c>
      <c r="G96" s="90"/>
      <c r="H96" s="90"/>
      <c r="I96" s="123"/>
      <c r="J96" s="90"/>
      <c r="K96" s="123"/>
      <c r="L96" s="123"/>
      <c r="M96" s="90"/>
      <c r="N96" s="90">
        <v>1</v>
      </c>
      <c r="O96" s="250"/>
      <c r="P96" s="90"/>
      <c r="Q96" s="250"/>
      <c r="R96" s="232"/>
      <c r="S96" s="100">
        <f t="shared" si="10"/>
        <v>1</v>
      </c>
      <c r="T96" s="252"/>
      <c r="U96" s="90"/>
      <c r="V96" s="102"/>
      <c r="W96" s="90"/>
      <c r="X96" s="102"/>
      <c r="Y96" s="102"/>
      <c r="Z96" s="90"/>
      <c r="AA96" s="90">
        <v>1</v>
      </c>
      <c r="AB96" s="102"/>
      <c r="AC96" s="102"/>
      <c r="AD96" s="102"/>
      <c r="AE96" s="102"/>
      <c r="AF96" s="102">
        <f t="shared" si="14"/>
        <v>1</v>
      </c>
      <c r="AG96" s="103">
        <f t="shared" si="15"/>
        <v>1</v>
      </c>
      <c r="AH96" s="134" t="s">
        <v>665</v>
      </c>
    </row>
    <row r="97" spans="1:34" s="51" customFormat="1" ht="44.25" customHeight="1" thickBot="1" x14ac:dyDescent="0.25">
      <c r="A97" s="90">
        <v>66</v>
      </c>
      <c r="B97" s="91" t="s">
        <v>142</v>
      </c>
      <c r="C97" s="94" t="s">
        <v>156</v>
      </c>
      <c r="D97" s="94" t="s">
        <v>161</v>
      </c>
      <c r="E97" s="94" t="s">
        <v>569</v>
      </c>
      <c r="F97" s="140" t="s">
        <v>130</v>
      </c>
      <c r="G97" s="90"/>
      <c r="H97" s="90"/>
      <c r="I97" s="123"/>
      <c r="J97" s="90"/>
      <c r="K97" s="123"/>
      <c r="L97" s="123"/>
      <c r="M97" s="90"/>
      <c r="N97" s="90">
        <v>1</v>
      </c>
      <c r="O97" s="250"/>
      <c r="P97" s="90"/>
      <c r="Q97" s="250"/>
      <c r="R97" s="232"/>
      <c r="S97" s="100">
        <f>IFERROR(SUM(G97:R97),"")</f>
        <v>1</v>
      </c>
      <c r="T97" s="252"/>
      <c r="U97" s="90"/>
      <c r="V97" s="102"/>
      <c r="W97" s="90"/>
      <c r="X97" s="102"/>
      <c r="Y97" s="102"/>
      <c r="Z97" s="90"/>
      <c r="AA97" s="90">
        <v>1</v>
      </c>
      <c r="AB97" s="102"/>
      <c r="AC97" s="102"/>
      <c r="AD97" s="102"/>
      <c r="AE97" s="102"/>
      <c r="AF97" s="102">
        <f t="shared" si="14"/>
        <v>1</v>
      </c>
      <c r="AG97" s="103">
        <f t="shared" si="15"/>
        <v>1</v>
      </c>
      <c r="AH97" s="134" t="s">
        <v>671</v>
      </c>
    </row>
    <row r="98" spans="1:34" s="51" customFormat="1" ht="48" customHeight="1" thickBot="1" x14ac:dyDescent="0.25">
      <c r="A98" s="90">
        <v>67</v>
      </c>
      <c r="B98" s="91" t="s">
        <v>142</v>
      </c>
      <c r="C98" s="94" t="s">
        <v>156</v>
      </c>
      <c r="D98" s="94" t="s">
        <v>145</v>
      </c>
      <c r="E98" s="94" t="s">
        <v>587</v>
      </c>
      <c r="F98" s="120" t="s">
        <v>130</v>
      </c>
      <c r="G98" s="90"/>
      <c r="H98" s="90"/>
      <c r="I98" s="123"/>
      <c r="J98" s="90"/>
      <c r="K98" s="123"/>
      <c r="L98" s="123"/>
      <c r="M98" s="90"/>
      <c r="N98" s="90">
        <v>1</v>
      </c>
      <c r="O98" s="250"/>
      <c r="P98" s="90"/>
      <c r="Q98" s="250"/>
      <c r="R98" s="232"/>
      <c r="S98" s="100">
        <f>IFERROR(SUM(G98:R98),"")</f>
        <v>1</v>
      </c>
      <c r="T98" s="252"/>
      <c r="U98" s="90"/>
      <c r="V98" s="102"/>
      <c r="W98" s="90"/>
      <c r="X98" s="102"/>
      <c r="Y98" s="102"/>
      <c r="Z98" s="90"/>
      <c r="AA98" s="90">
        <v>1</v>
      </c>
      <c r="AB98" s="102"/>
      <c r="AC98" s="102"/>
      <c r="AD98" s="90"/>
      <c r="AE98" s="102"/>
      <c r="AF98" s="102">
        <f t="shared" si="14"/>
        <v>1</v>
      </c>
      <c r="AG98" s="103">
        <f t="shared" si="15"/>
        <v>1</v>
      </c>
      <c r="AH98" s="134" t="s">
        <v>660</v>
      </c>
    </row>
    <row r="99" spans="1:34" s="51" customFormat="1" ht="43.5" customHeight="1" thickBot="1" x14ac:dyDescent="0.25">
      <c r="A99" s="90">
        <v>68</v>
      </c>
      <c r="B99" s="91" t="s">
        <v>142</v>
      </c>
      <c r="C99" s="94" t="s">
        <v>156</v>
      </c>
      <c r="D99" s="94" t="s">
        <v>553</v>
      </c>
      <c r="E99" s="94" t="s">
        <v>575</v>
      </c>
      <c r="F99" s="140" t="s">
        <v>130</v>
      </c>
      <c r="G99" s="90"/>
      <c r="H99" s="90"/>
      <c r="I99" s="123"/>
      <c r="J99" s="90"/>
      <c r="K99" s="123"/>
      <c r="L99" s="123"/>
      <c r="M99" s="90"/>
      <c r="N99" s="90">
        <v>1</v>
      </c>
      <c r="O99" s="250"/>
      <c r="P99" s="90"/>
      <c r="Q99" s="250"/>
      <c r="R99" s="232"/>
      <c r="S99" s="100">
        <f>IFERROR(SUM(G99:R99),"")</f>
        <v>1</v>
      </c>
      <c r="T99" s="252"/>
      <c r="U99" s="90"/>
      <c r="V99" s="102"/>
      <c r="W99" s="90"/>
      <c r="X99" s="102"/>
      <c r="Y99" s="102"/>
      <c r="Z99" s="102"/>
      <c r="AA99" s="90">
        <v>1</v>
      </c>
      <c r="AB99" s="102"/>
      <c r="AC99" s="102"/>
      <c r="AD99" s="90"/>
      <c r="AE99" s="102"/>
      <c r="AF99" s="102">
        <f t="shared" si="14"/>
        <v>1</v>
      </c>
      <c r="AG99" s="103">
        <f t="shared" si="15"/>
        <v>1</v>
      </c>
      <c r="AH99" s="134" t="s">
        <v>669</v>
      </c>
    </row>
    <row r="100" spans="1:34" s="51" customFormat="1" ht="46.5" customHeight="1" thickBot="1" x14ac:dyDescent="0.25">
      <c r="A100" s="90">
        <v>69</v>
      </c>
      <c r="B100" s="91" t="s">
        <v>142</v>
      </c>
      <c r="C100" s="94" t="s">
        <v>156</v>
      </c>
      <c r="D100" s="94" t="s">
        <v>146</v>
      </c>
      <c r="E100" s="94" t="s">
        <v>567</v>
      </c>
      <c r="F100" s="119" t="s">
        <v>130</v>
      </c>
      <c r="G100" s="90"/>
      <c r="H100" s="90"/>
      <c r="I100" s="123"/>
      <c r="J100" s="90"/>
      <c r="K100" s="123"/>
      <c r="L100" s="123"/>
      <c r="M100" s="90"/>
      <c r="N100" s="90">
        <v>1</v>
      </c>
      <c r="O100" s="123"/>
      <c r="P100" s="90"/>
      <c r="Q100" s="123"/>
      <c r="R100" s="133"/>
      <c r="S100" s="100">
        <f t="shared" si="10"/>
        <v>1</v>
      </c>
      <c r="T100" s="252"/>
      <c r="U100" s="90"/>
      <c r="V100" s="102"/>
      <c r="W100" s="90"/>
      <c r="X100" s="102"/>
      <c r="Y100" s="102"/>
      <c r="Z100" s="90"/>
      <c r="AA100" s="90">
        <v>1</v>
      </c>
      <c r="AB100" s="102"/>
      <c r="AC100" s="90"/>
      <c r="AD100" s="102"/>
      <c r="AE100" s="102"/>
      <c r="AF100" s="102">
        <f t="shared" si="14"/>
        <v>1</v>
      </c>
      <c r="AG100" s="103">
        <f t="shared" si="15"/>
        <v>1</v>
      </c>
      <c r="AH100" s="134" t="s">
        <v>666</v>
      </c>
    </row>
    <row r="101" spans="1:34" s="51" customFormat="1" ht="19.5" customHeight="1" thickBot="1" x14ac:dyDescent="0.25">
      <c r="A101" s="344" t="s">
        <v>541</v>
      </c>
      <c r="B101" s="345"/>
      <c r="C101" s="345"/>
      <c r="D101" s="345"/>
      <c r="E101" s="345"/>
      <c r="F101" s="346"/>
      <c r="G101" s="95">
        <f t="shared" ref="G101:AF101" si="16">SUM(G83:G100)</f>
        <v>0</v>
      </c>
      <c r="H101" s="95">
        <f t="shared" si="16"/>
        <v>0</v>
      </c>
      <c r="I101" s="95">
        <f t="shared" si="16"/>
        <v>0</v>
      </c>
      <c r="J101" s="95">
        <f t="shared" si="16"/>
        <v>0</v>
      </c>
      <c r="K101" s="95">
        <f t="shared" si="16"/>
        <v>0</v>
      </c>
      <c r="L101" s="95">
        <f t="shared" si="16"/>
        <v>0</v>
      </c>
      <c r="M101" s="95">
        <f t="shared" si="16"/>
        <v>0</v>
      </c>
      <c r="N101" s="95">
        <f t="shared" si="16"/>
        <v>18</v>
      </c>
      <c r="O101" s="95">
        <f t="shared" si="16"/>
        <v>0</v>
      </c>
      <c r="P101" s="95">
        <f t="shared" si="16"/>
        <v>0</v>
      </c>
      <c r="Q101" s="95">
        <f t="shared" si="16"/>
        <v>0</v>
      </c>
      <c r="R101" s="99">
        <f t="shared" si="16"/>
        <v>0</v>
      </c>
      <c r="S101" s="100">
        <f t="shared" si="16"/>
        <v>18</v>
      </c>
      <c r="T101" s="101">
        <f t="shared" si="16"/>
        <v>0</v>
      </c>
      <c r="U101" s="95">
        <f t="shared" si="16"/>
        <v>0</v>
      </c>
      <c r="V101" s="95">
        <f t="shared" si="16"/>
        <v>0</v>
      </c>
      <c r="W101" s="95">
        <f t="shared" si="16"/>
        <v>0</v>
      </c>
      <c r="X101" s="95">
        <f t="shared" si="16"/>
        <v>0</v>
      </c>
      <c r="Y101" s="95">
        <f t="shared" si="16"/>
        <v>0</v>
      </c>
      <c r="Z101" s="95">
        <f t="shared" si="16"/>
        <v>0</v>
      </c>
      <c r="AA101" s="95">
        <f t="shared" si="16"/>
        <v>18</v>
      </c>
      <c r="AB101" s="95">
        <f t="shared" si="16"/>
        <v>0</v>
      </c>
      <c r="AC101" s="95">
        <f t="shared" si="16"/>
        <v>0</v>
      </c>
      <c r="AD101" s="95">
        <f t="shared" si="16"/>
        <v>0</v>
      </c>
      <c r="AE101" s="95">
        <f t="shared" si="16"/>
        <v>0</v>
      </c>
      <c r="AF101" s="110">
        <f t="shared" si="16"/>
        <v>18</v>
      </c>
      <c r="AG101" s="112">
        <f>+AF101/S101</f>
        <v>1</v>
      </c>
      <c r="AH101" s="115"/>
    </row>
    <row r="102" spans="1:34" s="51" customFormat="1" ht="18" thickBot="1" x14ac:dyDescent="0.25">
      <c r="A102" s="138"/>
      <c r="B102" s="141"/>
      <c r="C102" s="142"/>
      <c r="D102" s="115"/>
      <c r="E102" s="115"/>
      <c r="F102" s="142"/>
      <c r="G102" s="264">
        <f>+G101+H101+I101</f>
        <v>0</v>
      </c>
      <c r="H102" s="264"/>
      <c r="I102" s="264"/>
      <c r="J102" s="265">
        <f>+J101+K101+L101</f>
        <v>0</v>
      </c>
      <c r="K102" s="266"/>
      <c r="L102" s="263"/>
      <c r="M102" s="264">
        <f>+M101+N101+O101</f>
        <v>18</v>
      </c>
      <c r="N102" s="264"/>
      <c r="O102" s="264"/>
      <c r="P102" s="264">
        <f>+P101+Q101+R101</f>
        <v>0</v>
      </c>
      <c r="Q102" s="264"/>
      <c r="R102" s="265"/>
      <c r="S102" s="100">
        <f>+G102+J102+M102+P102</f>
        <v>18</v>
      </c>
      <c r="T102" s="263">
        <f>+T101+U101+V101</f>
        <v>0</v>
      </c>
      <c r="U102" s="264"/>
      <c r="V102" s="264"/>
      <c r="W102" s="264">
        <f>+W101+X101+Y101</f>
        <v>0</v>
      </c>
      <c r="X102" s="264"/>
      <c r="Y102" s="264"/>
      <c r="Z102" s="265">
        <f>+Z101+AA101+AB101</f>
        <v>18</v>
      </c>
      <c r="AA102" s="266"/>
      <c r="AB102" s="263"/>
      <c r="AC102" s="264">
        <f>+AC101+AD101+AE101</f>
        <v>0</v>
      </c>
      <c r="AD102" s="264"/>
      <c r="AE102" s="264"/>
      <c r="AF102" s="110">
        <f>+T102+W102+Z102+AC102</f>
        <v>18</v>
      </c>
      <c r="AG102" s="112">
        <f>+AF102/S102</f>
        <v>1</v>
      </c>
      <c r="AH102" s="115"/>
    </row>
    <row r="103" spans="1:34" s="51" customFormat="1" ht="18" thickBot="1" x14ac:dyDescent="0.25">
      <c r="A103" s="138"/>
      <c r="B103" s="141"/>
      <c r="C103" s="142"/>
      <c r="D103" s="115"/>
      <c r="E103" s="115"/>
      <c r="F103" s="142"/>
      <c r="G103" s="309">
        <f>+G102/S102</f>
        <v>0</v>
      </c>
      <c r="H103" s="309"/>
      <c r="I103" s="309"/>
      <c r="J103" s="309">
        <f>+J102/S102</f>
        <v>0</v>
      </c>
      <c r="K103" s="309"/>
      <c r="L103" s="309"/>
      <c r="M103" s="309">
        <f>+M102/S102</f>
        <v>1</v>
      </c>
      <c r="N103" s="309"/>
      <c r="O103" s="309"/>
      <c r="P103" s="309">
        <f>+P102/S102</f>
        <v>0</v>
      </c>
      <c r="Q103" s="309"/>
      <c r="R103" s="310"/>
      <c r="S103" s="143">
        <f>+G103+J103+M103+P103</f>
        <v>1</v>
      </c>
      <c r="T103" s="309" t="e">
        <f t="shared" ref="T103" si="17">+T102/G102</f>
        <v>#DIV/0!</v>
      </c>
      <c r="U103" s="309"/>
      <c r="V103" s="309"/>
      <c r="W103" s="309" t="e">
        <f t="shared" ref="W103" si="18">+W102/J102</f>
        <v>#DIV/0!</v>
      </c>
      <c r="X103" s="309"/>
      <c r="Y103" s="309"/>
      <c r="Z103" s="309">
        <f>+Z102/M102</f>
        <v>1</v>
      </c>
      <c r="AA103" s="309"/>
      <c r="AB103" s="309"/>
      <c r="AC103" s="298" t="e">
        <f>+AC102/P102</f>
        <v>#DIV/0!</v>
      </c>
      <c r="AD103" s="298"/>
      <c r="AE103" s="298"/>
      <c r="AF103" s="117" t="e">
        <f>(T103+W103+Z103)/3</f>
        <v>#DIV/0!</v>
      </c>
      <c r="AG103" s="144"/>
      <c r="AH103" s="115"/>
    </row>
    <row r="104" spans="1:34" ht="37.5" customHeight="1" thickBot="1" x14ac:dyDescent="0.25">
      <c r="A104" s="311" t="s">
        <v>129</v>
      </c>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s="51" customFormat="1" ht="128.25" customHeight="1" thickBot="1" x14ac:dyDescent="0.25">
      <c r="A105" s="90">
        <v>70</v>
      </c>
      <c r="B105" s="119" t="s">
        <v>513</v>
      </c>
      <c r="C105" s="119" t="s">
        <v>513</v>
      </c>
      <c r="D105" s="121" t="s">
        <v>518</v>
      </c>
      <c r="E105" s="121" t="s">
        <v>564</v>
      </c>
      <c r="F105" s="119" t="s">
        <v>168</v>
      </c>
      <c r="G105" s="90"/>
      <c r="H105" s="90"/>
      <c r="I105" s="90">
        <v>1</v>
      </c>
      <c r="J105" s="90"/>
      <c r="K105" s="90"/>
      <c r="L105" s="90"/>
      <c r="M105" s="90">
        <v>1</v>
      </c>
      <c r="N105" s="90"/>
      <c r="O105" s="90"/>
      <c r="P105" s="90"/>
      <c r="Q105" s="90">
        <v>1</v>
      </c>
      <c r="R105" s="138"/>
      <c r="S105" s="100">
        <f>IFERROR(SUM(G105:R105),"")</f>
        <v>3</v>
      </c>
      <c r="T105" s="106"/>
      <c r="U105" s="90"/>
      <c r="V105" s="90">
        <v>1</v>
      </c>
      <c r="W105" s="90"/>
      <c r="X105" s="90"/>
      <c r="Y105" s="90"/>
      <c r="Z105" s="90">
        <v>1</v>
      </c>
      <c r="AA105" s="90"/>
      <c r="AB105" s="90"/>
      <c r="AC105" s="123"/>
      <c r="AD105" s="90"/>
      <c r="AE105" s="123"/>
      <c r="AF105" s="102">
        <f>IFERROR(SUM(T105:AE105),"")</f>
        <v>2</v>
      </c>
      <c r="AG105" s="103">
        <f t="shared" si="15"/>
        <v>0.66666666666666663</v>
      </c>
      <c r="AH105" s="133" t="s">
        <v>652</v>
      </c>
    </row>
    <row r="106" spans="1:34" s="51" customFormat="1" ht="45.75" customHeight="1" thickBot="1" x14ac:dyDescent="0.25">
      <c r="A106" s="90">
        <v>71</v>
      </c>
      <c r="B106" s="119" t="s">
        <v>513</v>
      </c>
      <c r="C106" s="119" t="s">
        <v>513</v>
      </c>
      <c r="D106" s="121" t="s">
        <v>534</v>
      </c>
      <c r="E106" s="121" t="s">
        <v>589</v>
      </c>
      <c r="F106" s="119" t="s">
        <v>168</v>
      </c>
      <c r="G106" s="90"/>
      <c r="H106" s="90"/>
      <c r="I106" s="90"/>
      <c r="J106" s="90"/>
      <c r="K106" s="90"/>
      <c r="L106" s="90"/>
      <c r="M106" s="90"/>
      <c r="N106" s="90"/>
      <c r="O106" s="90"/>
      <c r="P106" s="90"/>
      <c r="Q106" s="90">
        <v>1</v>
      </c>
      <c r="R106" s="138"/>
      <c r="S106" s="100">
        <f>IFERROR(SUM(G106:R106),"")</f>
        <v>1</v>
      </c>
      <c r="T106" s="106"/>
      <c r="U106" s="123"/>
      <c r="V106" s="123"/>
      <c r="W106" s="123"/>
      <c r="X106" s="123"/>
      <c r="Y106" s="90"/>
      <c r="Z106" s="123"/>
      <c r="AA106" s="123"/>
      <c r="AB106" s="123"/>
      <c r="AC106" s="123"/>
      <c r="AD106" s="102"/>
      <c r="AE106" s="123"/>
      <c r="AF106" s="102">
        <f>IFERROR(SUM(T106:AE106),"")</f>
        <v>0</v>
      </c>
      <c r="AG106" s="103">
        <f t="shared" si="15"/>
        <v>0</v>
      </c>
      <c r="AH106" s="134"/>
    </row>
    <row r="107" spans="1:34" s="51" customFormat="1" ht="194.25" customHeight="1" thickBot="1" x14ac:dyDescent="0.25">
      <c r="A107" s="90">
        <v>72</v>
      </c>
      <c r="B107" s="119" t="s">
        <v>513</v>
      </c>
      <c r="C107" s="119" t="s">
        <v>513</v>
      </c>
      <c r="D107" s="118" t="s">
        <v>535</v>
      </c>
      <c r="E107" s="118" t="s">
        <v>596</v>
      </c>
      <c r="F107" s="119" t="s">
        <v>24</v>
      </c>
      <c r="G107" s="90"/>
      <c r="H107" s="90"/>
      <c r="I107" s="249"/>
      <c r="J107" s="90"/>
      <c r="K107" s="90">
        <v>1</v>
      </c>
      <c r="L107" s="90"/>
      <c r="M107" s="90"/>
      <c r="N107" s="90"/>
      <c r="O107" s="90"/>
      <c r="P107" s="90"/>
      <c r="Q107" s="90"/>
      <c r="R107" s="138"/>
      <c r="S107" s="100">
        <v>1</v>
      </c>
      <c r="T107" s="106"/>
      <c r="U107" s="123"/>
      <c r="V107" s="90"/>
      <c r="W107" s="123"/>
      <c r="X107" s="90">
        <v>1</v>
      </c>
      <c r="Y107" s="90"/>
      <c r="Z107" s="123"/>
      <c r="AA107" s="123"/>
      <c r="AB107" s="123"/>
      <c r="AC107" s="123"/>
      <c r="AD107" s="123"/>
      <c r="AE107" s="123"/>
      <c r="AF107" s="102">
        <f>IFERROR(SUM(T107:AE107),"")</f>
        <v>1</v>
      </c>
      <c r="AG107" s="103">
        <f t="shared" si="15"/>
        <v>1</v>
      </c>
      <c r="AH107" s="133" t="s">
        <v>606</v>
      </c>
    </row>
    <row r="108" spans="1:34" s="51" customFormat="1" ht="194.25" customHeight="1" thickBot="1" x14ac:dyDescent="0.25">
      <c r="A108" s="90">
        <v>73</v>
      </c>
      <c r="B108" s="119" t="s">
        <v>513</v>
      </c>
      <c r="C108" s="119" t="s">
        <v>513</v>
      </c>
      <c r="D108" s="118" t="s">
        <v>612</v>
      </c>
      <c r="E108" s="118" t="s">
        <v>618</v>
      </c>
      <c r="F108" s="119" t="s">
        <v>24</v>
      </c>
      <c r="G108" s="90"/>
      <c r="H108" s="90"/>
      <c r="I108" s="249"/>
      <c r="J108" s="90"/>
      <c r="K108" s="90"/>
      <c r="L108" s="90">
        <v>1</v>
      </c>
      <c r="M108" s="90"/>
      <c r="N108" s="90"/>
      <c r="O108" s="90"/>
      <c r="P108" s="90"/>
      <c r="Q108" s="90"/>
      <c r="R108" s="138"/>
      <c r="S108" s="100">
        <v>1</v>
      </c>
      <c r="T108" s="106"/>
      <c r="U108" s="123"/>
      <c r="V108" s="90"/>
      <c r="W108" s="123"/>
      <c r="X108" s="102"/>
      <c r="Y108" s="90">
        <v>1</v>
      </c>
      <c r="Z108" s="123"/>
      <c r="AA108" s="123"/>
      <c r="AB108" s="123"/>
      <c r="AC108" s="123"/>
      <c r="AD108" s="123"/>
      <c r="AE108" s="123"/>
      <c r="AF108" s="102">
        <f>IFERROR(SUM(T108:AE108),"")</f>
        <v>1</v>
      </c>
      <c r="AG108" s="103">
        <f t="shared" ref="AG108" si="19">IF(AND(S108=0,AF108=0),"",IF(IFERROR(AF108/S108,"")&gt;100%,100%,IFERROR(AF108/S108,"")))</f>
        <v>1</v>
      </c>
      <c r="AH108" s="133" t="s">
        <v>619</v>
      </c>
    </row>
    <row r="109" spans="1:34" s="51" customFormat="1" ht="53.25" customHeight="1" thickBot="1" x14ac:dyDescent="0.25">
      <c r="A109" s="90">
        <v>74</v>
      </c>
      <c r="B109" s="119" t="s">
        <v>513</v>
      </c>
      <c r="C109" s="119" t="s">
        <v>513</v>
      </c>
      <c r="D109" s="118" t="s">
        <v>511</v>
      </c>
      <c r="E109" s="121" t="s">
        <v>590</v>
      </c>
      <c r="F109" s="119" t="s">
        <v>168</v>
      </c>
      <c r="G109" s="90"/>
      <c r="H109" s="90"/>
      <c r="I109" s="90"/>
      <c r="J109" s="90"/>
      <c r="K109" s="90"/>
      <c r="L109" s="90"/>
      <c r="M109" s="90"/>
      <c r="N109" s="90"/>
      <c r="O109" s="90"/>
      <c r="P109" s="90"/>
      <c r="Q109" s="90">
        <v>1</v>
      </c>
      <c r="R109" s="138"/>
      <c r="S109" s="100">
        <f>IFERROR(SUM(G109:R109),"")</f>
        <v>1</v>
      </c>
      <c r="T109" s="106"/>
      <c r="U109" s="123"/>
      <c r="V109" s="123"/>
      <c r="W109" s="123"/>
      <c r="X109" s="123"/>
      <c r="Y109" s="90"/>
      <c r="Z109" s="123"/>
      <c r="AA109" s="123"/>
      <c r="AB109" s="123"/>
      <c r="AC109" s="123"/>
      <c r="AD109" s="123"/>
      <c r="AE109" s="102"/>
      <c r="AF109" s="102">
        <f>IFERROR(SUM(T109:AE109),"")</f>
        <v>0</v>
      </c>
      <c r="AG109" s="103">
        <f>IF(AND(S109=0,AF109=0),"",IF(IFERROR(AF109/S109,"")&gt;100%,100%,IFERROR(AF109/S109,"")))</f>
        <v>0</v>
      </c>
      <c r="AH109" s="134"/>
    </row>
    <row r="110" spans="1:34" s="51" customFormat="1" ht="19.5" customHeight="1" thickBot="1" x14ac:dyDescent="0.25">
      <c r="A110" s="344" t="s">
        <v>542</v>
      </c>
      <c r="B110" s="345"/>
      <c r="C110" s="345"/>
      <c r="D110" s="345"/>
      <c r="E110" s="345"/>
      <c r="F110" s="346"/>
      <c r="G110" s="95">
        <f>SUM(G105:G109)</f>
        <v>0</v>
      </c>
      <c r="H110" s="95">
        <f>SUM(H105:H109)</f>
        <v>0</v>
      </c>
      <c r="I110" s="95">
        <f>SUM(I105:I109)</f>
        <v>1</v>
      </c>
      <c r="J110" s="95">
        <f>SUM(J105:J109)</f>
        <v>0</v>
      </c>
      <c r="K110" s="95">
        <f t="shared" ref="K110:R110" si="20">SUM(K105:K109)</f>
        <v>1</v>
      </c>
      <c r="L110" s="95">
        <f t="shared" si="20"/>
        <v>1</v>
      </c>
      <c r="M110" s="95">
        <f t="shared" si="20"/>
        <v>1</v>
      </c>
      <c r="N110" s="95">
        <f t="shared" si="20"/>
        <v>0</v>
      </c>
      <c r="O110" s="95">
        <f t="shared" si="20"/>
        <v>0</v>
      </c>
      <c r="P110" s="95">
        <f t="shared" si="20"/>
        <v>0</v>
      </c>
      <c r="Q110" s="95">
        <f t="shared" si="20"/>
        <v>3</v>
      </c>
      <c r="R110" s="95">
        <f t="shared" si="20"/>
        <v>0</v>
      </c>
      <c r="S110" s="100">
        <f>SUM(G110:R110)</f>
        <v>7</v>
      </c>
      <c r="T110" s="101">
        <f t="shared" ref="T110:AF110" si="21">SUM(T105:T109)</f>
        <v>0</v>
      </c>
      <c r="U110" s="95">
        <f t="shared" si="21"/>
        <v>0</v>
      </c>
      <c r="V110" s="95">
        <f t="shared" si="21"/>
        <v>1</v>
      </c>
      <c r="W110" s="95">
        <f t="shared" si="21"/>
        <v>0</v>
      </c>
      <c r="X110" s="95">
        <f t="shared" si="21"/>
        <v>1</v>
      </c>
      <c r="Y110" s="215">
        <f t="shared" si="21"/>
        <v>1</v>
      </c>
      <c r="Z110" s="95">
        <f t="shared" si="21"/>
        <v>1</v>
      </c>
      <c r="AA110" s="95">
        <f t="shared" si="21"/>
        <v>0</v>
      </c>
      <c r="AB110" s="95">
        <f t="shared" si="21"/>
        <v>0</v>
      </c>
      <c r="AC110" s="95">
        <f t="shared" si="21"/>
        <v>0</v>
      </c>
      <c r="AD110" s="95">
        <f t="shared" si="21"/>
        <v>0</v>
      </c>
      <c r="AE110" s="95">
        <f t="shared" si="21"/>
        <v>0</v>
      </c>
      <c r="AF110" s="110">
        <f t="shared" si="21"/>
        <v>4</v>
      </c>
      <c r="AG110" s="112">
        <f>+AF110/S110</f>
        <v>0.5714285714285714</v>
      </c>
      <c r="AH110" s="115"/>
    </row>
    <row r="111" spans="1:34" s="51" customFormat="1" ht="19.5" customHeight="1" thickBot="1" x14ac:dyDescent="0.25">
      <c r="A111" s="131"/>
      <c r="B111" s="186"/>
      <c r="C111" s="186"/>
      <c r="D111" s="186"/>
      <c r="E111" s="202"/>
      <c r="F111" s="186"/>
      <c r="G111" s="264">
        <f>G110+H110+I110</f>
        <v>1</v>
      </c>
      <c r="H111" s="264"/>
      <c r="I111" s="264"/>
      <c r="J111" s="264">
        <f>J110+K110+L110</f>
        <v>2</v>
      </c>
      <c r="K111" s="264"/>
      <c r="L111" s="264"/>
      <c r="M111" s="264">
        <f>M110+N110+O110</f>
        <v>1</v>
      </c>
      <c r="N111" s="264"/>
      <c r="O111" s="264"/>
      <c r="P111" s="264">
        <f>P110+Q110+R110</f>
        <v>3</v>
      </c>
      <c r="Q111" s="264"/>
      <c r="R111" s="264"/>
      <c r="S111" s="100">
        <f>G111+J111+M111+P111</f>
        <v>7</v>
      </c>
      <c r="T111" s="263">
        <f>+T110+U110+V110</f>
        <v>1</v>
      </c>
      <c r="U111" s="264"/>
      <c r="V111" s="264"/>
      <c r="W111" s="265">
        <f>SUM(W110:Y110)</f>
        <v>2</v>
      </c>
      <c r="X111" s="266"/>
      <c r="Y111" s="263"/>
      <c r="Z111" s="265">
        <f>SUM(Z110:AB110)</f>
        <v>1</v>
      </c>
      <c r="AA111" s="266"/>
      <c r="AB111" s="263"/>
      <c r="AC111" s="265">
        <f>SUM(AC110:AE110)</f>
        <v>0</v>
      </c>
      <c r="AD111" s="266"/>
      <c r="AE111" s="263"/>
      <c r="AF111" s="110">
        <f>+T111+W111+Z111+AC111</f>
        <v>4</v>
      </c>
      <c r="AG111" s="112">
        <f>+AF111/S111</f>
        <v>0.5714285714285714</v>
      </c>
      <c r="AH111" s="115"/>
    </row>
    <row r="112" spans="1:34" s="51" customFormat="1" ht="21.75" customHeight="1" thickBot="1" x14ac:dyDescent="0.25">
      <c r="A112" s="138"/>
      <c r="B112" s="141"/>
      <c r="C112" s="142"/>
      <c r="D112" s="115"/>
      <c r="E112" s="115"/>
      <c r="F112" s="142"/>
      <c r="G112" s="309">
        <f>+G111/S111</f>
        <v>0.14285714285714285</v>
      </c>
      <c r="H112" s="309"/>
      <c r="I112" s="309"/>
      <c r="J112" s="309">
        <f>J111/S111</f>
        <v>0.2857142857142857</v>
      </c>
      <c r="K112" s="309"/>
      <c r="L112" s="309"/>
      <c r="M112" s="309">
        <f>M111/S111</f>
        <v>0.14285714285714285</v>
      </c>
      <c r="N112" s="309"/>
      <c r="O112" s="309"/>
      <c r="P112" s="309">
        <f>P111/S111</f>
        <v>0.42857142857142855</v>
      </c>
      <c r="Q112" s="309"/>
      <c r="R112" s="309"/>
      <c r="S112" s="143">
        <f>G112+J112+M112+P112</f>
        <v>1</v>
      </c>
      <c r="T112" s="341">
        <f>+T111/G111</f>
        <v>1</v>
      </c>
      <c r="U112" s="342"/>
      <c r="V112" s="343"/>
      <c r="W112" s="341">
        <f>+W111/J111</f>
        <v>1</v>
      </c>
      <c r="X112" s="342"/>
      <c r="Y112" s="343"/>
      <c r="Z112" s="341">
        <f t="shared" ref="Z112" si="22">+Z111/M111</f>
        <v>1</v>
      </c>
      <c r="AA112" s="342"/>
      <c r="AB112" s="343"/>
      <c r="AC112" s="341">
        <f t="shared" ref="AC112" si="23">+AC111/P111</f>
        <v>0</v>
      </c>
      <c r="AD112" s="342"/>
      <c r="AE112" s="343"/>
      <c r="AF112" s="117">
        <f>(T112+W112+Z112)/3</f>
        <v>1</v>
      </c>
      <c r="AG112" s="112"/>
      <c r="AH112" s="115"/>
    </row>
    <row r="113" spans="1:34" ht="33" customHeight="1" thickBot="1" x14ac:dyDescent="0.25">
      <c r="A113" s="311" t="s">
        <v>545</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34" s="52" customFormat="1" ht="209.25" customHeight="1" thickBot="1" x14ac:dyDescent="0.25">
      <c r="A114" s="233">
        <v>75</v>
      </c>
      <c r="B114" s="233" t="s">
        <v>593</v>
      </c>
      <c r="C114" s="253" t="s">
        <v>545</v>
      </c>
      <c r="D114" s="254" t="s">
        <v>152</v>
      </c>
      <c r="E114" s="254" t="s">
        <v>566</v>
      </c>
      <c r="F114" s="119" t="s">
        <v>514</v>
      </c>
      <c r="G114" s="233">
        <v>1</v>
      </c>
      <c r="H114" s="233"/>
      <c r="I114" s="255"/>
      <c r="J114" s="233"/>
      <c r="K114" s="233">
        <v>1</v>
      </c>
      <c r="L114" s="233"/>
      <c r="M114" s="233"/>
      <c r="N114" s="233"/>
      <c r="O114" s="233">
        <v>1</v>
      </c>
      <c r="P114" s="233"/>
      <c r="Q114" s="255"/>
      <c r="R114" s="256"/>
      <c r="S114" s="100">
        <f>IFERROR(SUM(G114:R114),"")</f>
        <v>3</v>
      </c>
      <c r="T114" s="257">
        <v>1</v>
      </c>
      <c r="U114" s="258"/>
      <c r="V114" s="258"/>
      <c r="W114" s="258"/>
      <c r="X114" s="233">
        <v>1</v>
      </c>
      <c r="Y114" s="258"/>
      <c r="Z114" s="258"/>
      <c r="AA114" s="258"/>
      <c r="AB114" s="233">
        <v>1</v>
      </c>
      <c r="AC114" s="258"/>
      <c r="AD114" s="258"/>
      <c r="AE114" s="258"/>
      <c r="AF114" s="255">
        <f>IFERROR(SUM(T114:AE114),"")</f>
        <v>3</v>
      </c>
      <c r="AG114" s="259">
        <f>IF(AND(S114=0,AF114=0),"",IF(IFERROR(AF114/S114,"")&gt;100%,100%,IFERROR(AF114/S114,"")))</f>
        <v>1</v>
      </c>
      <c r="AH114" s="242" t="s">
        <v>710</v>
      </c>
    </row>
    <row r="115" spans="1:34" s="51" customFormat="1" ht="81.75" customHeight="1" thickBot="1" x14ac:dyDescent="0.25">
      <c r="A115" s="90">
        <v>76</v>
      </c>
      <c r="B115" s="233" t="s">
        <v>593</v>
      </c>
      <c r="C115" s="253" t="s">
        <v>545</v>
      </c>
      <c r="D115" s="94" t="s">
        <v>127</v>
      </c>
      <c r="E115" s="254" t="s">
        <v>577</v>
      </c>
      <c r="F115" s="119" t="s">
        <v>130</v>
      </c>
      <c r="G115" s="90">
        <v>1</v>
      </c>
      <c r="H115" s="90"/>
      <c r="I115" s="102"/>
      <c r="J115" s="90"/>
      <c r="K115" s="90">
        <v>1</v>
      </c>
      <c r="L115" s="102"/>
      <c r="M115" s="90"/>
      <c r="N115" s="90"/>
      <c r="O115" s="90">
        <v>1</v>
      </c>
      <c r="P115" s="90"/>
      <c r="Q115" s="102"/>
      <c r="R115" s="248"/>
      <c r="S115" s="100">
        <f t="shared" ref="S115:S127" si="24">IFERROR(SUM(G115:R115),"")</f>
        <v>3</v>
      </c>
      <c r="T115" s="132">
        <v>1</v>
      </c>
      <c r="U115" s="123"/>
      <c r="V115" s="123"/>
      <c r="W115" s="90"/>
      <c r="X115" s="90">
        <v>1</v>
      </c>
      <c r="Y115" s="123"/>
      <c r="Z115" s="123"/>
      <c r="AA115" s="123"/>
      <c r="AB115" s="90">
        <v>1</v>
      </c>
      <c r="AC115" s="123"/>
      <c r="AD115" s="123"/>
      <c r="AE115" s="123"/>
      <c r="AF115" s="102">
        <f t="shared" ref="AF115:AF131" si="25">IFERROR(SUM(T115:AE115),"")</f>
        <v>3</v>
      </c>
      <c r="AG115" s="103">
        <f t="shared" si="15"/>
        <v>1</v>
      </c>
      <c r="AH115" s="242" t="s">
        <v>681</v>
      </c>
    </row>
    <row r="116" spans="1:34" s="51" customFormat="1" ht="78.75" customHeight="1" thickBot="1" x14ac:dyDescent="0.25">
      <c r="A116" s="90">
        <v>77</v>
      </c>
      <c r="B116" s="233" t="s">
        <v>593</v>
      </c>
      <c r="C116" s="253" t="s">
        <v>545</v>
      </c>
      <c r="D116" s="94" t="s">
        <v>118</v>
      </c>
      <c r="E116" s="254" t="s">
        <v>572</v>
      </c>
      <c r="F116" s="119" t="s">
        <v>130</v>
      </c>
      <c r="G116" s="90">
        <v>1</v>
      </c>
      <c r="H116" s="90"/>
      <c r="I116" s="102"/>
      <c r="J116" s="90"/>
      <c r="K116" s="90">
        <v>1</v>
      </c>
      <c r="L116" s="102"/>
      <c r="M116" s="90"/>
      <c r="N116" s="90"/>
      <c r="O116" s="90">
        <v>1</v>
      </c>
      <c r="P116" s="90"/>
      <c r="Q116" s="102"/>
      <c r="R116" s="248"/>
      <c r="S116" s="100">
        <f t="shared" si="24"/>
        <v>3</v>
      </c>
      <c r="T116" s="132">
        <v>1</v>
      </c>
      <c r="U116" s="123"/>
      <c r="V116" s="123"/>
      <c r="W116" s="123"/>
      <c r="X116" s="90">
        <v>1</v>
      </c>
      <c r="Y116" s="123"/>
      <c r="Z116" s="123"/>
      <c r="AA116" s="123"/>
      <c r="AB116" s="90">
        <v>1</v>
      </c>
      <c r="AC116" s="123"/>
      <c r="AD116" s="123"/>
      <c r="AE116" s="123"/>
      <c r="AF116" s="102">
        <f t="shared" si="25"/>
        <v>3</v>
      </c>
      <c r="AG116" s="103">
        <f t="shared" si="15"/>
        <v>1</v>
      </c>
      <c r="AH116" s="242" t="s">
        <v>680</v>
      </c>
    </row>
    <row r="117" spans="1:34" s="52" customFormat="1" ht="105.75" customHeight="1" thickBot="1" x14ac:dyDescent="0.25">
      <c r="A117" s="90">
        <v>78</v>
      </c>
      <c r="B117" s="233" t="s">
        <v>593</v>
      </c>
      <c r="C117" s="253" t="s">
        <v>545</v>
      </c>
      <c r="D117" s="94" t="s">
        <v>119</v>
      </c>
      <c r="E117" s="254" t="s">
        <v>572</v>
      </c>
      <c r="F117" s="94" t="s">
        <v>130</v>
      </c>
      <c r="G117" s="90">
        <v>1</v>
      </c>
      <c r="H117" s="90"/>
      <c r="I117" s="102"/>
      <c r="J117" s="90"/>
      <c r="K117" s="90">
        <v>1</v>
      </c>
      <c r="L117" s="102"/>
      <c r="M117" s="90"/>
      <c r="N117" s="90"/>
      <c r="O117" s="90">
        <v>1</v>
      </c>
      <c r="P117" s="90"/>
      <c r="Q117" s="102"/>
      <c r="R117" s="248"/>
      <c r="S117" s="100">
        <f t="shared" si="24"/>
        <v>3</v>
      </c>
      <c r="T117" s="132">
        <v>1</v>
      </c>
      <c r="U117" s="123"/>
      <c r="V117" s="123"/>
      <c r="W117" s="123"/>
      <c r="X117" s="90">
        <v>1</v>
      </c>
      <c r="Y117" s="123"/>
      <c r="Z117" s="123"/>
      <c r="AA117" s="123"/>
      <c r="AB117" s="90">
        <v>1</v>
      </c>
      <c r="AC117" s="123"/>
      <c r="AD117" s="123"/>
      <c r="AE117" s="123"/>
      <c r="AF117" s="102">
        <f t="shared" si="25"/>
        <v>3</v>
      </c>
      <c r="AG117" s="103">
        <f t="shared" si="15"/>
        <v>1</v>
      </c>
      <c r="AH117" s="242" t="s">
        <v>682</v>
      </c>
    </row>
    <row r="118" spans="1:34" s="52" customFormat="1" ht="132" customHeight="1" thickBot="1" x14ac:dyDescent="0.25">
      <c r="A118" s="90">
        <v>79</v>
      </c>
      <c r="B118" s="233" t="s">
        <v>593</v>
      </c>
      <c r="C118" s="253" t="s">
        <v>545</v>
      </c>
      <c r="D118" s="94" t="s">
        <v>151</v>
      </c>
      <c r="E118" s="254" t="s">
        <v>566</v>
      </c>
      <c r="F118" s="120" t="s">
        <v>130</v>
      </c>
      <c r="G118" s="90">
        <v>1</v>
      </c>
      <c r="H118" s="90"/>
      <c r="I118" s="90"/>
      <c r="J118" s="90"/>
      <c r="K118" s="90">
        <v>1</v>
      </c>
      <c r="L118" s="90"/>
      <c r="M118" s="90"/>
      <c r="N118" s="90"/>
      <c r="O118" s="90">
        <v>1</v>
      </c>
      <c r="P118" s="90"/>
      <c r="Q118" s="90"/>
      <c r="R118" s="138"/>
      <c r="S118" s="100">
        <f t="shared" si="24"/>
        <v>3</v>
      </c>
      <c r="T118" s="132">
        <v>1</v>
      </c>
      <c r="U118" s="94"/>
      <c r="V118" s="94"/>
      <c r="W118" s="94"/>
      <c r="X118" s="90">
        <v>1</v>
      </c>
      <c r="Y118" s="94"/>
      <c r="Z118" s="94"/>
      <c r="AA118" s="94"/>
      <c r="AB118" s="90">
        <v>1</v>
      </c>
      <c r="AC118" s="94"/>
      <c r="AD118" s="94"/>
      <c r="AE118" s="94"/>
      <c r="AF118" s="102">
        <f t="shared" si="25"/>
        <v>3</v>
      </c>
      <c r="AG118" s="103">
        <f t="shared" si="15"/>
        <v>1</v>
      </c>
      <c r="AH118" s="242" t="s">
        <v>683</v>
      </c>
    </row>
    <row r="119" spans="1:34" s="51" customFormat="1" ht="84.75" customHeight="1" thickBot="1" x14ac:dyDescent="0.25">
      <c r="A119" s="90">
        <v>80</v>
      </c>
      <c r="B119" s="233" t="s">
        <v>593</v>
      </c>
      <c r="C119" s="253" t="s">
        <v>545</v>
      </c>
      <c r="D119" s="120" t="s">
        <v>120</v>
      </c>
      <c r="E119" s="254" t="s">
        <v>578</v>
      </c>
      <c r="F119" s="140" t="s">
        <v>130</v>
      </c>
      <c r="G119" s="90">
        <v>1</v>
      </c>
      <c r="H119" s="90"/>
      <c r="I119" s="102"/>
      <c r="J119" s="90"/>
      <c r="K119" s="90">
        <v>1</v>
      </c>
      <c r="L119" s="102"/>
      <c r="M119" s="90"/>
      <c r="N119" s="90"/>
      <c r="O119" s="90">
        <v>1</v>
      </c>
      <c r="P119" s="90"/>
      <c r="Q119" s="102"/>
      <c r="R119" s="248"/>
      <c r="S119" s="100">
        <f t="shared" si="24"/>
        <v>3</v>
      </c>
      <c r="T119" s="132">
        <v>1</v>
      </c>
      <c r="U119" s="250"/>
      <c r="V119" s="250"/>
      <c r="W119" s="90"/>
      <c r="X119" s="90">
        <v>1</v>
      </c>
      <c r="Y119" s="250"/>
      <c r="Z119" s="250"/>
      <c r="AA119" s="250"/>
      <c r="AB119" s="90"/>
      <c r="AC119" s="250">
        <v>1</v>
      </c>
      <c r="AD119" s="250"/>
      <c r="AE119" s="250"/>
      <c r="AF119" s="102">
        <f t="shared" si="25"/>
        <v>3</v>
      </c>
      <c r="AG119" s="103">
        <f t="shared" si="15"/>
        <v>1</v>
      </c>
      <c r="AH119" s="242" t="s">
        <v>695</v>
      </c>
    </row>
    <row r="120" spans="1:34" s="51" customFormat="1" ht="117.75" customHeight="1" thickBot="1" x14ac:dyDescent="0.25">
      <c r="A120" s="90">
        <v>81</v>
      </c>
      <c r="B120" s="233" t="s">
        <v>593</v>
      </c>
      <c r="C120" s="253" t="s">
        <v>545</v>
      </c>
      <c r="D120" s="94" t="s">
        <v>121</v>
      </c>
      <c r="E120" s="254" t="s">
        <v>579</v>
      </c>
      <c r="F120" s="119" t="s">
        <v>130</v>
      </c>
      <c r="G120" s="90">
        <v>1</v>
      </c>
      <c r="H120" s="90"/>
      <c r="I120" s="102"/>
      <c r="J120" s="90"/>
      <c r="K120" s="90">
        <v>1</v>
      </c>
      <c r="L120" s="102"/>
      <c r="M120" s="90"/>
      <c r="N120" s="90"/>
      <c r="O120" s="90">
        <v>1</v>
      </c>
      <c r="P120" s="90"/>
      <c r="Q120" s="102"/>
      <c r="R120" s="248"/>
      <c r="S120" s="100">
        <f t="shared" si="24"/>
        <v>3</v>
      </c>
      <c r="T120" s="132">
        <v>1</v>
      </c>
      <c r="U120" s="123"/>
      <c r="V120" s="123"/>
      <c r="W120" s="123"/>
      <c r="X120" s="90">
        <v>1</v>
      </c>
      <c r="Y120" s="123"/>
      <c r="Z120" s="123"/>
      <c r="AA120" s="123"/>
      <c r="AB120" s="90"/>
      <c r="AC120" s="90">
        <v>1</v>
      </c>
      <c r="AD120" s="123"/>
      <c r="AE120" s="123"/>
      <c r="AF120" s="102">
        <f t="shared" si="25"/>
        <v>3</v>
      </c>
      <c r="AG120" s="103">
        <f t="shared" si="15"/>
        <v>1</v>
      </c>
      <c r="AH120" s="242" t="s">
        <v>697</v>
      </c>
    </row>
    <row r="121" spans="1:34" s="51" customFormat="1" ht="87.75" customHeight="1" thickBot="1" x14ac:dyDescent="0.25">
      <c r="A121" s="90">
        <v>82</v>
      </c>
      <c r="B121" s="233" t="s">
        <v>593</v>
      </c>
      <c r="C121" s="253" t="s">
        <v>545</v>
      </c>
      <c r="D121" s="94" t="s">
        <v>139</v>
      </c>
      <c r="E121" s="254" t="s">
        <v>580</v>
      </c>
      <c r="F121" s="119" t="s">
        <v>130</v>
      </c>
      <c r="G121" s="90">
        <v>1</v>
      </c>
      <c r="H121" s="90"/>
      <c r="I121" s="102"/>
      <c r="J121" s="90"/>
      <c r="K121" s="90">
        <v>1</v>
      </c>
      <c r="L121" s="102"/>
      <c r="M121" s="90"/>
      <c r="N121" s="90"/>
      <c r="O121" s="90">
        <v>1</v>
      </c>
      <c r="P121" s="90"/>
      <c r="Q121" s="102"/>
      <c r="R121" s="248"/>
      <c r="S121" s="100">
        <f t="shared" si="24"/>
        <v>3</v>
      </c>
      <c r="T121" s="132">
        <v>1</v>
      </c>
      <c r="U121" s="123"/>
      <c r="V121" s="123"/>
      <c r="W121" s="90"/>
      <c r="X121" s="90">
        <v>1</v>
      </c>
      <c r="Y121" s="123"/>
      <c r="Z121" s="123"/>
      <c r="AA121" s="123"/>
      <c r="AB121" s="90"/>
      <c r="AC121" s="90">
        <v>1</v>
      </c>
      <c r="AD121" s="123"/>
      <c r="AE121" s="123"/>
      <c r="AF121" s="102">
        <f t="shared" si="25"/>
        <v>3</v>
      </c>
      <c r="AG121" s="103">
        <f t="shared" si="15"/>
        <v>1</v>
      </c>
      <c r="AH121" s="242" t="s">
        <v>698</v>
      </c>
    </row>
    <row r="122" spans="1:34" s="51" customFormat="1" ht="109.5" customHeight="1" thickBot="1" x14ac:dyDescent="0.25">
      <c r="A122" s="90">
        <v>83</v>
      </c>
      <c r="B122" s="233" t="s">
        <v>593</v>
      </c>
      <c r="C122" s="253" t="s">
        <v>545</v>
      </c>
      <c r="D122" s="94" t="s">
        <v>122</v>
      </c>
      <c r="E122" s="254" t="s">
        <v>579</v>
      </c>
      <c r="F122" s="119" t="s">
        <v>130</v>
      </c>
      <c r="G122" s="90">
        <v>1</v>
      </c>
      <c r="H122" s="90"/>
      <c r="I122" s="102"/>
      <c r="J122" s="90"/>
      <c r="K122" s="90">
        <v>1</v>
      </c>
      <c r="L122" s="102"/>
      <c r="M122" s="90"/>
      <c r="N122" s="90"/>
      <c r="O122" s="90">
        <v>1</v>
      </c>
      <c r="P122" s="90"/>
      <c r="Q122" s="102"/>
      <c r="R122" s="248"/>
      <c r="S122" s="100">
        <f t="shared" si="24"/>
        <v>3</v>
      </c>
      <c r="T122" s="132">
        <v>1</v>
      </c>
      <c r="U122" s="123"/>
      <c r="V122" s="123"/>
      <c r="W122" s="123"/>
      <c r="X122" s="90">
        <v>1</v>
      </c>
      <c r="Y122" s="123"/>
      <c r="Z122" s="123"/>
      <c r="AA122" s="123"/>
      <c r="AB122" s="90"/>
      <c r="AC122" s="90">
        <v>1</v>
      </c>
      <c r="AD122" s="123"/>
      <c r="AE122" s="123"/>
      <c r="AF122" s="102">
        <f t="shared" si="25"/>
        <v>3</v>
      </c>
      <c r="AG122" s="103">
        <f t="shared" si="15"/>
        <v>1</v>
      </c>
      <c r="AH122" s="242" t="s">
        <v>696</v>
      </c>
    </row>
    <row r="123" spans="1:34" s="51" customFormat="1" ht="81.75" customHeight="1" thickBot="1" x14ac:dyDescent="0.25">
      <c r="A123" s="90">
        <v>84</v>
      </c>
      <c r="B123" s="233" t="s">
        <v>593</v>
      </c>
      <c r="C123" s="253" t="s">
        <v>545</v>
      </c>
      <c r="D123" s="94" t="s">
        <v>144</v>
      </c>
      <c r="E123" s="254" t="s">
        <v>657</v>
      </c>
      <c r="F123" s="119" t="s">
        <v>130</v>
      </c>
      <c r="G123" s="90">
        <v>1</v>
      </c>
      <c r="H123" s="90"/>
      <c r="I123" s="102"/>
      <c r="J123" s="90"/>
      <c r="K123" s="90">
        <v>1</v>
      </c>
      <c r="L123" s="102"/>
      <c r="M123" s="90"/>
      <c r="N123" s="90"/>
      <c r="O123" s="90">
        <v>1</v>
      </c>
      <c r="P123" s="90"/>
      <c r="Q123" s="102"/>
      <c r="R123" s="248"/>
      <c r="S123" s="100">
        <f t="shared" si="24"/>
        <v>3</v>
      </c>
      <c r="T123" s="132">
        <v>1</v>
      </c>
      <c r="U123" s="123"/>
      <c r="V123" s="123"/>
      <c r="W123" s="90"/>
      <c r="X123" s="90">
        <v>1</v>
      </c>
      <c r="Y123" s="123"/>
      <c r="Z123" s="123"/>
      <c r="AA123" s="123"/>
      <c r="AB123" s="90"/>
      <c r="AC123" s="90">
        <v>1</v>
      </c>
      <c r="AD123" s="123"/>
      <c r="AE123" s="123"/>
      <c r="AF123" s="102">
        <f t="shared" si="25"/>
        <v>3</v>
      </c>
      <c r="AG123" s="103">
        <f t="shared" si="15"/>
        <v>1</v>
      </c>
      <c r="AH123" s="242" t="s">
        <v>693</v>
      </c>
    </row>
    <row r="124" spans="1:34" s="51" customFormat="1" ht="96.75" customHeight="1" thickBot="1" x14ac:dyDescent="0.25">
      <c r="A124" s="90">
        <v>85</v>
      </c>
      <c r="B124" s="233" t="s">
        <v>593</v>
      </c>
      <c r="C124" s="253" t="s">
        <v>545</v>
      </c>
      <c r="D124" s="94" t="s">
        <v>551</v>
      </c>
      <c r="E124" s="94" t="s">
        <v>564</v>
      </c>
      <c r="F124" s="119" t="s">
        <v>130</v>
      </c>
      <c r="G124" s="90">
        <v>1</v>
      </c>
      <c r="H124" s="90"/>
      <c r="I124" s="102"/>
      <c r="J124" s="90"/>
      <c r="K124" s="90">
        <v>1</v>
      </c>
      <c r="L124" s="102"/>
      <c r="M124" s="90"/>
      <c r="N124" s="90"/>
      <c r="O124" s="90">
        <v>1</v>
      </c>
      <c r="P124" s="90"/>
      <c r="Q124" s="102"/>
      <c r="R124" s="248"/>
      <c r="S124" s="100">
        <f t="shared" si="24"/>
        <v>3</v>
      </c>
      <c r="T124" s="132">
        <v>1</v>
      </c>
      <c r="U124" s="123"/>
      <c r="V124" s="123"/>
      <c r="W124" s="123"/>
      <c r="X124" s="90">
        <v>1</v>
      </c>
      <c r="Y124" s="123"/>
      <c r="Z124" s="123"/>
      <c r="AA124" s="123"/>
      <c r="AB124" s="90">
        <v>1</v>
      </c>
      <c r="AC124" s="123"/>
      <c r="AD124" s="123"/>
      <c r="AE124" s="123"/>
      <c r="AF124" s="102">
        <f t="shared" si="25"/>
        <v>3</v>
      </c>
      <c r="AG124" s="103">
        <f t="shared" si="15"/>
        <v>1</v>
      </c>
      <c r="AH124" s="242" t="s">
        <v>684</v>
      </c>
    </row>
    <row r="125" spans="1:34" s="51" customFormat="1" ht="90" customHeight="1" thickBot="1" x14ac:dyDescent="0.25">
      <c r="A125" s="90">
        <v>86</v>
      </c>
      <c r="B125" s="233" t="s">
        <v>593</v>
      </c>
      <c r="C125" s="253" t="s">
        <v>545</v>
      </c>
      <c r="D125" s="94" t="s">
        <v>147</v>
      </c>
      <c r="E125" s="94" t="s">
        <v>564</v>
      </c>
      <c r="F125" s="119" t="s">
        <v>130</v>
      </c>
      <c r="G125" s="90">
        <v>1</v>
      </c>
      <c r="H125" s="90"/>
      <c r="I125" s="102"/>
      <c r="J125" s="90"/>
      <c r="K125" s="90">
        <v>1</v>
      </c>
      <c r="L125" s="102"/>
      <c r="M125" s="90"/>
      <c r="N125" s="90"/>
      <c r="O125" s="90">
        <v>1</v>
      </c>
      <c r="P125" s="90"/>
      <c r="Q125" s="102"/>
      <c r="R125" s="248"/>
      <c r="S125" s="100">
        <f t="shared" si="24"/>
        <v>3</v>
      </c>
      <c r="T125" s="132">
        <v>1</v>
      </c>
      <c r="U125" s="123"/>
      <c r="V125" s="123"/>
      <c r="W125" s="123"/>
      <c r="X125" s="90">
        <v>1</v>
      </c>
      <c r="Y125" s="123"/>
      <c r="Z125" s="123"/>
      <c r="AA125" s="123"/>
      <c r="AB125" s="90">
        <v>1</v>
      </c>
      <c r="AC125" s="123"/>
      <c r="AD125" s="123"/>
      <c r="AE125" s="123"/>
      <c r="AF125" s="102">
        <f t="shared" si="25"/>
        <v>3</v>
      </c>
      <c r="AG125" s="103">
        <f t="shared" si="15"/>
        <v>1</v>
      </c>
      <c r="AH125" s="242" t="s">
        <v>685</v>
      </c>
    </row>
    <row r="126" spans="1:34" s="51" customFormat="1" ht="162" customHeight="1" thickBot="1" x14ac:dyDescent="0.25">
      <c r="A126" s="90">
        <v>87</v>
      </c>
      <c r="B126" s="233" t="s">
        <v>593</v>
      </c>
      <c r="C126" s="253" t="s">
        <v>545</v>
      </c>
      <c r="D126" s="94" t="s">
        <v>554</v>
      </c>
      <c r="E126" s="254" t="s">
        <v>617</v>
      </c>
      <c r="F126" s="119" t="s">
        <v>130</v>
      </c>
      <c r="G126" s="90">
        <v>1</v>
      </c>
      <c r="H126" s="90"/>
      <c r="I126" s="102"/>
      <c r="J126" s="90"/>
      <c r="K126" s="90">
        <v>1</v>
      </c>
      <c r="L126" s="102"/>
      <c r="M126" s="90"/>
      <c r="N126" s="90"/>
      <c r="O126" s="90">
        <v>1</v>
      </c>
      <c r="P126" s="90"/>
      <c r="Q126" s="102"/>
      <c r="R126" s="248"/>
      <c r="S126" s="100">
        <f t="shared" si="24"/>
        <v>3</v>
      </c>
      <c r="T126" s="132">
        <v>1</v>
      </c>
      <c r="U126" s="123"/>
      <c r="V126" s="123"/>
      <c r="W126" s="90"/>
      <c r="X126" s="90">
        <v>1</v>
      </c>
      <c r="Y126" s="90"/>
      <c r="Z126" s="123"/>
      <c r="AA126" s="123"/>
      <c r="AB126" s="90"/>
      <c r="AC126" s="90">
        <v>1</v>
      </c>
      <c r="AD126" s="123"/>
      <c r="AE126" s="123"/>
      <c r="AF126" s="102">
        <f t="shared" si="25"/>
        <v>3</v>
      </c>
      <c r="AG126" s="103">
        <f t="shared" si="15"/>
        <v>1</v>
      </c>
      <c r="AH126" s="242" t="s">
        <v>699</v>
      </c>
    </row>
    <row r="127" spans="1:34" s="51" customFormat="1" ht="90.75" customHeight="1" thickBot="1" x14ac:dyDescent="0.25">
      <c r="A127" s="90">
        <v>88</v>
      </c>
      <c r="B127" s="233" t="s">
        <v>593</v>
      </c>
      <c r="C127" s="253" t="s">
        <v>545</v>
      </c>
      <c r="D127" s="120" t="s">
        <v>123</v>
      </c>
      <c r="E127" s="254" t="s">
        <v>578</v>
      </c>
      <c r="F127" s="140" t="s">
        <v>130</v>
      </c>
      <c r="G127" s="90">
        <v>1</v>
      </c>
      <c r="H127" s="90"/>
      <c r="I127" s="102"/>
      <c r="J127" s="90"/>
      <c r="K127" s="90">
        <v>1</v>
      </c>
      <c r="L127" s="102"/>
      <c r="M127" s="90"/>
      <c r="N127" s="90"/>
      <c r="O127" s="90">
        <v>1</v>
      </c>
      <c r="P127" s="90"/>
      <c r="Q127" s="102"/>
      <c r="R127" s="248"/>
      <c r="S127" s="100">
        <f t="shared" si="24"/>
        <v>3</v>
      </c>
      <c r="T127" s="132">
        <v>1</v>
      </c>
      <c r="U127" s="250"/>
      <c r="V127" s="250"/>
      <c r="W127" s="90"/>
      <c r="X127" s="90">
        <v>1</v>
      </c>
      <c r="Y127" s="250"/>
      <c r="Z127" s="250"/>
      <c r="AA127" s="250"/>
      <c r="AB127" s="90"/>
      <c r="AC127" s="90">
        <v>1</v>
      </c>
      <c r="AD127" s="250"/>
      <c r="AE127" s="250"/>
      <c r="AF127" s="102">
        <f t="shared" si="25"/>
        <v>3</v>
      </c>
      <c r="AG127" s="103">
        <f t="shared" si="15"/>
        <v>1</v>
      </c>
      <c r="AH127" s="242" t="s">
        <v>700</v>
      </c>
    </row>
    <row r="128" spans="1:34" s="51" customFormat="1" ht="86.25" customHeight="1" thickBot="1" x14ac:dyDescent="0.25">
      <c r="A128" s="90">
        <v>89</v>
      </c>
      <c r="B128" s="233" t="s">
        <v>593</v>
      </c>
      <c r="C128" s="253" t="s">
        <v>545</v>
      </c>
      <c r="D128" s="94" t="s">
        <v>145</v>
      </c>
      <c r="E128" s="254" t="s">
        <v>591</v>
      </c>
      <c r="F128" s="120" t="s">
        <v>130</v>
      </c>
      <c r="G128" s="90">
        <v>1</v>
      </c>
      <c r="H128" s="90"/>
      <c r="I128" s="102"/>
      <c r="J128" s="90"/>
      <c r="K128" s="90">
        <v>1</v>
      </c>
      <c r="L128" s="102"/>
      <c r="M128" s="90"/>
      <c r="N128" s="90"/>
      <c r="O128" s="90">
        <v>1</v>
      </c>
      <c r="P128" s="90"/>
      <c r="Q128" s="102"/>
      <c r="R128" s="248"/>
      <c r="S128" s="100">
        <f>IFERROR(SUM(G128:R128),"")</f>
        <v>3</v>
      </c>
      <c r="T128" s="132">
        <v>1</v>
      </c>
      <c r="U128" s="250"/>
      <c r="V128" s="250"/>
      <c r="W128" s="90"/>
      <c r="X128" s="90">
        <v>1</v>
      </c>
      <c r="Y128" s="250"/>
      <c r="Z128" s="250"/>
      <c r="AA128" s="250"/>
      <c r="AB128" s="90"/>
      <c r="AC128" s="90">
        <v>1</v>
      </c>
      <c r="AD128" s="250"/>
      <c r="AE128" s="250"/>
      <c r="AF128" s="102">
        <f t="shared" si="25"/>
        <v>3</v>
      </c>
      <c r="AG128" s="103">
        <f t="shared" si="15"/>
        <v>1</v>
      </c>
      <c r="AH128" s="242" t="s">
        <v>701</v>
      </c>
    </row>
    <row r="129" spans="1:34" s="51" customFormat="1" ht="102" customHeight="1" thickBot="1" x14ac:dyDescent="0.25">
      <c r="A129" s="90">
        <v>90</v>
      </c>
      <c r="B129" s="233" t="s">
        <v>593</v>
      </c>
      <c r="C129" s="253" t="s">
        <v>545</v>
      </c>
      <c r="D129" s="94" t="s">
        <v>555</v>
      </c>
      <c r="E129" s="254" t="s">
        <v>579</v>
      </c>
      <c r="F129" s="120" t="s">
        <v>130</v>
      </c>
      <c r="G129" s="90">
        <v>1</v>
      </c>
      <c r="H129" s="90"/>
      <c r="I129" s="102"/>
      <c r="J129" s="90"/>
      <c r="K129" s="90">
        <v>1</v>
      </c>
      <c r="L129" s="102"/>
      <c r="M129" s="90"/>
      <c r="N129" s="90"/>
      <c r="O129" s="90">
        <v>1</v>
      </c>
      <c r="P129" s="90"/>
      <c r="Q129" s="102"/>
      <c r="R129" s="248"/>
      <c r="S129" s="100">
        <f>IFERROR(SUM(G129:R129),"")</f>
        <v>3</v>
      </c>
      <c r="T129" s="132">
        <v>1</v>
      </c>
      <c r="U129" s="250"/>
      <c r="V129" s="250"/>
      <c r="W129" s="250"/>
      <c r="X129" s="90">
        <v>1</v>
      </c>
      <c r="Y129" s="250"/>
      <c r="Z129" s="250"/>
      <c r="AA129" s="250"/>
      <c r="AB129" s="90"/>
      <c r="AC129" s="90">
        <v>1</v>
      </c>
      <c r="AD129" s="250"/>
      <c r="AE129" s="250"/>
      <c r="AF129" s="102">
        <f t="shared" si="25"/>
        <v>3</v>
      </c>
      <c r="AG129" s="103">
        <f t="shared" si="15"/>
        <v>1</v>
      </c>
      <c r="AH129" s="242" t="s">
        <v>702</v>
      </c>
    </row>
    <row r="130" spans="1:34" s="52" customFormat="1" ht="84.75" customHeight="1" thickBot="1" x14ac:dyDescent="0.25">
      <c r="A130" s="90">
        <v>91</v>
      </c>
      <c r="B130" s="233" t="s">
        <v>593</v>
      </c>
      <c r="C130" s="253" t="s">
        <v>545</v>
      </c>
      <c r="D130" s="94" t="s">
        <v>146</v>
      </c>
      <c r="E130" s="254" t="s">
        <v>578</v>
      </c>
      <c r="F130" s="120" t="s">
        <v>130</v>
      </c>
      <c r="G130" s="90">
        <v>1</v>
      </c>
      <c r="H130" s="90"/>
      <c r="I130" s="102"/>
      <c r="J130" s="90"/>
      <c r="K130" s="90">
        <v>1</v>
      </c>
      <c r="L130" s="102"/>
      <c r="M130" s="90"/>
      <c r="N130" s="90"/>
      <c r="O130" s="90">
        <v>1</v>
      </c>
      <c r="P130" s="90"/>
      <c r="Q130" s="102"/>
      <c r="R130" s="248"/>
      <c r="S130" s="100">
        <f>IFERROR(SUM(G130:R130),"")</f>
        <v>3</v>
      </c>
      <c r="T130" s="132">
        <v>1</v>
      </c>
      <c r="U130" s="250"/>
      <c r="V130" s="250"/>
      <c r="W130" s="250"/>
      <c r="X130" s="90">
        <v>1</v>
      </c>
      <c r="Y130" s="250"/>
      <c r="Z130" s="250"/>
      <c r="AA130" s="250"/>
      <c r="AB130" s="90">
        <v>1</v>
      </c>
      <c r="AC130" s="250"/>
      <c r="AD130" s="250"/>
      <c r="AE130" s="250"/>
      <c r="AF130" s="102">
        <f t="shared" si="25"/>
        <v>3</v>
      </c>
      <c r="AG130" s="103">
        <f t="shared" si="15"/>
        <v>1</v>
      </c>
      <c r="AH130" s="242" t="s">
        <v>688</v>
      </c>
    </row>
    <row r="131" spans="1:34" s="51" customFormat="1" ht="138" customHeight="1" thickBot="1" x14ac:dyDescent="0.25">
      <c r="A131" s="90">
        <v>92</v>
      </c>
      <c r="B131" s="233" t="s">
        <v>593</v>
      </c>
      <c r="C131" s="253" t="s">
        <v>545</v>
      </c>
      <c r="D131" s="94" t="s">
        <v>161</v>
      </c>
      <c r="E131" s="254" t="s">
        <v>581</v>
      </c>
      <c r="F131" s="94" t="s">
        <v>130</v>
      </c>
      <c r="G131" s="90">
        <v>1</v>
      </c>
      <c r="H131" s="90"/>
      <c r="I131" s="102"/>
      <c r="J131" s="90"/>
      <c r="K131" s="90">
        <v>1</v>
      </c>
      <c r="L131" s="102"/>
      <c r="M131" s="90"/>
      <c r="N131" s="90"/>
      <c r="O131" s="90">
        <v>1</v>
      </c>
      <c r="P131" s="90"/>
      <c r="Q131" s="102"/>
      <c r="R131" s="248"/>
      <c r="S131" s="100">
        <f>IFERROR(SUM(G131:R131),"")</f>
        <v>3</v>
      </c>
      <c r="T131" s="132">
        <v>1</v>
      </c>
      <c r="U131" s="90"/>
      <c r="V131" s="123"/>
      <c r="W131" s="90"/>
      <c r="X131" s="90">
        <v>1</v>
      </c>
      <c r="Y131" s="123"/>
      <c r="Z131" s="123"/>
      <c r="AA131" s="123"/>
      <c r="AB131" s="90">
        <v>1</v>
      </c>
      <c r="AC131" s="123"/>
      <c r="AD131" s="123"/>
      <c r="AE131" s="123"/>
      <c r="AF131" s="102">
        <f t="shared" si="25"/>
        <v>3</v>
      </c>
      <c r="AG131" s="103">
        <f t="shared" si="15"/>
        <v>1</v>
      </c>
      <c r="AH131" s="242" t="s">
        <v>686</v>
      </c>
    </row>
    <row r="132" spans="1:34" ht="18" thickBot="1" x14ac:dyDescent="0.25">
      <c r="A132" s="344" t="s">
        <v>544</v>
      </c>
      <c r="B132" s="345"/>
      <c r="C132" s="345"/>
      <c r="D132" s="345"/>
      <c r="E132" s="345"/>
      <c r="F132" s="346"/>
      <c r="G132" s="98">
        <f t="shared" ref="G132:AF132" si="26">SUM(G114:G131)</f>
        <v>18</v>
      </c>
      <c r="H132" s="98">
        <f t="shared" si="26"/>
        <v>0</v>
      </c>
      <c r="I132" s="98">
        <f t="shared" si="26"/>
        <v>0</v>
      </c>
      <c r="J132" s="98">
        <f t="shared" si="26"/>
        <v>0</v>
      </c>
      <c r="K132" s="98">
        <f t="shared" si="26"/>
        <v>18</v>
      </c>
      <c r="L132" s="98">
        <f t="shared" si="26"/>
        <v>0</v>
      </c>
      <c r="M132" s="98">
        <f t="shared" si="26"/>
        <v>0</v>
      </c>
      <c r="N132" s="98">
        <f t="shared" si="26"/>
        <v>0</v>
      </c>
      <c r="O132" s="98">
        <f t="shared" si="26"/>
        <v>18</v>
      </c>
      <c r="P132" s="98">
        <f t="shared" si="26"/>
        <v>0</v>
      </c>
      <c r="Q132" s="98">
        <f t="shared" si="26"/>
        <v>0</v>
      </c>
      <c r="R132" s="109">
        <f t="shared" si="26"/>
        <v>0</v>
      </c>
      <c r="S132" s="111">
        <f t="shared" si="26"/>
        <v>54</v>
      </c>
      <c r="T132" s="124">
        <f t="shared" si="26"/>
        <v>18</v>
      </c>
      <c r="U132" s="98">
        <f t="shared" si="26"/>
        <v>0</v>
      </c>
      <c r="V132" s="98">
        <f t="shared" si="26"/>
        <v>0</v>
      </c>
      <c r="W132" s="98">
        <f t="shared" si="26"/>
        <v>0</v>
      </c>
      <c r="X132" s="98">
        <f t="shared" si="26"/>
        <v>18</v>
      </c>
      <c r="Y132" s="98">
        <f t="shared" si="26"/>
        <v>0</v>
      </c>
      <c r="Z132" s="98">
        <f t="shared" si="26"/>
        <v>0</v>
      </c>
      <c r="AA132" s="98">
        <f t="shared" si="26"/>
        <v>0</v>
      </c>
      <c r="AB132" s="98">
        <f t="shared" si="26"/>
        <v>9</v>
      </c>
      <c r="AC132" s="98">
        <f t="shared" si="26"/>
        <v>9</v>
      </c>
      <c r="AD132" s="98">
        <f t="shared" si="26"/>
        <v>0</v>
      </c>
      <c r="AE132" s="98">
        <f t="shared" si="26"/>
        <v>0</v>
      </c>
      <c r="AF132" s="125">
        <f t="shared" si="26"/>
        <v>54</v>
      </c>
      <c r="AG132" s="112">
        <f>+AF132/S132</f>
        <v>1</v>
      </c>
      <c r="AH132" s="203"/>
    </row>
    <row r="133" spans="1:34" ht="18" thickBot="1" x14ac:dyDescent="0.25">
      <c r="A133" s="113"/>
      <c r="B133" s="147"/>
      <c r="C133" s="139"/>
      <c r="D133" s="139"/>
      <c r="E133" s="200"/>
      <c r="F133" s="139"/>
      <c r="G133" s="296">
        <f>+G132+H132+I132</f>
        <v>18</v>
      </c>
      <c r="H133" s="296"/>
      <c r="I133" s="296"/>
      <c r="J133" s="296">
        <f>+J132+K132+L132</f>
        <v>18</v>
      </c>
      <c r="K133" s="296"/>
      <c r="L133" s="296"/>
      <c r="M133" s="296">
        <f>+M132+N132+O132</f>
        <v>18</v>
      </c>
      <c r="N133" s="296"/>
      <c r="O133" s="296"/>
      <c r="P133" s="296">
        <f>+P132+Q132+R132</f>
        <v>0</v>
      </c>
      <c r="Q133" s="296"/>
      <c r="R133" s="306"/>
      <c r="S133" s="111">
        <f>+G133+J133+M133+P133</f>
        <v>54</v>
      </c>
      <c r="T133" s="307">
        <f>+T132+U132+V132</f>
        <v>18</v>
      </c>
      <c r="U133" s="296"/>
      <c r="V133" s="296"/>
      <c r="W133" s="296">
        <f>+W132+X132+Y132</f>
        <v>18</v>
      </c>
      <c r="X133" s="296"/>
      <c r="Y133" s="296"/>
      <c r="Z133" s="296">
        <f>+Z132+AA132+AB132</f>
        <v>9</v>
      </c>
      <c r="AA133" s="296"/>
      <c r="AB133" s="296"/>
      <c r="AC133" s="296">
        <f>+AC132+AD132+AE132</f>
        <v>9</v>
      </c>
      <c r="AD133" s="296"/>
      <c r="AE133" s="296"/>
      <c r="AF133" s="125">
        <f>+T133+W133+Z133+AC133</f>
        <v>54</v>
      </c>
      <c r="AG133" s="112">
        <f>+AF133/S133</f>
        <v>1</v>
      </c>
      <c r="AH133" s="203"/>
    </row>
    <row r="134" spans="1:34" ht="18" thickBot="1" x14ac:dyDescent="0.25">
      <c r="A134" s="113"/>
      <c r="B134" s="147"/>
      <c r="C134" s="139"/>
      <c r="D134" s="139"/>
      <c r="E134" s="200"/>
      <c r="F134" s="139"/>
      <c r="G134" s="298">
        <f>+G133/S133</f>
        <v>0.33333333333333331</v>
      </c>
      <c r="H134" s="298"/>
      <c r="I134" s="298"/>
      <c r="J134" s="298">
        <f>+J133/S133</f>
        <v>0.33333333333333331</v>
      </c>
      <c r="K134" s="298"/>
      <c r="L134" s="298"/>
      <c r="M134" s="298">
        <f>+M133/S133</f>
        <v>0.33333333333333331</v>
      </c>
      <c r="N134" s="298"/>
      <c r="O134" s="298"/>
      <c r="P134" s="298">
        <f>+P133/S133</f>
        <v>0</v>
      </c>
      <c r="Q134" s="298"/>
      <c r="R134" s="299"/>
      <c r="S134" s="130">
        <f>+G134+J134+M134+P134</f>
        <v>1</v>
      </c>
      <c r="T134" s="308">
        <f>+T133/G133</f>
        <v>1</v>
      </c>
      <c r="U134" s="298"/>
      <c r="V134" s="298"/>
      <c r="W134" s="299">
        <f>+W133/J133</f>
        <v>1</v>
      </c>
      <c r="X134" s="313"/>
      <c r="Y134" s="308"/>
      <c r="Z134" s="299">
        <f>+Z133/M133</f>
        <v>0.5</v>
      </c>
      <c r="AA134" s="313"/>
      <c r="AB134" s="308"/>
      <c r="AC134" s="298" t="e">
        <f>+AC133/P133</f>
        <v>#DIV/0!</v>
      </c>
      <c r="AD134" s="298"/>
      <c r="AE134" s="298"/>
      <c r="AF134" s="117">
        <f>(T134+W134+Z134)/3</f>
        <v>0.83333333333333337</v>
      </c>
      <c r="AG134" s="112"/>
      <c r="AH134" s="203"/>
    </row>
    <row r="135" spans="1:34" ht="54.75" customHeight="1" thickBot="1" x14ac:dyDescent="0.25">
      <c r="A135" s="314" t="s">
        <v>136</v>
      </c>
      <c r="B135" s="315"/>
      <c r="C135" s="315"/>
      <c r="D135" s="315"/>
      <c r="E135" s="315"/>
      <c r="F135" s="315"/>
      <c r="G135" s="315"/>
      <c r="H135" s="315"/>
      <c r="I135" s="315"/>
      <c r="J135" s="315"/>
      <c r="K135" s="315"/>
      <c r="L135" s="315"/>
      <c r="M135" s="315"/>
      <c r="N135" s="315"/>
      <c r="O135" s="315"/>
      <c r="P135" s="315"/>
      <c r="Q135" s="315"/>
      <c r="R135" s="315"/>
      <c r="S135" s="316"/>
      <c r="T135" s="315"/>
      <c r="U135" s="315"/>
      <c r="V135" s="315"/>
      <c r="W135" s="315"/>
      <c r="X135" s="315"/>
      <c r="Y135" s="315"/>
      <c r="Z135" s="315"/>
      <c r="AA135" s="315"/>
      <c r="AB135" s="315"/>
      <c r="AC135" s="315"/>
      <c r="AD135" s="315"/>
      <c r="AE135" s="315"/>
      <c r="AF135" s="315"/>
      <c r="AG135" s="315"/>
      <c r="AH135" s="315"/>
    </row>
    <row r="136" spans="1:34" s="51" customFormat="1" ht="409.6" customHeight="1" thickBot="1" x14ac:dyDescent="0.25">
      <c r="A136" s="90">
        <v>93</v>
      </c>
      <c r="B136" s="94" t="s">
        <v>157</v>
      </c>
      <c r="C136" s="94" t="s">
        <v>157</v>
      </c>
      <c r="D136" s="118" t="s">
        <v>165</v>
      </c>
      <c r="E136" s="90" t="s">
        <v>582</v>
      </c>
      <c r="F136" s="119" t="s">
        <v>130</v>
      </c>
      <c r="G136" s="90">
        <v>1</v>
      </c>
      <c r="H136" s="90">
        <v>1</v>
      </c>
      <c r="I136" s="90">
        <v>1</v>
      </c>
      <c r="J136" s="90">
        <v>1</v>
      </c>
      <c r="K136" s="90">
        <v>1</v>
      </c>
      <c r="L136" s="90">
        <v>1</v>
      </c>
      <c r="M136" s="90">
        <v>1</v>
      </c>
      <c r="N136" s="90">
        <v>1</v>
      </c>
      <c r="O136" s="90">
        <v>1</v>
      </c>
      <c r="P136" s="90">
        <v>1</v>
      </c>
      <c r="Q136" s="90">
        <v>1</v>
      </c>
      <c r="R136" s="138">
        <v>1</v>
      </c>
      <c r="S136" s="100">
        <f t="shared" ref="S136:S143" si="27">IFERROR(SUM(G136:R136),"")</f>
        <v>12</v>
      </c>
      <c r="T136" s="132">
        <v>1</v>
      </c>
      <c r="U136" s="90">
        <v>1</v>
      </c>
      <c r="V136" s="90">
        <v>1</v>
      </c>
      <c r="W136" s="90">
        <v>1</v>
      </c>
      <c r="X136" s="90">
        <v>1</v>
      </c>
      <c r="Y136" s="90">
        <v>1</v>
      </c>
      <c r="Z136" s="90">
        <v>1</v>
      </c>
      <c r="AA136" s="90">
        <v>1</v>
      </c>
      <c r="AB136" s="90">
        <v>1</v>
      </c>
      <c r="AC136" s="90">
        <v>1</v>
      </c>
      <c r="AD136" s="90"/>
      <c r="AE136" s="123"/>
      <c r="AF136" s="102">
        <f t="shared" ref="AF136:AF143" si="28">IFERROR(SUM(T136:AE136),"")</f>
        <v>10</v>
      </c>
      <c r="AG136" s="103">
        <f t="shared" ref="AG136:AG143" si="29">IF(AND(S136=0,AF136=0),"",IF(IFERROR(AF136/S136,"")&gt;100%,100%,IFERROR(AF136/S136,"")))</f>
        <v>0.83333333333333337</v>
      </c>
      <c r="AH136" s="134" t="s">
        <v>704</v>
      </c>
    </row>
    <row r="137" spans="1:34" s="52" customFormat="1" ht="57" customHeight="1" thickBot="1" x14ac:dyDescent="0.25">
      <c r="A137" s="138">
        <v>94</v>
      </c>
      <c r="B137" s="94" t="s">
        <v>157</v>
      </c>
      <c r="C137" s="94" t="s">
        <v>157</v>
      </c>
      <c r="D137" s="145" t="s">
        <v>519</v>
      </c>
      <c r="E137" s="222" t="s">
        <v>582</v>
      </c>
      <c r="F137" s="120" t="s">
        <v>520</v>
      </c>
      <c r="G137" s="193"/>
      <c r="H137" s="193"/>
      <c r="I137" s="193"/>
      <c r="J137" s="193"/>
      <c r="K137" s="193"/>
      <c r="L137" s="193"/>
      <c r="M137" s="193"/>
      <c r="N137" s="193"/>
      <c r="O137" s="193"/>
      <c r="P137" s="193"/>
      <c r="Q137" s="193">
        <v>1</v>
      </c>
      <c r="R137" s="194"/>
      <c r="S137" s="100">
        <f t="shared" si="27"/>
        <v>1</v>
      </c>
      <c r="T137" s="195"/>
      <c r="U137" s="193"/>
      <c r="V137" s="193"/>
      <c r="W137" s="193"/>
      <c r="X137" s="193"/>
      <c r="Y137" s="193"/>
      <c r="Z137" s="193"/>
      <c r="AA137" s="193"/>
      <c r="AB137" s="193"/>
      <c r="AC137" s="193"/>
      <c r="AD137" s="193"/>
      <c r="AE137" s="193"/>
      <c r="AF137" s="102">
        <f t="shared" si="28"/>
        <v>0</v>
      </c>
      <c r="AG137" s="103">
        <f t="shared" si="29"/>
        <v>0</v>
      </c>
      <c r="AH137" s="208"/>
    </row>
    <row r="138" spans="1:34" s="52" customFormat="1" ht="55.5" customHeight="1" thickBot="1" x14ac:dyDescent="0.25">
      <c r="A138" s="138">
        <v>95</v>
      </c>
      <c r="B138" s="94" t="s">
        <v>157</v>
      </c>
      <c r="C138" s="94" t="s">
        <v>157</v>
      </c>
      <c r="D138" s="145" t="s">
        <v>521</v>
      </c>
      <c r="E138" s="222" t="s">
        <v>582</v>
      </c>
      <c r="F138" s="120" t="s">
        <v>520</v>
      </c>
      <c r="G138" s="193"/>
      <c r="H138" s="193"/>
      <c r="I138" s="193"/>
      <c r="J138" s="193"/>
      <c r="K138" s="193"/>
      <c r="L138" s="193"/>
      <c r="M138" s="193"/>
      <c r="N138" s="193"/>
      <c r="O138" s="193"/>
      <c r="P138" s="193"/>
      <c r="Q138" s="193">
        <v>1</v>
      </c>
      <c r="R138" s="194"/>
      <c r="S138" s="100">
        <f t="shared" si="27"/>
        <v>1</v>
      </c>
      <c r="T138" s="195"/>
      <c r="U138" s="193"/>
      <c r="V138" s="193"/>
      <c r="W138" s="193"/>
      <c r="X138" s="193"/>
      <c r="Y138" s="193"/>
      <c r="Z138" s="193"/>
      <c r="AA138" s="193"/>
      <c r="AB138" s="193"/>
      <c r="AC138" s="193"/>
      <c r="AD138" s="193"/>
      <c r="AE138" s="193"/>
      <c r="AF138" s="102">
        <f t="shared" si="28"/>
        <v>0</v>
      </c>
      <c r="AG138" s="103">
        <f t="shared" si="29"/>
        <v>0</v>
      </c>
      <c r="AH138" s="208"/>
    </row>
    <row r="139" spans="1:34" s="52" customFormat="1" ht="120" customHeight="1" thickBot="1" x14ac:dyDescent="0.25">
      <c r="A139" s="138">
        <v>96</v>
      </c>
      <c r="B139" s="94" t="s">
        <v>157</v>
      </c>
      <c r="C139" s="94" t="s">
        <v>157</v>
      </c>
      <c r="D139" s="145" t="s">
        <v>510</v>
      </c>
      <c r="E139" s="145" t="s">
        <v>565</v>
      </c>
      <c r="F139" s="120" t="s">
        <v>24</v>
      </c>
      <c r="G139" s="230"/>
      <c r="H139" s="230"/>
      <c r="I139" s="230"/>
      <c r="J139" s="230"/>
      <c r="K139" s="230"/>
      <c r="L139" s="230"/>
      <c r="M139" s="230">
        <v>1</v>
      </c>
      <c r="N139" s="230"/>
      <c r="O139" s="230"/>
      <c r="P139" s="230"/>
      <c r="Q139" s="230"/>
      <c r="R139" s="230"/>
      <c r="S139" s="100">
        <f t="shared" si="27"/>
        <v>1</v>
      </c>
      <c r="T139" s="229"/>
      <c r="U139" s="230"/>
      <c r="V139" s="230"/>
      <c r="W139" s="230"/>
      <c r="X139" s="230"/>
      <c r="Y139" s="230"/>
      <c r="Z139" s="230">
        <v>1</v>
      </c>
      <c r="AA139" s="230"/>
      <c r="AB139" s="230"/>
      <c r="AC139" s="230"/>
      <c r="AD139" s="230"/>
      <c r="AE139" s="230"/>
      <c r="AF139" s="102">
        <f t="shared" si="28"/>
        <v>1</v>
      </c>
      <c r="AG139" s="103">
        <f t="shared" si="29"/>
        <v>1</v>
      </c>
      <c r="AH139" s="208" t="s">
        <v>653</v>
      </c>
    </row>
    <row r="140" spans="1:34" s="51" customFormat="1" ht="120" customHeight="1" thickBot="1" x14ac:dyDescent="0.25">
      <c r="A140" s="138">
        <v>97</v>
      </c>
      <c r="B140" s="94" t="s">
        <v>157</v>
      </c>
      <c r="C140" s="94" t="s">
        <v>157</v>
      </c>
      <c r="D140" s="260" t="s">
        <v>556</v>
      </c>
      <c r="E140" s="260" t="s">
        <v>626</v>
      </c>
      <c r="F140" s="120" t="s">
        <v>24</v>
      </c>
      <c r="G140" s="230"/>
      <c r="H140" s="230"/>
      <c r="I140" s="230"/>
      <c r="J140" s="230"/>
      <c r="K140" s="230">
        <v>1</v>
      </c>
      <c r="L140" s="230"/>
      <c r="M140" s="230"/>
      <c r="N140" s="230"/>
      <c r="O140" s="230"/>
      <c r="P140" s="230"/>
      <c r="Q140" s="230"/>
      <c r="R140" s="231"/>
      <c r="S140" s="100">
        <f t="shared" si="27"/>
        <v>1</v>
      </c>
      <c r="T140" s="229"/>
      <c r="U140" s="230"/>
      <c r="V140" s="230"/>
      <c r="W140" s="230"/>
      <c r="X140" s="230">
        <v>1</v>
      </c>
      <c r="Y140" s="230"/>
      <c r="Z140" s="230"/>
      <c r="AA140" s="230"/>
      <c r="AB140" s="230"/>
      <c r="AC140" s="230"/>
      <c r="AD140" s="230"/>
      <c r="AE140" s="230"/>
      <c r="AF140" s="102">
        <f t="shared" si="28"/>
        <v>1</v>
      </c>
      <c r="AG140" s="103">
        <f t="shared" si="29"/>
        <v>1</v>
      </c>
      <c r="AH140" s="261" t="s">
        <v>616</v>
      </c>
    </row>
    <row r="141" spans="1:34" s="52" customFormat="1" ht="62.25" customHeight="1" thickBot="1" x14ac:dyDescent="0.25">
      <c r="A141" s="138">
        <v>98</v>
      </c>
      <c r="B141" s="94" t="s">
        <v>157</v>
      </c>
      <c r="C141" s="94" t="s">
        <v>157</v>
      </c>
      <c r="D141" s="145" t="s">
        <v>162</v>
      </c>
      <c r="E141" s="145" t="s">
        <v>625</v>
      </c>
      <c r="F141" s="120" t="s">
        <v>24</v>
      </c>
      <c r="G141" s="230"/>
      <c r="H141" s="230"/>
      <c r="I141" s="230"/>
      <c r="J141" s="230"/>
      <c r="K141" s="230">
        <v>1</v>
      </c>
      <c r="L141" s="230"/>
      <c r="M141" s="230"/>
      <c r="N141" s="230"/>
      <c r="O141" s="230"/>
      <c r="P141" s="230"/>
      <c r="Q141" s="230"/>
      <c r="R141" s="231"/>
      <c r="S141" s="100">
        <f t="shared" si="27"/>
        <v>1</v>
      </c>
      <c r="T141" s="229"/>
      <c r="U141" s="230"/>
      <c r="V141" s="230"/>
      <c r="W141" s="230"/>
      <c r="X141" s="230">
        <v>1</v>
      </c>
      <c r="Y141" s="230"/>
      <c r="Z141" s="230"/>
      <c r="AA141" s="230"/>
      <c r="AB141" s="230"/>
      <c r="AC141" s="230"/>
      <c r="AD141" s="230"/>
      <c r="AE141" s="230"/>
      <c r="AF141" s="102">
        <f t="shared" si="28"/>
        <v>1</v>
      </c>
      <c r="AG141" s="103">
        <f t="shared" si="29"/>
        <v>1</v>
      </c>
      <c r="AH141" s="208" t="s">
        <v>605</v>
      </c>
    </row>
    <row r="142" spans="1:34" s="51" customFormat="1" ht="53.25" customHeight="1" thickBot="1" x14ac:dyDescent="0.25">
      <c r="A142" s="90">
        <v>99</v>
      </c>
      <c r="B142" s="94" t="s">
        <v>157</v>
      </c>
      <c r="C142" s="94" t="s">
        <v>157</v>
      </c>
      <c r="D142" s="118" t="s">
        <v>515</v>
      </c>
      <c r="E142" s="260" t="s">
        <v>627</v>
      </c>
      <c r="F142" s="120" t="s">
        <v>24</v>
      </c>
      <c r="G142" s="90"/>
      <c r="H142" s="90"/>
      <c r="I142" s="90"/>
      <c r="J142" s="90"/>
      <c r="K142" s="90"/>
      <c r="L142" s="90"/>
      <c r="M142" s="90">
        <v>1</v>
      </c>
      <c r="N142" s="90"/>
      <c r="O142" s="90"/>
      <c r="P142" s="90"/>
      <c r="Q142" s="90"/>
      <c r="R142" s="138"/>
      <c r="S142" s="100">
        <f t="shared" si="27"/>
        <v>1</v>
      </c>
      <c r="T142" s="106"/>
      <c r="U142" s="123"/>
      <c r="V142" s="123"/>
      <c r="W142" s="123"/>
      <c r="X142" s="123"/>
      <c r="Y142" s="90">
        <v>1</v>
      </c>
      <c r="Z142" s="123"/>
      <c r="AA142" s="123"/>
      <c r="AB142" s="123"/>
      <c r="AC142" s="123"/>
      <c r="AD142" s="123"/>
      <c r="AE142" s="123"/>
      <c r="AF142" s="102">
        <f t="shared" si="28"/>
        <v>1</v>
      </c>
      <c r="AG142" s="103">
        <f t="shared" si="29"/>
        <v>1</v>
      </c>
      <c r="AH142" s="134" t="s">
        <v>633</v>
      </c>
    </row>
    <row r="143" spans="1:34" s="53" customFormat="1" ht="31.5" customHeight="1" thickBot="1" x14ac:dyDescent="0.25">
      <c r="A143" s="148">
        <v>100</v>
      </c>
      <c r="B143" s="94" t="s">
        <v>157</v>
      </c>
      <c r="C143" s="94" t="s">
        <v>157</v>
      </c>
      <c r="D143" s="118" t="s">
        <v>516</v>
      </c>
      <c r="E143" s="118" t="s">
        <v>583</v>
      </c>
      <c r="F143" s="149" t="s">
        <v>168</v>
      </c>
      <c r="G143" s="150"/>
      <c r="H143" s="150"/>
      <c r="I143" s="150"/>
      <c r="J143" s="150"/>
      <c r="K143" s="150"/>
      <c r="L143" s="150"/>
      <c r="M143" s="150"/>
      <c r="N143" s="150"/>
      <c r="O143" s="150"/>
      <c r="P143" s="150"/>
      <c r="Q143" s="150">
        <v>1</v>
      </c>
      <c r="R143" s="148"/>
      <c r="S143" s="100">
        <f t="shared" si="27"/>
        <v>1</v>
      </c>
      <c r="T143" s="151"/>
      <c r="U143" s="152"/>
      <c r="V143" s="152"/>
      <c r="W143" s="152"/>
      <c r="X143" s="152"/>
      <c r="Y143" s="150"/>
      <c r="Z143" s="152"/>
      <c r="AA143" s="152"/>
      <c r="AB143" s="152"/>
      <c r="AC143" s="152"/>
      <c r="AD143" s="153"/>
      <c r="AE143" s="152"/>
      <c r="AF143" s="102">
        <f t="shared" si="28"/>
        <v>0</v>
      </c>
      <c r="AG143" s="103">
        <f t="shared" si="29"/>
        <v>0</v>
      </c>
      <c r="AH143" s="209"/>
    </row>
    <row r="144" spans="1:34" ht="18" thickBot="1" x14ac:dyDescent="0.25">
      <c r="A144" s="344" t="s">
        <v>543</v>
      </c>
      <c r="B144" s="345"/>
      <c r="C144" s="345"/>
      <c r="D144" s="345"/>
      <c r="E144" s="345"/>
      <c r="F144" s="346"/>
      <c r="G144" s="98">
        <f t="shared" ref="G144:L144" si="30">SUM(G136:G143)</f>
        <v>1</v>
      </c>
      <c r="H144" s="198">
        <f t="shared" si="30"/>
        <v>1</v>
      </c>
      <c r="I144" s="198">
        <f t="shared" si="30"/>
        <v>1</v>
      </c>
      <c r="J144" s="214">
        <f t="shared" si="30"/>
        <v>1</v>
      </c>
      <c r="K144" s="214">
        <f t="shared" si="30"/>
        <v>3</v>
      </c>
      <c r="L144" s="214">
        <f t="shared" si="30"/>
        <v>1</v>
      </c>
      <c r="M144" s="214">
        <f>SUM(L136:L143)</f>
        <v>1</v>
      </c>
      <c r="N144" s="214">
        <f>SUM(N136:N143)</f>
        <v>1</v>
      </c>
      <c r="O144" s="214">
        <f>SUM(O136:O143)</f>
        <v>1</v>
      </c>
      <c r="P144" s="214">
        <f>SUM(P136:P143)</f>
        <v>1</v>
      </c>
      <c r="Q144" s="214">
        <f>SUM(Q136:Q143)</f>
        <v>4</v>
      </c>
      <c r="R144" s="214">
        <f>SUM(R136:R143)</f>
        <v>1</v>
      </c>
      <c r="S144" s="111">
        <f>G144+H144+I144+J144+K144+L144+M144+N144+O144+P144+Q144+R144</f>
        <v>17</v>
      </c>
      <c r="T144" s="124">
        <f t="shared" ref="T144:Y144" si="31">SUM(T136:T143)</f>
        <v>1</v>
      </c>
      <c r="U144" s="98">
        <f t="shared" si="31"/>
        <v>1</v>
      </c>
      <c r="V144" s="98">
        <f t="shared" si="31"/>
        <v>1</v>
      </c>
      <c r="W144" s="98">
        <f t="shared" si="31"/>
        <v>1</v>
      </c>
      <c r="X144" s="98">
        <f t="shared" si="31"/>
        <v>3</v>
      </c>
      <c r="Y144" s="221">
        <f t="shared" si="31"/>
        <v>2</v>
      </c>
      <c r="Z144" s="98">
        <f t="shared" ref="Z144:AE144" si="32">SUM(Z136:Z143)</f>
        <v>2</v>
      </c>
      <c r="AA144" s="224">
        <f t="shared" si="32"/>
        <v>1</v>
      </c>
      <c r="AB144" s="98">
        <f t="shared" si="32"/>
        <v>1</v>
      </c>
      <c r="AC144" s="98">
        <f t="shared" si="32"/>
        <v>1</v>
      </c>
      <c r="AD144" s="98">
        <f t="shared" si="32"/>
        <v>0</v>
      </c>
      <c r="AE144" s="98">
        <f t="shared" si="32"/>
        <v>0</v>
      </c>
      <c r="AF144" s="125">
        <f>SUM(AF135:AF143)</f>
        <v>14</v>
      </c>
      <c r="AG144" s="112">
        <f>+AF144/S144</f>
        <v>0.82352941176470584</v>
      </c>
      <c r="AH144" s="210"/>
    </row>
    <row r="145" spans="1:34" ht="18" thickBot="1" x14ac:dyDescent="0.25">
      <c r="A145" s="113"/>
      <c r="B145" s="147"/>
      <c r="C145" s="139"/>
      <c r="D145" s="155"/>
      <c r="E145" s="155"/>
      <c r="F145" s="156"/>
      <c r="G145" s="296">
        <f>+G144+H144+I144</f>
        <v>3</v>
      </c>
      <c r="H145" s="296"/>
      <c r="I145" s="296"/>
      <c r="J145" s="296">
        <f>+J144+K144+L144</f>
        <v>5</v>
      </c>
      <c r="K145" s="296"/>
      <c r="L145" s="296"/>
      <c r="M145" s="296">
        <f>+M144+N144+O144</f>
        <v>3</v>
      </c>
      <c r="N145" s="296"/>
      <c r="O145" s="296"/>
      <c r="P145" s="296">
        <f>+P144+Q144+R144</f>
        <v>6</v>
      </c>
      <c r="Q145" s="296"/>
      <c r="R145" s="306"/>
      <c r="S145" s="111">
        <f>+G145+J145+M145+P145</f>
        <v>17</v>
      </c>
      <c r="T145" s="307">
        <f>+T144+U144+V144</f>
        <v>3</v>
      </c>
      <c r="U145" s="296"/>
      <c r="V145" s="296"/>
      <c r="W145" s="296">
        <f>+W144+X144+Y144</f>
        <v>6</v>
      </c>
      <c r="X145" s="296"/>
      <c r="Y145" s="296"/>
      <c r="Z145" s="296">
        <f>+Z144+AA144+AB144</f>
        <v>4</v>
      </c>
      <c r="AA145" s="296"/>
      <c r="AB145" s="296"/>
      <c r="AC145" s="296">
        <f>+AC144+AD144+AE144</f>
        <v>1</v>
      </c>
      <c r="AD145" s="296"/>
      <c r="AE145" s="296"/>
      <c r="AF145" s="125">
        <f>+T145+W145+Z145+AC145</f>
        <v>14</v>
      </c>
      <c r="AG145" s="112">
        <f>+AF145/S145</f>
        <v>0.82352941176470584</v>
      </c>
      <c r="AH145" s="210"/>
    </row>
    <row r="146" spans="1:34" ht="18" thickBot="1" x14ac:dyDescent="0.25">
      <c r="A146" s="113"/>
      <c r="B146" s="147"/>
      <c r="C146" s="139"/>
      <c r="D146" s="155"/>
      <c r="E146" s="155"/>
      <c r="F146" s="156"/>
      <c r="G146" s="298">
        <f>+G145/S145</f>
        <v>0.17647058823529413</v>
      </c>
      <c r="H146" s="298"/>
      <c r="I146" s="298"/>
      <c r="J146" s="298">
        <f>+J145/S145</f>
        <v>0.29411764705882354</v>
      </c>
      <c r="K146" s="298"/>
      <c r="L146" s="298"/>
      <c r="M146" s="298">
        <f>+M145/S145</f>
        <v>0.17647058823529413</v>
      </c>
      <c r="N146" s="298"/>
      <c r="O146" s="298"/>
      <c r="P146" s="298">
        <f>+P145/S145</f>
        <v>0.35294117647058826</v>
      </c>
      <c r="Q146" s="298"/>
      <c r="R146" s="299"/>
      <c r="S146" s="130">
        <f>+G146+J146+M146+P146</f>
        <v>1</v>
      </c>
      <c r="T146" s="308">
        <f>+T145/G145</f>
        <v>1</v>
      </c>
      <c r="U146" s="298"/>
      <c r="V146" s="298"/>
      <c r="W146" s="298">
        <f>+W145/J145</f>
        <v>1.2</v>
      </c>
      <c r="X146" s="298"/>
      <c r="Y146" s="298"/>
      <c r="Z146" s="298">
        <f>+Z145/M145</f>
        <v>1.3333333333333333</v>
      </c>
      <c r="AA146" s="298"/>
      <c r="AB146" s="298"/>
      <c r="AC146" s="298">
        <f>+AC145/P145</f>
        <v>0.16666666666666666</v>
      </c>
      <c r="AD146" s="298"/>
      <c r="AE146" s="298"/>
      <c r="AF146" s="117">
        <f>(T146+W146+Z146)/3</f>
        <v>1.1777777777777778</v>
      </c>
      <c r="AG146" s="112"/>
      <c r="AH146" s="210"/>
    </row>
    <row r="147" spans="1:34" ht="31.5" customHeight="1" thickBot="1" x14ac:dyDescent="0.25">
      <c r="A147" s="314" t="s">
        <v>137</v>
      </c>
      <c r="B147" s="315"/>
      <c r="C147" s="315"/>
      <c r="D147" s="315"/>
      <c r="E147" s="315"/>
      <c r="F147" s="315"/>
      <c r="G147" s="315"/>
      <c r="H147" s="315"/>
      <c r="I147" s="315"/>
      <c r="J147" s="315"/>
      <c r="K147" s="315"/>
      <c r="L147" s="315"/>
      <c r="M147" s="315"/>
      <c r="N147" s="315"/>
      <c r="O147" s="315"/>
      <c r="P147" s="315"/>
      <c r="Q147" s="315"/>
      <c r="R147" s="315"/>
      <c r="S147" s="316"/>
      <c r="T147" s="315"/>
      <c r="U147" s="315"/>
      <c r="V147" s="315"/>
      <c r="W147" s="315"/>
      <c r="X147" s="315"/>
      <c r="Y147" s="315"/>
      <c r="Z147" s="315"/>
      <c r="AA147" s="315"/>
      <c r="AB147" s="315"/>
      <c r="AC147" s="315"/>
      <c r="AD147" s="315"/>
      <c r="AE147" s="315"/>
      <c r="AF147" s="315"/>
      <c r="AG147" s="315"/>
      <c r="AH147" s="315"/>
    </row>
    <row r="148" spans="1:34" s="51" customFormat="1" ht="318.75" customHeight="1" thickBot="1" x14ac:dyDescent="0.25">
      <c r="A148" s="90">
        <v>101</v>
      </c>
      <c r="B148" s="90" t="s">
        <v>143</v>
      </c>
      <c r="C148" s="90" t="s">
        <v>132</v>
      </c>
      <c r="D148" s="118" t="s">
        <v>558</v>
      </c>
      <c r="E148" s="118" t="s">
        <v>584</v>
      </c>
      <c r="F148" s="94" t="s">
        <v>175</v>
      </c>
      <c r="G148" s="217">
        <v>1</v>
      </c>
      <c r="H148" s="217">
        <v>1</v>
      </c>
      <c r="I148" s="217">
        <v>1</v>
      </c>
      <c r="J148" s="217">
        <v>1</v>
      </c>
      <c r="K148" s="217">
        <v>1</v>
      </c>
      <c r="L148" s="217">
        <v>1</v>
      </c>
      <c r="M148" s="217">
        <v>1</v>
      </c>
      <c r="N148" s="217">
        <v>1</v>
      </c>
      <c r="O148" s="217">
        <v>1</v>
      </c>
      <c r="P148" s="217">
        <v>1</v>
      </c>
      <c r="Q148" s="217">
        <v>1</v>
      </c>
      <c r="R148" s="218">
        <v>1</v>
      </c>
      <c r="S148" s="100">
        <f>IFERROR(SUM(G148:R148),"")</f>
        <v>12</v>
      </c>
      <c r="T148" s="216">
        <v>1</v>
      </c>
      <c r="U148" s="217">
        <v>1</v>
      </c>
      <c r="V148" s="217">
        <v>1</v>
      </c>
      <c r="W148" s="217">
        <v>1</v>
      </c>
      <c r="X148" s="217">
        <v>1</v>
      </c>
      <c r="Y148" s="217">
        <v>1</v>
      </c>
      <c r="Z148" s="217">
        <v>1</v>
      </c>
      <c r="AA148" s="217">
        <v>1</v>
      </c>
      <c r="AB148" s="217">
        <v>1</v>
      </c>
      <c r="AC148" s="228">
        <v>1</v>
      </c>
      <c r="AD148" s="217"/>
      <c r="AE148" s="217"/>
      <c r="AF148" s="102">
        <f>IFERROR(SUM(T148:AE148),"")</f>
        <v>10</v>
      </c>
      <c r="AG148" s="103">
        <f>IF(AND(S148=0,AF148=0),"",IF(IFERROR(AF148/S148,"")&gt;100%,100%,IFERROR(AF148/S148,"")))</f>
        <v>0.83333333333333337</v>
      </c>
      <c r="AH148" s="211" t="s">
        <v>703</v>
      </c>
    </row>
    <row r="149" spans="1:34" s="51" customFormat="1" ht="259.5" customHeight="1" thickBot="1" x14ac:dyDescent="0.25">
      <c r="A149" s="90">
        <v>102</v>
      </c>
      <c r="B149" s="90" t="s">
        <v>143</v>
      </c>
      <c r="C149" s="90" t="s">
        <v>132</v>
      </c>
      <c r="D149" s="118" t="s">
        <v>153</v>
      </c>
      <c r="E149" s="118" t="s">
        <v>584</v>
      </c>
      <c r="F149" s="94" t="s">
        <v>175</v>
      </c>
      <c r="G149" s="217">
        <v>1</v>
      </c>
      <c r="H149" s="217">
        <v>1</v>
      </c>
      <c r="I149" s="217">
        <v>1</v>
      </c>
      <c r="J149" s="217">
        <v>1</v>
      </c>
      <c r="K149" s="217"/>
      <c r="L149" s="217">
        <v>1</v>
      </c>
      <c r="M149" s="217">
        <v>1</v>
      </c>
      <c r="N149" s="217"/>
      <c r="O149" s="217">
        <v>1</v>
      </c>
      <c r="P149" s="217"/>
      <c r="Q149" s="217">
        <v>1</v>
      </c>
      <c r="R149" s="218"/>
      <c r="S149" s="100">
        <f>IFERROR(SUM(G149:R149),"")</f>
        <v>8</v>
      </c>
      <c r="T149" s="216">
        <v>1</v>
      </c>
      <c r="U149" s="217">
        <v>1</v>
      </c>
      <c r="V149" s="217">
        <v>1</v>
      </c>
      <c r="W149" s="217">
        <v>1</v>
      </c>
      <c r="X149" s="217"/>
      <c r="Y149" s="223">
        <v>1</v>
      </c>
      <c r="Z149" s="217">
        <v>1</v>
      </c>
      <c r="AA149" s="217"/>
      <c r="AB149" s="217">
        <v>1</v>
      </c>
      <c r="AC149" s="217">
        <v>1</v>
      </c>
      <c r="AD149" s="217"/>
      <c r="AE149" s="217"/>
      <c r="AF149" s="102">
        <f>IFERROR(SUM(T149:AE149),"")</f>
        <v>8</v>
      </c>
      <c r="AG149" s="103">
        <f>IF(AND(S149=0,AF149=0),"",IF(IFERROR(AF149/S149,"")&gt;100%,100%,IFERROR(AF149/S149,"")))</f>
        <v>1</v>
      </c>
      <c r="AH149" s="211" t="s">
        <v>712</v>
      </c>
    </row>
    <row r="150" spans="1:34" ht="18" thickBot="1" x14ac:dyDescent="0.25">
      <c r="A150" s="344" t="s">
        <v>546</v>
      </c>
      <c r="B150" s="345"/>
      <c r="C150" s="345"/>
      <c r="D150" s="345"/>
      <c r="E150" s="345"/>
      <c r="F150" s="346"/>
      <c r="G150" s="98">
        <f>SUM(G148:G149)</f>
        <v>2</v>
      </c>
      <c r="H150" s="98">
        <f t="shared" ref="H150:R150" si="33">SUM(H148:H149)</f>
        <v>2</v>
      </c>
      <c r="I150" s="98">
        <f t="shared" si="33"/>
        <v>2</v>
      </c>
      <c r="J150" s="98">
        <f t="shared" si="33"/>
        <v>2</v>
      </c>
      <c r="K150" s="98">
        <f t="shared" si="33"/>
        <v>1</v>
      </c>
      <c r="L150" s="98">
        <f t="shared" si="33"/>
        <v>2</v>
      </c>
      <c r="M150" s="98">
        <f t="shared" si="33"/>
        <v>2</v>
      </c>
      <c r="N150" s="98">
        <f t="shared" si="33"/>
        <v>1</v>
      </c>
      <c r="O150" s="98">
        <f t="shared" si="33"/>
        <v>2</v>
      </c>
      <c r="P150" s="98">
        <f t="shared" si="33"/>
        <v>1</v>
      </c>
      <c r="Q150" s="98">
        <f t="shared" si="33"/>
        <v>2</v>
      </c>
      <c r="R150" s="98">
        <f t="shared" si="33"/>
        <v>1</v>
      </c>
      <c r="S150" s="111">
        <f>G150+H150+I150+J150+K150+L150+M150+N150+O150+P150+Q150+R150</f>
        <v>20</v>
      </c>
      <c r="T150" s="124">
        <f>SUM(T148:T149)</f>
        <v>2</v>
      </c>
      <c r="U150" s="219">
        <f t="shared" ref="U150:AE150" si="34">SUM(U148:U149)</f>
        <v>2</v>
      </c>
      <c r="V150" s="219">
        <f t="shared" si="34"/>
        <v>2</v>
      </c>
      <c r="W150" s="219">
        <f t="shared" si="34"/>
        <v>2</v>
      </c>
      <c r="X150" s="219">
        <f t="shared" si="34"/>
        <v>1</v>
      </c>
      <c r="Y150" s="219">
        <f t="shared" si="34"/>
        <v>2</v>
      </c>
      <c r="Z150" s="219">
        <f t="shared" si="34"/>
        <v>2</v>
      </c>
      <c r="AA150" s="219">
        <f t="shared" si="34"/>
        <v>1</v>
      </c>
      <c r="AB150" s="219">
        <f t="shared" si="34"/>
        <v>2</v>
      </c>
      <c r="AC150" s="219">
        <f t="shared" si="34"/>
        <v>2</v>
      </c>
      <c r="AD150" s="219">
        <f t="shared" si="34"/>
        <v>0</v>
      </c>
      <c r="AE150" s="219">
        <f t="shared" si="34"/>
        <v>0</v>
      </c>
      <c r="AF150" s="125">
        <f>SUM(T150:AE150)</f>
        <v>18</v>
      </c>
      <c r="AG150" s="112">
        <f>+AF150/S150</f>
        <v>0.9</v>
      </c>
      <c r="AH150" s="210"/>
    </row>
    <row r="151" spans="1:34" ht="18" thickBot="1" x14ac:dyDescent="0.25">
      <c r="A151" s="113"/>
      <c r="B151" s="147"/>
      <c r="C151" s="147"/>
      <c r="D151" s="155"/>
      <c r="E151" s="155"/>
      <c r="F151" s="139"/>
      <c r="G151" s="296">
        <f>+G150+H150+I150</f>
        <v>6</v>
      </c>
      <c r="H151" s="296"/>
      <c r="I151" s="296"/>
      <c r="J151" s="296">
        <f>+J150+K150+L150</f>
        <v>5</v>
      </c>
      <c r="K151" s="296"/>
      <c r="L151" s="296"/>
      <c r="M151" s="296">
        <f>+M150+N150+O150</f>
        <v>5</v>
      </c>
      <c r="N151" s="296"/>
      <c r="O151" s="296"/>
      <c r="P151" s="296">
        <f>+P150+Q150+R150</f>
        <v>4</v>
      </c>
      <c r="Q151" s="296"/>
      <c r="R151" s="306"/>
      <c r="S151" s="111">
        <f>+G151+J151+M151+P151</f>
        <v>20</v>
      </c>
      <c r="T151" s="307">
        <f>+T150+U150+V150</f>
        <v>6</v>
      </c>
      <c r="U151" s="296"/>
      <c r="V151" s="296"/>
      <c r="W151" s="296">
        <f>+W150+X150+Y150</f>
        <v>5</v>
      </c>
      <c r="X151" s="296"/>
      <c r="Y151" s="296"/>
      <c r="Z151" s="296">
        <f>+Z150+AA150+AB150</f>
        <v>5</v>
      </c>
      <c r="AA151" s="296"/>
      <c r="AB151" s="296"/>
      <c r="AC151" s="296">
        <f>+AC150+AD150+AE150</f>
        <v>2</v>
      </c>
      <c r="AD151" s="296"/>
      <c r="AE151" s="296"/>
      <c r="AF151" s="125">
        <f>+T151+W151+Z151+AC151</f>
        <v>18</v>
      </c>
      <c r="AG151" s="112">
        <f>+AF151/S151</f>
        <v>0.9</v>
      </c>
      <c r="AH151" s="210"/>
    </row>
    <row r="152" spans="1:34" ht="18" thickBot="1" x14ac:dyDescent="0.25">
      <c r="A152" s="113"/>
      <c r="B152" s="147"/>
      <c r="C152" s="147"/>
      <c r="D152" s="155"/>
      <c r="E152" s="155"/>
      <c r="F152" s="139"/>
      <c r="G152" s="298">
        <f>+G151/S151</f>
        <v>0.3</v>
      </c>
      <c r="H152" s="298"/>
      <c r="I152" s="298"/>
      <c r="J152" s="298">
        <f>+J151/S151</f>
        <v>0.25</v>
      </c>
      <c r="K152" s="298"/>
      <c r="L152" s="298"/>
      <c r="M152" s="298">
        <f>+M151/S151</f>
        <v>0.25</v>
      </c>
      <c r="N152" s="298"/>
      <c r="O152" s="298"/>
      <c r="P152" s="298">
        <f>+P151/S151</f>
        <v>0.2</v>
      </c>
      <c r="Q152" s="298"/>
      <c r="R152" s="299"/>
      <c r="S152" s="130">
        <f>+G152+J152+M152+P152</f>
        <v>1</v>
      </c>
      <c r="T152" s="308">
        <f>+T151/G151</f>
        <v>1</v>
      </c>
      <c r="U152" s="298"/>
      <c r="V152" s="298"/>
      <c r="W152" s="298">
        <f>+W151/J151</f>
        <v>1</v>
      </c>
      <c r="X152" s="298"/>
      <c r="Y152" s="298"/>
      <c r="Z152" s="298">
        <f>+Z151/M151</f>
        <v>1</v>
      </c>
      <c r="AA152" s="298"/>
      <c r="AB152" s="298"/>
      <c r="AC152" s="298">
        <f>+AC151/P151</f>
        <v>0.5</v>
      </c>
      <c r="AD152" s="298"/>
      <c r="AE152" s="298"/>
      <c r="AF152" s="117">
        <f>(T152+W152+Z152)/3</f>
        <v>1</v>
      </c>
      <c r="AG152" s="112"/>
      <c r="AH152" s="210"/>
    </row>
    <row r="153" spans="1:34" ht="31.5" customHeight="1" x14ac:dyDescent="0.2">
      <c r="A153" s="314" t="s">
        <v>138</v>
      </c>
      <c r="B153" s="315"/>
      <c r="C153" s="315"/>
      <c r="D153" s="315"/>
      <c r="E153" s="315"/>
      <c r="F153" s="315"/>
      <c r="G153" s="315"/>
      <c r="H153" s="315"/>
      <c r="I153" s="315"/>
      <c r="J153" s="315"/>
      <c r="K153" s="315"/>
      <c r="L153" s="315"/>
      <c r="M153" s="315"/>
      <c r="N153" s="315"/>
      <c r="O153" s="315"/>
      <c r="P153" s="315"/>
      <c r="Q153" s="315"/>
      <c r="R153" s="315"/>
      <c r="S153" s="347"/>
      <c r="T153" s="315"/>
      <c r="U153" s="315"/>
      <c r="V153" s="315"/>
      <c r="W153" s="315"/>
      <c r="X153" s="315"/>
      <c r="Y153" s="315"/>
      <c r="Z153" s="315"/>
      <c r="AA153" s="315"/>
      <c r="AB153" s="315"/>
      <c r="AC153" s="315"/>
      <c r="AD153" s="315"/>
      <c r="AE153" s="315"/>
      <c r="AF153" s="315"/>
      <c r="AG153" s="315"/>
      <c r="AH153" s="315"/>
    </row>
    <row r="154" spans="1:34" s="51" customFormat="1" ht="43.5" customHeight="1" x14ac:dyDescent="0.2">
      <c r="A154" s="90">
        <v>103</v>
      </c>
      <c r="B154" s="90" t="s">
        <v>25</v>
      </c>
      <c r="C154" s="90" t="s">
        <v>178</v>
      </c>
      <c r="D154" s="118" t="s">
        <v>163</v>
      </c>
      <c r="E154" s="118" t="s">
        <v>592</v>
      </c>
      <c r="F154" s="94" t="s">
        <v>176</v>
      </c>
      <c r="G154" s="230"/>
      <c r="H154" s="230"/>
      <c r="I154" s="230"/>
      <c r="J154" s="230"/>
      <c r="K154" s="230">
        <v>1</v>
      </c>
      <c r="L154" s="230"/>
      <c r="M154" s="230"/>
      <c r="N154" s="230"/>
      <c r="O154" s="230"/>
      <c r="P154" s="230">
        <v>1</v>
      </c>
      <c r="Q154" s="230"/>
      <c r="R154" s="230"/>
      <c r="S154" s="262">
        <f>IFERROR(SUM(G154:R154),"")</f>
        <v>2</v>
      </c>
      <c r="T154" s="230"/>
      <c r="U154" s="230"/>
      <c r="V154" s="230"/>
      <c r="W154" s="230"/>
      <c r="X154" s="230">
        <v>1</v>
      </c>
      <c r="Y154" s="230"/>
      <c r="Z154" s="230"/>
      <c r="AA154" s="230"/>
      <c r="AB154" s="230"/>
      <c r="AC154" s="230">
        <v>1</v>
      </c>
      <c r="AD154" s="230"/>
      <c r="AE154" s="230"/>
      <c r="AF154" s="102">
        <f>IFERROR(SUM(T154:AE154),"")</f>
        <v>2</v>
      </c>
      <c r="AG154" s="103">
        <f>IF(AND(S154=0,AF154=0),"",IF(IFERROR(AF154/S154,"")&gt;100%,100%,IFERROR(AF154/S154,"")))</f>
        <v>1</v>
      </c>
      <c r="AH154" s="211" t="s">
        <v>694</v>
      </c>
    </row>
    <row r="155" spans="1:34" s="51" customFormat="1" ht="210.75" customHeight="1" thickBot="1" x14ac:dyDescent="0.25">
      <c r="A155" s="90">
        <v>104</v>
      </c>
      <c r="B155" s="90" t="s">
        <v>25</v>
      </c>
      <c r="C155" s="90" t="s">
        <v>131</v>
      </c>
      <c r="D155" s="118" t="s">
        <v>160</v>
      </c>
      <c r="E155" s="118" t="s">
        <v>585</v>
      </c>
      <c r="F155" s="94" t="s">
        <v>177</v>
      </c>
      <c r="G155" s="225">
        <v>1</v>
      </c>
      <c r="H155" s="225">
        <v>1</v>
      </c>
      <c r="I155" s="225">
        <v>1</v>
      </c>
      <c r="J155" s="225">
        <v>1</v>
      </c>
      <c r="K155" s="225">
        <v>1</v>
      </c>
      <c r="L155" s="225">
        <v>1</v>
      </c>
      <c r="M155" s="225">
        <v>1</v>
      </c>
      <c r="N155" s="225">
        <v>1</v>
      </c>
      <c r="O155" s="225">
        <v>1</v>
      </c>
      <c r="P155" s="225">
        <v>1</v>
      </c>
      <c r="Q155" s="225">
        <v>1</v>
      </c>
      <c r="R155" s="110">
        <v>1</v>
      </c>
      <c r="S155" s="110">
        <f>IFERROR(SUM(G155:R155),"")</f>
        <v>12</v>
      </c>
      <c r="T155" s="225">
        <v>1</v>
      </c>
      <c r="U155" s="225">
        <v>1</v>
      </c>
      <c r="V155" s="225">
        <v>1</v>
      </c>
      <c r="W155" s="225">
        <v>1</v>
      </c>
      <c r="X155" s="225">
        <v>1</v>
      </c>
      <c r="Y155" s="225">
        <v>1</v>
      </c>
      <c r="Z155" s="225">
        <v>1</v>
      </c>
      <c r="AA155" s="225">
        <v>1</v>
      </c>
      <c r="AB155" s="225">
        <v>1</v>
      </c>
      <c r="AC155" s="225">
        <v>1</v>
      </c>
      <c r="AD155" s="225"/>
      <c r="AE155" s="225"/>
      <c r="AF155" s="102">
        <f>IFERROR(SUM(T155:AE155),"")</f>
        <v>10</v>
      </c>
      <c r="AG155" s="103">
        <f>IF(AND(S155=0,AF155=0),"",IF(IFERROR(AF155/S155,"")&gt;100%,100%,IFERROR(AF155/S155,"")))</f>
        <v>0.83333333333333337</v>
      </c>
      <c r="AH155" s="212" t="s">
        <v>691</v>
      </c>
    </row>
    <row r="156" spans="1:34" ht="18" thickBot="1" x14ac:dyDescent="0.25">
      <c r="A156" s="344" t="s">
        <v>547</v>
      </c>
      <c r="B156" s="345"/>
      <c r="C156" s="345"/>
      <c r="D156" s="345"/>
      <c r="E156" s="345"/>
      <c r="F156" s="346"/>
      <c r="G156" s="98">
        <f>SUM(G154:G155)</f>
        <v>1</v>
      </c>
      <c r="H156" s="98">
        <f t="shared" ref="H156:R156" si="35">SUM(H154:H155)</f>
        <v>1</v>
      </c>
      <c r="I156" s="98">
        <f t="shared" si="35"/>
        <v>1</v>
      </c>
      <c r="J156" s="98">
        <f t="shared" si="35"/>
        <v>1</v>
      </c>
      <c r="K156" s="98">
        <f t="shared" si="35"/>
        <v>2</v>
      </c>
      <c r="L156" s="98">
        <f t="shared" si="35"/>
        <v>1</v>
      </c>
      <c r="M156" s="98">
        <f t="shared" si="35"/>
        <v>1</v>
      </c>
      <c r="N156" s="98">
        <f t="shared" si="35"/>
        <v>1</v>
      </c>
      <c r="O156" s="98">
        <f t="shared" si="35"/>
        <v>1</v>
      </c>
      <c r="P156" s="98">
        <f t="shared" si="35"/>
        <v>2</v>
      </c>
      <c r="Q156" s="98">
        <f t="shared" si="35"/>
        <v>1</v>
      </c>
      <c r="R156" s="98">
        <f t="shared" si="35"/>
        <v>1</v>
      </c>
      <c r="S156" s="111">
        <f>G156+H156+I156+J156+K156+L156+M156+N156+O156+P156+Q156+R156</f>
        <v>14</v>
      </c>
      <c r="T156" s="124">
        <f t="shared" ref="T156:AE156" si="36">SUM(T155:T155)</f>
        <v>1</v>
      </c>
      <c r="U156" s="98">
        <f t="shared" si="36"/>
        <v>1</v>
      </c>
      <c r="V156" s="98">
        <f t="shared" si="36"/>
        <v>1</v>
      </c>
      <c r="W156" s="98">
        <f t="shared" si="36"/>
        <v>1</v>
      </c>
      <c r="X156" s="98">
        <f>SUM(X154:X155)</f>
        <v>2</v>
      </c>
      <c r="Y156" s="98">
        <f t="shared" si="36"/>
        <v>1</v>
      </c>
      <c r="Z156" s="98">
        <f t="shared" si="36"/>
        <v>1</v>
      </c>
      <c r="AA156" s="98">
        <f t="shared" si="36"/>
        <v>1</v>
      </c>
      <c r="AB156" s="98">
        <f t="shared" si="36"/>
        <v>1</v>
      </c>
      <c r="AC156" s="98">
        <f t="shared" si="36"/>
        <v>1</v>
      </c>
      <c r="AD156" s="98">
        <f t="shared" si="36"/>
        <v>0</v>
      </c>
      <c r="AE156" s="98">
        <f t="shared" si="36"/>
        <v>0</v>
      </c>
      <c r="AF156" s="125">
        <f>SUM(AF154:AF155)</f>
        <v>12</v>
      </c>
      <c r="AG156" s="112">
        <f>+AF156/S156</f>
        <v>0.8571428571428571</v>
      </c>
      <c r="AH156" s="157"/>
    </row>
    <row r="157" spans="1:34" ht="18" thickBot="1" x14ac:dyDescent="0.25">
      <c r="A157" s="146"/>
      <c r="B157" s="187"/>
      <c r="C157" s="187"/>
      <c r="D157" s="188"/>
      <c r="E157" s="188"/>
      <c r="F157" s="189"/>
      <c r="G157" s="296">
        <f>+G156+H156+I156</f>
        <v>3</v>
      </c>
      <c r="H157" s="296"/>
      <c r="I157" s="296"/>
      <c r="J157" s="296">
        <f>+J156+K156+L156</f>
        <v>4</v>
      </c>
      <c r="K157" s="296"/>
      <c r="L157" s="296"/>
      <c r="M157" s="296">
        <f>+M156+N156+O156</f>
        <v>3</v>
      </c>
      <c r="N157" s="296"/>
      <c r="O157" s="296"/>
      <c r="P157" s="296">
        <f>+P156+Q156+R156</f>
        <v>4</v>
      </c>
      <c r="Q157" s="296"/>
      <c r="R157" s="296"/>
      <c r="S157" s="190">
        <f>G157+J157+M157+P157</f>
        <v>14</v>
      </c>
      <c r="T157" s="307">
        <f>+T156+U156+V156</f>
        <v>3</v>
      </c>
      <c r="U157" s="296"/>
      <c r="V157" s="296"/>
      <c r="W157" s="296">
        <f>+W156+X156+Y156</f>
        <v>4</v>
      </c>
      <c r="X157" s="296"/>
      <c r="Y157" s="296"/>
      <c r="Z157" s="296">
        <f>+Z156+AA156+AB156</f>
        <v>3</v>
      </c>
      <c r="AA157" s="296"/>
      <c r="AB157" s="296"/>
      <c r="AC157" s="296">
        <f>+AC156+AD156+AE156</f>
        <v>1</v>
      </c>
      <c r="AD157" s="296"/>
      <c r="AE157" s="296"/>
      <c r="AF157" s="125">
        <f>+T157+W157+Z157+AC157</f>
        <v>11</v>
      </c>
      <c r="AG157" s="112">
        <f>+AF157/S157</f>
        <v>0.7857142857142857</v>
      </c>
      <c r="AH157" s="191"/>
    </row>
    <row r="158" spans="1:34" s="51" customFormat="1" ht="21.75" customHeight="1" x14ac:dyDescent="0.2">
      <c r="A158" s="160"/>
      <c r="B158" s="192"/>
      <c r="C158" s="160"/>
      <c r="D158" s="162"/>
      <c r="E158" s="162"/>
      <c r="F158" s="161"/>
      <c r="G158" s="298">
        <f>G157/S157</f>
        <v>0.21428571428571427</v>
      </c>
      <c r="H158" s="298"/>
      <c r="I158" s="298"/>
      <c r="J158" s="298">
        <f>J157/S157</f>
        <v>0.2857142857142857</v>
      </c>
      <c r="K158" s="298"/>
      <c r="L158" s="298"/>
      <c r="M158" s="298">
        <f>M157/S157</f>
        <v>0.21428571428571427</v>
      </c>
      <c r="N158" s="298"/>
      <c r="O158" s="298"/>
      <c r="P158" s="298">
        <f>P157/S157</f>
        <v>0.2857142857142857</v>
      </c>
      <c r="Q158" s="298"/>
      <c r="R158" s="298"/>
      <c r="S158" s="158">
        <f>G158+J158+M158+P158</f>
        <v>1</v>
      </c>
      <c r="T158" s="308">
        <f>+T157/G157</f>
        <v>1</v>
      </c>
      <c r="U158" s="298"/>
      <c r="V158" s="298"/>
      <c r="W158" s="298">
        <f>+W157/J157</f>
        <v>1</v>
      </c>
      <c r="X158" s="298"/>
      <c r="Y158" s="298"/>
      <c r="Z158" s="298">
        <f>+Z157/M157</f>
        <v>1</v>
      </c>
      <c r="AA158" s="298"/>
      <c r="AB158" s="298"/>
      <c r="AC158" s="298">
        <f>+AC157/P157</f>
        <v>0.25</v>
      </c>
      <c r="AD158" s="298"/>
      <c r="AE158" s="298"/>
      <c r="AF158" s="117">
        <f>(T158+W158+Z158)/3</f>
        <v>1</v>
      </c>
      <c r="AG158" s="112"/>
      <c r="AH158" s="159"/>
    </row>
    <row r="159" spans="1:34" s="51" customFormat="1" x14ac:dyDescent="0.2">
      <c r="A159" s="325"/>
      <c r="B159" s="326"/>
      <c r="C159" s="326"/>
      <c r="D159" s="326"/>
      <c r="E159" s="326"/>
      <c r="F159" s="326"/>
      <c r="G159" s="283"/>
      <c r="H159" s="283"/>
      <c r="I159" s="283"/>
      <c r="J159" s="283"/>
      <c r="K159" s="283"/>
      <c r="L159" s="283"/>
      <c r="M159" s="283"/>
      <c r="N159" s="283"/>
      <c r="O159" s="283"/>
      <c r="P159" s="283"/>
      <c r="Q159" s="283"/>
      <c r="R159" s="283"/>
      <c r="S159" s="283"/>
      <c r="T159" s="283"/>
      <c r="U159" s="283"/>
      <c r="V159" s="283"/>
      <c r="W159" s="283"/>
      <c r="X159" s="283"/>
      <c r="Y159" s="283"/>
      <c r="Z159" s="283"/>
      <c r="AA159" s="283"/>
      <c r="AB159" s="283"/>
      <c r="AC159" s="283"/>
      <c r="AD159" s="283"/>
      <c r="AE159" s="283"/>
      <c r="AF159" s="283"/>
      <c r="AG159" s="283"/>
      <c r="AH159" s="284"/>
    </row>
    <row r="160" spans="1:34" s="51" customFormat="1" ht="29.25" customHeight="1" x14ac:dyDescent="0.2">
      <c r="A160" s="160"/>
      <c r="B160" s="160"/>
      <c r="C160" s="161"/>
      <c r="D160" s="162"/>
      <c r="E160" s="162"/>
      <c r="F160" s="163"/>
      <c r="G160" s="164"/>
      <c r="H160" s="164"/>
      <c r="I160" s="164"/>
      <c r="J160" s="164"/>
      <c r="K160" s="164"/>
      <c r="L160" s="164"/>
      <c r="M160" s="164"/>
      <c r="N160" s="164"/>
      <c r="O160" s="164"/>
      <c r="P160" s="164"/>
      <c r="Q160" s="164"/>
      <c r="R160" s="164"/>
      <c r="S160" s="165"/>
      <c r="T160" s="164"/>
      <c r="U160" s="164"/>
      <c r="V160" s="164"/>
      <c r="W160" s="164"/>
      <c r="X160" s="164"/>
      <c r="Y160" s="164"/>
      <c r="Z160" s="164"/>
      <c r="AA160" s="164"/>
      <c r="AB160" s="164"/>
      <c r="AC160" s="164"/>
      <c r="AD160" s="164"/>
      <c r="AE160" s="164"/>
      <c r="AF160" s="166"/>
      <c r="AG160" s="167"/>
      <c r="AH160" s="168"/>
    </row>
    <row r="161" spans="1:34" s="51" customFormat="1" ht="29.25" customHeight="1" x14ac:dyDescent="0.2">
      <c r="A161" s="160"/>
      <c r="B161" s="160"/>
      <c r="C161" s="161"/>
      <c r="D161" s="162"/>
      <c r="E161" s="162"/>
      <c r="F161" s="163"/>
      <c r="G161" s="327" t="s">
        <v>2</v>
      </c>
      <c r="H161" s="327"/>
      <c r="I161" s="327"/>
      <c r="J161" s="327"/>
      <c r="K161" s="327"/>
      <c r="L161" s="327"/>
      <c r="M161" s="327"/>
      <c r="N161" s="327"/>
      <c r="O161" s="327"/>
      <c r="P161" s="327"/>
      <c r="Q161" s="327"/>
      <c r="R161" s="327"/>
      <c r="S161" s="327"/>
      <c r="T161" s="328" t="s">
        <v>3</v>
      </c>
      <c r="U161" s="329"/>
      <c r="V161" s="329"/>
      <c r="W161" s="329"/>
      <c r="X161" s="329"/>
      <c r="Y161" s="329"/>
      <c r="Z161" s="329"/>
      <c r="AA161" s="329"/>
      <c r="AB161" s="329"/>
      <c r="AC161" s="329"/>
      <c r="AD161" s="329"/>
      <c r="AE161" s="330"/>
      <c r="AF161" s="169"/>
      <c r="AG161" s="169"/>
      <c r="AH161" s="169"/>
    </row>
    <row r="162" spans="1:34" s="51" customFormat="1" ht="29.25" customHeight="1" x14ac:dyDescent="0.2">
      <c r="A162" s="160"/>
      <c r="B162" s="160"/>
      <c r="C162" s="161"/>
      <c r="D162" s="162"/>
      <c r="E162" s="162"/>
      <c r="F162" s="163"/>
      <c r="G162" s="170">
        <f t="shared" ref="G162:S162" si="37">G21+G37+G57+G79+G101+G110+G132+G144+G150+G156</f>
        <v>30</v>
      </c>
      <c r="H162" s="170">
        <f t="shared" si="37"/>
        <v>10</v>
      </c>
      <c r="I162" s="170">
        <f t="shared" si="37"/>
        <v>7</v>
      </c>
      <c r="J162" s="170">
        <f t="shared" si="37"/>
        <v>6</v>
      </c>
      <c r="K162" s="170">
        <f t="shared" si="37"/>
        <v>29</v>
      </c>
      <c r="L162" s="170">
        <f t="shared" si="37"/>
        <v>20</v>
      </c>
      <c r="M162" s="170">
        <f t="shared" si="37"/>
        <v>14</v>
      </c>
      <c r="N162" s="170">
        <f t="shared" si="37"/>
        <v>21</v>
      </c>
      <c r="O162" s="170">
        <f t="shared" si="37"/>
        <v>24</v>
      </c>
      <c r="P162" s="170">
        <f t="shared" si="37"/>
        <v>7</v>
      </c>
      <c r="Q162" s="170">
        <f t="shared" si="37"/>
        <v>14</v>
      </c>
      <c r="R162" s="170">
        <f t="shared" si="37"/>
        <v>3</v>
      </c>
      <c r="S162" s="170">
        <f t="shared" si="37"/>
        <v>185</v>
      </c>
      <c r="T162" s="170">
        <f t="shared" ref="T162:AE162" si="38">+T21+T37+T57+T79+T101+T110+T132+T144+T150+T156</f>
        <v>30</v>
      </c>
      <c r="U162" s="170">
        <f t="shared" si="38"/>
        <v>10</v>
      </c>
      <c r="V162" s="170">
        <f t="shared" si="38"/>
        <v>7</v>
      </c>
      <c r="W162" s="170">
        <f t="shared" si="38"/>
        <v>7</v>
      </c>
      <c r="X162" s="170">
        <f t="shared" si="38"/>
        <v>29</v>
      </c>
      <c r="Y162" s="170">
        <f t="shared" si="38"/>
        <v>18</v>
      </c>
      <c r="Z162" s="170">
        <f t="shared" si="38"/>
        <v>16</v>
      </c>
      <c r="AA162" s="170">
        <f t="shared" si="38"/>
        <v>23</v>
      </c>
      <c r="AB162" s="170">
        <f t="shared" si="38"/>
        <v>15</v>
      </c>
      <c r="AC162" s="170">
        <f t="shared" si="38"/>
        <v>17</v>
      </c>
      <c r="AD162" s="170">
        <f t="shared" si="38"/>
        <v>0</v>
      </c>
      <c r="AE162" s="170">
        <f t="shared" si="38"/>
        <v>0</v>
      </c>
      <c r="AF162" s="169"/>
      <c r="AG162" s="169"/>
      <c r="AH162" s="169"/>
    </row>
    <row r="163" spans="1:34" s="51" customFormat="1" ht="29.25" customHeight="1" x14ac:dyDescent="0.2">
      <c r="A163" s="160"/>
      <c r="B163" s="160"/>
      <c r="C163" s="161"/>
      <c r="D163" s="162"/>
      <c r="E163" s="162"/>
      <c r="F163" s="163"/>
      <c r="G163" s="171"/>
      <c r="H163" s="171"/>
      <c r="I163" s="171"/>
      <c r="J163" s="171"/>
      <c r="K163" s="171"/>
      <c r="L163" s="172"/>
      <c r="M163" s="172"/>
      <c r="N163" s="171"/>
      <c r="O163" s="171"/>
      <c r="P163" s="171"/>
      <c r="Q163" s="171"/>
      <c r="R163" s="171"/>
      <c r="S163" s="173"/>
      <c r="T163" s="331" t="s">
        <v>27</v>
      </c>
      <c r="U163" s="332"/>
      <c r="V163" s="332"/>
      <c r="W163" s="332"/>
      <c r="X163" s="332"/>
      <c r="Y163" s="332"/>
      <c r="Z163" s="332"/>
      <c r="AA163" s="332"/>
      <c r="AB163" s="332"/>
      <c r="AC163" s="332"/>
      <c r="AD163" s="332"/>
      <c r="AE163" s="333"/>
      <c r="AF163" s="169"/>
      <c r="AG163" s="169"/>
      <c r="AH163" s="169"/>
    </row>
    <row r="164" spans="1:34" s="51" customFormat="1" ht="29.25" customHeight="1" x14ac:dyDescent="0.2">
      <c r="A164" s="160"/>
      <c r="B164" s="160"/>
      <c r="C164" s="161"/>
      <c r="D164" s="162"/>
      <c r="E164" s="162"/>
      <c r="F164" s="163"/>
      <c r="G164" s="129"/>
      <c r="H164" s="129"/>
      <c r="I164" s="129"/>
      <c r="J164" s="129"/>
      <c r="K164" s="129"/>
      <c r="L164" s="174"/>
      <c r="M164" s="174"/>
      <c r="N164" s="129"/>
      <c r="O164" s="129"/>
      <c r="P164" s="129"/>
      <c r="Q164" s="175" t="s">
        <v>28</v>
      </c>
      <c r="R164" s="176"/>
      <c r="S164" s="177"/>
      <c r="T164" s="178">
        <f>IFERROR(T162/G162,"")</f>
        <v>1</v>
      </c>
      <c r="U164" s="178">
        <f>IFERROR(U162/H162,"")</f>
        <v>1</v>
      </c>
      <c r="V164" s="178">
        <f>IFERROR(V162/I162,"")</f>
        <v>1</v>
      </c>
      <c r="W164" s="178">
        <f t="shared" ref="W164:AE164" si="39">IFERROR(W162/J162,"")</f>
        <v>1.1666666666666667</v>
      </c>
      <c r="X164" s="178">
        <f t="shared" si="39"/>
        <v>1</v>
      </c>
      <c r="Y164" s="178">
        <f t="shared" si="39"/>
        <v>0.9</v>
      </c>
      <c r="Z164" s="178">
        <f t="shared" si="39"/>
        <v>1.1428571428571428</v>
      </c>
      <c r="AA164" s="178">
        <f t="shared" si="39"/>
        <v>1.0952380952380953</v>
      </c>
      <c r="AB164" s="178">
        <f t="shared" si="39"/>
        <v>0.625</v>
      </c>
      <c r="AC164" s="178">
        <f t="shared" si="39"/>
        <v>2.4285714285714284</v>
      </c>
      <c r="AD164" s="178">
        <f t="shared" si="39"/>
        <v>0</v>
      </c>
      <c r="AE164" s="178">
        <f t="shared" si="39"/>
        <v>0</v>
      </c>
      <c r="AF164" s="169"/>
      <c r="AG164" s="169"/>
      <c r="AH164" s="169"/>
    </row>
    <row r="165" spans="1:34" s="51" customFormat="1" ht="29.25" customHeight="1" x14ac:dyDescent="0.2">
      <c r="A165" s="160"/>
      <c r="B165" s="160"/>
      <c r="C165" s="161"/>
      <c r="D165" s="162"/>
      <c r="E165" s="162"/>
      <c r="F165" s="163"/>
      <c r="G165" s="129"/>
      <c r="H165" s="129"/>
      <c r="I165" s="129"/>
      <c r="J165" s="129"/>
      <c r="K165" s="129"/>
      <c r="L165" s="174"/>
      <c r="M165" s="174"/>
      <c r="N165" s="129"/>
      <c r="O165" s="129"/>
      <c r="P165" s="129"/>
      <c r="Q165" s="175" t="s">
        <v>29</v>
      </c>
      <c r="R165" s="176"/>
      <c r="S165" s="177"/>
      <c r="T165" s="334">
        <f>IFERROR(SUM(T162:V162)/SUM(G162:I162),"")</f>
        <v>1</v>
      </c>
      <c r="U165" s="334"/>
      <c r="V165" s="334"/>
      <c r="W165" s="334">
        <f>IFERROR(SUM(W162:Y162)/SUM(J162:L162),"")</f>
        <v>0.98181818181818181</v>
      </c>
      <c r="X165" s="334"/>
      <c r="Y165" s="334"/>
      <c r="Z165" s="334">
        <f>IFERROR(SUM(Z162:AB162)/SUM(M162:O162),"")</f>
        <v>0.9152542372881356</v>
      </c>
      <c r="AA165" s="334"/>
      <c r="AB165" s="334"/>
      <c r="AC165" s="334">
        <f>IFERROR(SUM(AC162:AE162)/SUM(P162:R162),"")</f>
        <v>0.70833333333333337</v>
      </c>
      <c r="AD165" s="334"/>
      <c r="AE165" s="334"/>
      <c r="AF165" s="169"/>
      <c r="AG165" s="169"/>
      <c r="AH165" s="169"/>
    </row>
    <row r="166" spans="1:34" s="51" customFormat="1" ht="29.25" customHeight="1" thickBot="1" x14ac:dyDescent="0.25">
      <c r="A166" s="160"/>
      <c r="B166" s="160"/>
      <c r="C166" s="161"/>
      <c r="D166" s="162"/>
      <c r="E166" s="162"/>
      <c r="F166" s="163"/>
      <c r="G166" s="129"/>
      <c r="H166" s="129"/>
      <c r="I166" s="129"/>
      <c r="J166" s="129"/>
      <c r="K166" s="129"/>
      <c r="L166" s="174"/>
      <c r="M166" s="174"/>
      <c r="N166" s="129"/>
      <c r="O166" s="129"/>
      <c r="P166" s="129"/>
      <c r="Q166" s="175" t="s">
        <v>30</v>
      </c>
      <c r="R166" s="176"/>
      <c r="S166" s="177"/>
      <c r="T166" s="317">
        <f>IFERROR(SUM(T162:Y162)/SUM(G162:L162),"")</f>
        <v>0.99019607843137258</v>
      </c>
      <c r="U166" s="317"/>
      <c r="V166" s="317"/>
      <c r="W166" s="317"/>
      <c r="X166" s="317"/>
      <c r="Y166" s="317"/>
      <c r="Z166" s="317">
        <f>IFERROR(SUM(Z162:AE162)/SUM(M162:R162),"")</f>
        <v>0.85542168674698793</v>
      </c>
      <c r="AA166" s="317"/>
      <c r="AB166" s="317"/>
      <c r="AC166" s="317"/>
      <c r="AD166" s="317"/>
      <c r="AE166" s="317"/>
      <c r="AF166" s="169"/>
      <c r="AG166" s="169"/>
      <c r="AH166" s="169"/>
    </row>
    <row r="167" spans="1:34" s="51" customFormat="1" ht="29.25" customHeight="1" thickBot="1" x14ac:dyDescent="0.25">
      <c r="A167" s="160"/>
      <c r="B167" s="160"/>
      <c r="C167" s="161"/>
      <c r="D167" s="162"/>
      <c r="E167" s="162"/>
      <c r="F167" s="163"/>
      <c r="G167" s="129"/>
      <c r="H167" s="129"/>
      <c r="I167" s="129"/>
      <c r="J167" s="129"/>
      <c r="K167" s="129"/>
      <c r="L167" s="174"/>
      <c r="M167" s="174"/>
      <c r="N167" s="129"/>
      <c r="O167" s="129"/>
      <c r="P167" s="129"/>
      <c r="Q167" s="175" t="s">
        <v>31</v>
      </c>
      <c r="R167" s="176"/>
      <c r="S167" s="226"/>
      <c r="T167" s="318">
        <f>IFERROR(SUM(T162:AE162)/SUM(G162:R162),"")</f>
        <v>0.92972972972972978</v>
      </c>
      <c r="U167" s="319"/>
      <c r="V167" s="319"/>
      <c r="W167" s="319"/>
      <c r="X167" s="319"/>
      <c r="Y167" s="319"/>
      <c r="Z167" s="319"/>
      <c r="AA167" s="319"/>
      <c r="AB167" s="319"/>
      <c r="AC167" s="319"/>
      <c r="AD167" s="319"/>
      <c r="AE167" s="320"/>
      <c r="AF167" s="169"/>
      <c r="AG167" s="169"/>
      <c r="AH167" s="169"/>
    </row>
    <row r="168" spans="1:34" s="51" customFormat="1" ht="29.25" customHeight="1" x14ac:dyDescent="0.2">
      <c r="A168" s="160"/>
      <c r="B168" s="160"/>
      <c r="C168" s="161"/>
      <c r="D168" s="162"/>
      <c r="E168" s="162"/>
      <c r="F168" s="163"/>
      <c r="G168" s="129"/>
      <c r="H168" s="170">
        <f>SUM($G162:H162)</f>
        <v>40</v>
      </c>
      <c r="I168" s="170">
        <f>SUM($G162:I162)</f>
        <v>47</v>
      </c>
      <c r="J168" s="170">
        <f>SUM($G162:J162)</f>
        <v>53</v>
      </c>
      <c r="K168" s="170">
        <f>SUM($G162:K162)</f>
        <v>82</v>
      </c>
      <c r="L168" s="170">
        <f>SUM($G162:L162)</f>
        <v>102</v>
      </c>
      <c r="M168" s="170">
        <f>SUM($G162:M162)</f>
        <v>116</v>
      </c>
      <c r="N168" s="170">
        <f>SUM($G162:N162)</f>
        <v>137</v>
      </c>
      <c r="O168" s="170">
        <f>SUM($G162:O162)</f>
        <v>161</v>
      </c>
      <c r="P168" s="170">
        <f>SUM($G162:P162)</f>
        <v>168</v>
      </c>
      <c r="Q168" s="170">
        <f>SUM($G162:Q162)</f>
        <v>182</v>
      </c>
      <c r="R168" s="170">
        <f>SUM($G162:R162)</f>
        <v>185</v>
      </c>
      <c r="S168" s="179"/>
      <c r="T168" s="227">
        <f>SUM($T162:T$162)</f>
        <v>30</v>
      </c>
      <c r="U168" s="227">
        <f>SUM($T162:U$162)</f>
        <v>40</v>
      </c>
      <c r="V168" s="227">
        <f>SUM($T162:V$162)</f>
        <v>47</v>
      </c>
      <c r="W168" s="227">
        <f>SUM($T162:W$162)</f>
        <v>54</v>
      </c>
      <c r="X168" s="227">
        <f>SUM($T162:X$162)</f>
        <v>83</v>
      </c>
      <c r="Y168" s="227">
        <f>SUM($T162:Y$162)</f>
        <v>101</v>
      </c>
      <c r="Z168" s="227">
        <f>SUM($T162:Z$162)</f>
        <v>117</v>
      </c>
      <c r="AA168" s="227">
        <f>SUM($T162:AA$162)</f>
        <v>140</v>
      </c>
      <c r="AB168" s="227">
        <f>SUM($T162:AB$162)</f>
        <v>155</v>
      </c>
      <c r="AC168" s="227">
        <f>SUM($T162:AC$162)</f>
        <v>172</v>
      </c>
      <c r="AD168" s="227">
        <f>SUM($T162:AD$162)</f>
        <v>172</v>
      </c>
      <c r="AE168" s="227">
        <f>SUM($T162:AE$162)</f>
        <v>172</v>
      </c>
      <c r="AF168" s="169"/>
      <c r="AG168" s="169"/>
      <c r="AH168" s="169"/>
    </row>
    <row r="169" spans="1:34" s="51" customFormat="1" ht="29.25" customHeight="1" x14ac:dyDescent="0.2">
      <c r="A169" s="160"/>
      <c r="B169" s="160"/>
      <c r="C169" s="161"/>
      <c r="D169" s="162"/>
      <c r="E169" s="162"/>
      <c r="F169" s="163"/>
      <c r="G169" s="129"/>
      <c r="H169" s="129"/>
      <c r="I169" s="129"/>
      <c r="J169" s="129"/>
      <c r="K169" s="129"/>
      <c r="L169" s="174"/>
      <c r="M169" s="174"/>
      <c r="N169" s="129"/>
      <c r="O169" s="129"/>
      <c r="P169" s="129"/>
      <c r="Q169" s="129"/>
      <c r="R169" s="129"/>
      <c r="S169" s="180"/>
      <c r="T169" s="171"/>
      <c r="U169" s="178">
        <f>IFERROR(U168/H168,"")</f>
        <v>1</v>
      </c>
      <c r="V169" s="178">
        <f t="shared" ref="V169:AE169" si="40">IFERROR(V168/I168,"")</f>
        <v>1</v>
      </c>
      <c r="W169" s="178">
        <f t="shared" si="40"/>
        <v>1.0188679245283019</v>
      </c>
      <c r="X169" s="178">
        <f t="shared" si="40"/>
        <v>1.0121951219512195</v>
      </c>
      <c r="Y169" s="178">
        <f t="shared" si="40"/>
        <v>0.99019607843137258</v>
      </c>
      <c r="Z169" s="178">
        <f t="shared" si="40"/>
        <v>1.0086206896551724</v>
      </c>
      <c r="AA169" s="178">
        <f t="shared" si="40"/>
        <v>1.0218978102189782</v>
      </c>
      <c r="AB169" s="178">
        <f t="shared" si="40"/>
        <v>0.96273291925465843</v>
      </c>
      <c r="AC169" s="178">
        <f t="shared" si="40"/>
        <v>1.0238095238095237</v>
      </c>
      <c r="AD169" s="178">
        <f t="shared" si="40"/>
        <v>0.94505494505494503</v>
      </c>
      <c r="AE169" s="178">
        <f t="shared" si="40"/>
        <v>0.92972972972972978</v>
      </c>
      <c r="AF169" s="169"/>
      <c r="AG169" s="169"/>
      <c r="AH169" s="169"/>
    </row>
    <row r="170" spans="1:34" x14ac:dyDescent="0.2">
      <c r="R170" s="181"/>
      <c r="S170" s="182"/>
      <c r="AE170" s="181"/>
      <c r="AF170" s="182"/>
      <c r="AH170" s="181"/>
    </row>
    <row r="171" spans="1:34" x14ac:dyDescent="0.2">
      <c r="R171" s="181"/>
      <c r="S171" s="182"/>
      <c r="AE171" s="181"/>
      <c r="AF171" s="182"/>
      <c r="AH171" s="181"/>
    </row>
    <row r="172" spans="1:34" ht="141.75" customHeight="1" x14ac:dyDescent="0.2">
      <c r="A172" s="321" t="s">
        <v>548</v>
      </c>
      <c r="B172" s="321"/>
      <c r="C172" s="321"/>
      <c r="D172" s="321"/>
      <c r="E172" s="321"/>
      <c r="F172" s="321"/>
      <c r="G172" s="321"/>
      <c r="H172" s="321"/>
      <c r="I172" s="321"/>
      <c r="J172" s="321"/>
      <c r="K172" s="321"/>
      <c r="L172" s="321"/>
      <c r="M172" s="321"/>
      <c r="N172" s="321"/>
      <c r="O172" s="321"/>
      <c r="P172" s="321"/>
      <c r="Q172" s="321"/>
      <c r="R172" s="321"/>
      <c r="S172" s="321"/>
      <c r="T172" s="322"/>
      <c r="U172" s="321"/>
      <c r="V172" s="321"/>
      <c r="W172" s="321"/>
      <c r="X172" s="321"/>
      <c r="Y172" s="321"/>
      <c r="Z172" s="321"/>
      <c r="AA172" s="321"/>
      <c r="AB172" s="321"/>
      <c r="AC172" s="321"/>
      <c r="AD172" s="321"/>
      <c r="AE172" s="321"/>
      <c r="AF172" s="321"/>
      <c r="AG172" s="321"/>
      <c r="AH172" s="321"/>
    </row>
    <row r="173" spans="1:34" ht="24.75" customHeight="1" x14ac:dyDescent="0.2">
      <c r="A173" s="323" t="s">
        <v>133</v>
      </c>
      <c r="B173" s="323"/>
      <c r="C173" s="323"/>
      <c r="D173" s="323"/>
      <c r="E173" s="323"/>
      <c r="F173" s="323"/>
      <c r="G173" s="323"/>
      <c r="H173" s="184"/>
      <c r="I173" s="184"/>
      <c r="J173" s="184"/>
      <c r="K173" s="184"/>
      <c r="L173" s="184"/>
      <c r="M173" s="184"/>
      <c r="N173" s="184"/>
      <c r="O173" s="184"/>
      <c r="P173" s="184"/>
      <c r="Q173" s="184"/>
      <c r="R173" s="184"/>
      <c r="S173" s="185"/>
      <c r="U173" s="184"/>
      <c r="V173" s="184"/>
      <c r="W173" s="184"/>
      <c r="X173" s="184"/>
      <c r="Y173" s="184"/>
      <c r="Z173" s="184"/>
      <c r="AA173" s="184"/>
      <c r="AB173" s="184"/>
      <c r="AC173" s="184"/>
      <c r="AD173" s="184"/>
      <c r="AE173" s="184"/>
      <c r="AF173" s="185"/>
      <c r="AG173" s="184"/>
      <c r="AH173" s="184"/>
    </row>
    <row r="174" spans="1:34" ht="51" customHeight="1" x14ac:dyDescent="0.2">
      <c r="A174" s="324" t="s">
        <v>134</v>
      </c>
      <c r="B174" s="324"/>
      <c r="C174" s="324"/>
      <c r="D174" s="324"/>
      <c r="E174" s="324"/>
      <c r="F174" s="324"/>
      <c r="R174" s="181"/>
      <c r="S174" s="182"/>
      <c r="AE174" s="181"/>
      <c r="AF174" s="182"/>
      <c r="AH174" s="181"/>
    </row>
    <row r="175" spans="1:34" ht="23.25" customHeight="1" x14ac:dyDescent="0.2">
      <c r="A175" s="323"/>
      <c r="B175" s="323"/>
      <c r="C175" s="323"/>
      <c r="D175" s="323"/>
      <c r="E175" s="323"/>
      <c r="F175" s="323"/>
      <c r="G175" s="323"/>
      <c r="R175" s="181"/>
      <c r="S175" s="182"/>
      <c r="AE175" s="181"/>
      <c r="AF175" s="182"/>
      <c r="AH175" s="181"/>
    </row>
    <row r="176" spans="1:34" ht="13.5" customHeight="1" x14ac:dyDescent="0.2">
      <c r="A176" s="323" t="s">
        <v>135</v>
      </c>
      <c r="B176" s="323"/>
      <c r="C176" s="323"/>
      <c r="D176" s="323"/>
      <c r="E176" s="201"/>
      <c r="R176" s="181"/>
      <c r="S176" s="182"/>
      <c r="AE176" s="181"/>
      <c r="AF176" s="182"/>
      <c r="AH176" s="181"/>
    </row>
    <row r="177" spans="1:34" ht="23.25" customHeight="1" x14ac:dyDescent="0.2">
      <c r="A177" s="323" t="s">
        <v>562</v>
      </c>
      <c r="B177" s="323"/>
      <c r="C177" s="323"/>
      <c r="D177" s="323"/>
      <c r="E177" s="323"/>
      <c r="F177" s="323"/>
      <c r="G177" s="323"/>
      <c r="H177" s="323"/>
      <c r="I177" s="323"/>
      <c r="J177" s="323"/>
      <c r="K177" s="323"/>
      <c r="L177" s="323"/>
      <c r="R177" s="181"/>
      <c r="S177" s="182"/>
      <c r="AE177" s="181"/>
      <c r="AF177" s="182"/>
      <c r="AH177" s="181"/>
    </row>
    <row r="178" spans="1:34" ht="18.75" customHeight="1" x14ac:dyDescent="0.2">
      <c r="A178" s="323" t="s">
        <v>561</v>
      </c>
      <c r="B178" s="323"/>
      <c r="C178" s="323"/>
      <c r="D178" s="323"/>
      <c r="E178" s="323"/>
      <c r="F178" s="323"/>
      <c r="G178" s="323"/>
      <c r="H178" s="323"/>
      <c r="I178" s="323"/>
      <c r="J178" s="323"/>
      <c r="K178" s="323"/>
      <c r="L178" s="323"/>
      <c r="M178" s="323"/>
      <c r="R178" s="181"/>
      <c r="S178" s="182"/>
      <c r="AE178" s="181"/>
      <c r="AF178" s="182"/>
      <c r="AH178" s="181"/>
    </row>
    <row r="179" spans="1:34" x14ac:dyDescent="0.2">
      <c r="R179" s="181"/>
      <c r="S179" s="182"/>
      <c r="AE179" s="181"/>
      <c r="AF179" s="182"/>
      <c r="AH179" s="181"/>
    </row>
    <row r="180" spans="1:34" ht="25.5" customHeight="1" x14ac:dyDescent="0.2">
      <c r="A180" s="348" t="s">
        <v>140</v>
      </c>
      <c r="B180" s="348"/>
      <c r="C180" s="348"/>
      <c r="D180" s="348"/>
      <c r="E180" s="348"/>
      <c r="F180" s="348"/>
      <c r="R180" s="181"/>
      <c r="S180" s="182"/>
      <c r="AE180" s="181"/>
      <c r="AF180" s="182"/>
      <c r="AH180" s="181"/>
    </row>
    <row r="181" spans="1:34" ht="45" customHeight="1" x14ac:dyDescent="0.2">
      <c r="A181" s="269" t="s">
        <v>599</v>
      </c>
      <c r="B181" s="269"/>
      <c r="C181" s="269"/>
      <c r="D181" s="269"/>
      <c r="E181" s="269"/>
      <c r="F181" s="269"/>
      <c r="R181" s="181"/>
      <c r="S181" s="182"/>
      <c r="AE181" s="181"/>
      <c r="AF181" s="182"/>
      <c r="AH181" s="181"/>
    </row>
    <row r="182" spans="1:34" ht="48.75" customHeight="1" x14ac:dyDescent="0.2">
      <c r="A182" s="269" t="s">
        <v>600</v>
      </c>
      <c r="B182" s="269"/>
      <c r="C182" s="269"/>
      <c r="D182" s="269"/>
      <c r="E182" s="269"/>
      <c r="F182" s="269"/>
      <c r="G182" s="129"/>
      <c r="H182" s="129"/>
      <c r="I182" s="129"/>
      <c r="J182" s="129"/>
      <c r="K182" s="129"/>
      <c r="L182" s="129"/>
      <c r="M182" s="129"/>
      <c r="N182" s="129"/>
      <c r="O182" s="129"/>
      <c r="P182" s="129"/>
      <c r="Q182" s="129"/>
      <c r="R182" s="181"/>
      <c r="S182" s="182"/>
      <c r="AE182" s="181"/>
      <c r="AF182" s="182"/>
      <c r="AH182" s="181"/>
    </row>
    <row r="183" spans="1:34" ht="57.75" customHeight="1" x14ac:dyDescent="0.2">
      <c r="A183" s="269" t="s">
        <v>604</v>
      </c>
      <c r="B183" s="269"/>
      <c r="C183" s="269"/>
      <c r="D183" s="269"/>
      <c r="E183" s="269"/>
      <c r="F183" s="269"/>
      <c r="G183" s="129"/>
      <c r="H183" s="129"/>
      <c r="I183" s="129"/>
      <c r="J183" s="129"/>
      <c r="K183" s="129"/>
      <c r="L183" s="129"/>
      <c r="M183" s="129"/>
      <c r="N183" s="129"/>
      <c r="O183" s="129"/>
      <c r="P183" s="129"/>
      <c r="Q183" s="129"/>
      <c r="R183" s="181"/>
      <c r="S183" s="182"/>
      <c r="AE183" s="181"/>
      <c r="AF183" s="182"/>
      <c r="AH183" s="181"/>
    </row>
    <row r="184" spans="1:34" ht="31.5" customHeight="1" x14ac:dyDescent="0.2">
      <c r="A184" s="269" t="s">
        <v>620</v>
      </c>
      <c r="B184" s="269"/>
      <c r="C184" s="269"/>
      <c r="D184" s="269"/>
      <c r="E184" s="269"/>
      <c r="F184" s="269"/>
      <c r="G184" s="129"/>
      <c r="H184" s="129"/>
      <c r="I184" s="129"/>
      <c r="J184" s="129"/>
      <c r="K184" s="129"/>
      <c r="L184" s="129"/>
      <c r="M184" s="129"/>
      <c r="N184" s="129"/>
      <c r="O184" s="129"/>
      <c r="P184" s="129"/>
      <c r="Q184" s="129"/>
      <c r="R184" s="181"/>
      <c r="S184" s="182"/>
      <c r="AE184" s="181"/>
      <c r="AF184" s="182"/>
      <c r="AH184" s="181"/>
    </row>
    <row r="185" spans="1:34" ht="209.25" customHeight="1" x14ac:dyDescent="0.2">
      <c r="A185" s="269" t="s">
        <v>715</v>
      </c>
      <c r="B185" s="269"/>
      <c r="C185" s="269"/>
      <c r="D185" s="269"/>
      <c r="E185" s="269"/>
      <c r="F185" s="269"/>
      <c r="G185" s="129"/>
      <c r="H185" s="129"/>
      <c r="I185" s="129"/>
      <c r="J185" s="129"/>
      <c r="K185" s="129"/>
      <c r="L185" s="129"/>
      <c r="M185" s="129"/>
      <c r="N185" s="129"/>
      <c r="O185" s="129"/>
      <c r="P185" s="129"/>
      <c r="Q185" s="129"/>
      <c r="R185" s="181"/>
      <c r="S185" s="182"/>
      <c r="AE185" s="181"/>
      <c r="AF185" s="182"/>
      <c r="AH185" s="181"/>
    </row>
    <row r="186" spans="1:34" x14ac:dyDescent="0.2">
      <c r="B186" s="129"/>
      <c r="C186" s="129"/>
      <c r="F186" s="129"/>
      <c r="G186" s="129"/>
      <c r="H186" s="129"/>
      <c r="I186" s="129"/>
      <c r="J186" s="129"/>
      <c r="K186" s="129"/>
      <c r="L186" s="129"/>
      <c r="M186" s="129"/>
      <c r="N186" s="129"/>
      <c r="O186" s="129"/>
      <c r="P186" s="129"/>
      <c r="Q186" s="129"/>
      <c r="R186" s="181"/>
      <c r="S186" s="182"/>
      <c r="AE186" s="181"/>
      <c r="AF186" s="182"/>
      <c r="AH186" s="181"/>
    </row>
    <row r="187" spans="1:34" x14ac:dyDescent="0.2">
      <c r="B187" s="129"/>
      <c r="C187" s="129"/>
      <c r="F187" s="129"/>
      <c r="G187" s="129"/>
      <c r="H187" s="129"/>
      <c r="I187" s="129"/>
      <c r="J187" s="129"/>
      <c r="K187" s="129"/>
      <c r="L187" s="129"/>
      <c r="M187" s="129"/>
      <c r="N187" s="129"/>
      <c r="O187" s="129"/>
      <c r="P187" s="129"/>
      <c r="Q187" s="129"/>
      <c r="R187" s="181"/>
      <c r="S187" s="182"/>
      <c r="AE187" s="181"/>
      <c r="AF187" s="182"/>
      <c r="AH187" s="181"/>
    </row>
    <row r="188" spans="1:34" x14ac:dyDescent="0.2">
      <c r="B188" s="129"/>
      <c r="C188" s="129"/>
      <c r="F188" s="129"/>
      <c r="G188" s="129"/>
      <c r="H188" s="129"/>
      <c r="I188" s="129"/>
      <c r="J188" s="129"/>
      <c r="K188" s="129"/>
      <c r="L188" s="129"/>
      <c r="M188" s="129"/>
      <c r="N188" s="129"/>
      <c r="O188" s="129"/>
      <c r="P188" s="129"/>
      <c r="Q188" s="129"/>
      <c r="R188" s="181"/>
      <c r="S188" s="182"/>
      <c r="AE188" s="181"/>
      <c r="AF188" s="182"/>
      <c r="AH188" s="181"/>
    </row>
    <row r="189" spans="1:34" x14ac:dyDescent="0.2">
      <c r="B189" s="129"/>
      <c r="C189" s="129"/>
      <c r="F189" s="129"/>
      <c r="G189" s="129"/>
      <c r="H189" s="129"/>
      <c r="I189" s="129"/>
      <c r="J189" s="129"/>
      <c r="K189" s="129"/>
      <c r="L189" s="129"/>
      <c r="M189" s="129"/>
      <c r="N189" s="129"/>
      <c r="O189" s="129"/>
      <c r="P189" s="129"/>
      <c r="Q189" s="129"/>
      <c r="R189" s="181"/>
      <c r="S189" s="182"/>
      <c r="AE189" s="181"/>
      <c r="AF189" s="182"/>
      <c r="AH189" s="181"/>
    </row>
    <row r="190" spans="1:34" x14ac:dyDescent="0.2">
      <c r="B190" s="129"/>
      <c r="C190" s="129"/>
      <c r="F190" s="129"/>
      <c r="G190" s="129"/>
      <c r="H190" s="129"/>
      <c r="I190" s="129"/>
      <c r="J190" s="129"/>
      <c r="K190" s="129"/>
      <c r="L190" s="129"/>
      <c r="M190" s="129"/>
      <c r="N190" s="129"/>
      <c r="O190" s="129"/>
      <c r="P190" s="129"/>
      <c r="Q190" s="129"/>
      <c r="R190" s="181"/>
      <c r="S190" s="182"/>
      <c r="AE190" s="181"/>
      <c r="AF190" s="182"/>
      <c r="AH190" s="181"/>
    </row>
    <row r="191" spans="1:34" x14ac:dyDescent="0.2">
      <c r="B191" s="129"/>
      <c r="C191" s="129"/>
      <c r="F191" s="129"/>
      <c r="G191" s="129"/>
      <c r="H191" s="129"/>
      <c r="I191" s="129"/>
      <c r="J191" s="129"/>
      <c r="K191" s="129"/>
      <c r="L191" s="129"/>
      <c r="M191" s="129"/>
      <c r="N191" s="129"/>
      <c r="O191" s="129"/>
      <c r="P191" s="129"/>
      <c r="Q191" s="129"/>
      <c r="R191" s="181"/>
      <c r="S191" s="182"/>
      <c r="AE191" s="181"/>
      <c r="AF191" s="182"/>
      <c r="AH191" s="181"/>
    </row>
    <row r="192" spans="1:34" x14ac:dyDescent="0.2">
      <c r="B192" s="129"/>
      <c r="C192" s="129"/>
      <c r="F192" s="129"/>
      <c r="G192" s="129"/>
      <c r="H192" s="129"/>
      <c r="I192" s="129"/>
      <c r="J192" s="129"/>
      <c r="K192" s="129"/>
      <c r="L192" s="129"/>
      <c r="M192" s="129"/>
      <c r="N192" s="129"/>
      <c r="O192" s="129"/>
      <c r="P192" s="129"/>
      <c r="Q192" s="129"/>
      <c r="R192" s="181"/>
      <c r="S192" s="182"/>
      <c r="AE192" s="181"/>
      <c r="AF192" s="182"/>
      <c r="AH192" s="181"/>
    </row>
    <row r="193" spans="2:34" x14ac:dyDescent="0.2">
      <c r="B193" s="129"/>
      <c r="C193" s="129"/>
      <c r="F193" s="129"/>
      <c r="G193" s="129"/>
      <c r="H193" s="129"/>
      <c r="I193" s="129"/>
      <c r="J193" s="129"/>
      <c r="K193" s="129"/>
      <c r="L193" s="129"/>
      <c r="M193" s="129"/>
      <c r="N193" s="129"/>
      <c r="O193" s="129"/>
      <c r="P193" s="129"/>
      <c r="Q193" s="129"/>
      <c r="R193" s="181"/>
      <c r="S193" s="182"/>
      <c r="AE193" s="181"/>
      <c r="AF193" s="182"/>
      <c r="AH193" s="181"/>
    </row>
    <row r="194" spans="2:34" x14ac:dyDescent="0.2">
      <c r="B194" s="129"/>
      <c r="C194" s="129"/>
      <c r="F194" s="129"/>
      <c r="G194" s="129"/>
      <c r="H194" s="129"/>
      <c r="I194" s="129"/>
      <c r="J194" s="129"/>
      <c r="K194" s="129"/>
      <c r="L194" s="129"/>
      <c r="M194" s="129"/>
      <c r="N194" s="129"/>
      <c r="O194" s="129"/>
      <c r="P194" s="129"/>
      <c r="Q194" s="129"/>
      <c r="R194" s="181"/>
      <c r="S194" s="182"/>
      <c r="AE194" s="181"/>
      <c r="AF194" s="182"/>
      <c r="AH194" s="181"/>
    </row>
    <row r="195" spans="2:34" x14ac:dyDescent="0.2">
      <c r="B195" s="129"/>
      <c r="C195" s="129"/>
      <c r="F195" s="129"/>
      <c r="G195" s="129"/>
      <c r="H195" s="129"/>
      <c r="I195" s="129"/>
      <c r="J195" s="129"/>
      <c r="K195" s="129"/>
      <c r="L195" s="129"/>
      <c r="M195" s="129"/>
      <c r="N195" s="129"/>
      <c r="O195" s="129"/>
      <c r="P195" s="129"/>
      <c r="Q195" s="129"/>
      <c r="R195" s="181"/>
      <c r="S195" s="182"/>
      <c r="AE195" s="181"/>
      <c r="AF195" s="182"/>
      <c r="AH195" s="181"/>
    </row>
    <row r="196" spans="2:34" x14ac:dyDescent="0.2">
      <c r="B196" s="129"/>
      <c r="C196" s="129"/>
      <c r="F196" s="129"/>
      <c r="G196" s="129"/>
      <c r="H196" s="129"/>
      <c r="I196" s="129"/>
      <c r="J196" s="129"/>
      <c r="K196" s="129"/>
      <c r="L196" s="129"/>
      <c r="M196" s="129"/>
      <c r="N196" s="129"/>
      <c r="O196" s="129"/>
      <c r="P196" s="129"/>
      <c r="Q196" s="129"/>
      <c r="R196" s="181"/>
      <c r="S196" s="182"/>
      <c r="AE196" s="181"/>
      <c r="AF196" s="182"/>
      <c r="AH196" s="181"/>
    </row>
    <row r="197" spans="2:34" x14ac:dyDescent="0.2">
      <c r="B197" s="129"/>
      <c r="C197" s="129"/>
      <c r="F197" s="129"/>
      <c r="G197" s="129"/>
      <c r="H197" s="129"/>
      <c r="I197" s="129"/>
      <c r="J197" s="129"/>
      <c r="K197" s="129"/>
      <c r="L197" s="129"/>
      <c r="M197" s="129"/>
      <c r="N197" s="129"/>
      <c r="O197" s="129"/>
      <c r="P197" s="129"/>
      <c r="Q197" s="129"/>
      <c r="R197" s="181"/>
      <c r="S197" s="182"/>
      <c r="AE197" s="181"/>
      <c r="AF197" s="182"/>
      <c r="AH197" s="181"/>
    </row>
    <row r="198" spans="2:34" x14ac:dyDescent="0.2">
      <c r="B198" s="129"/>
      <c r="C198" s="129"/>
      <c r="F198" s="129"/>
      <c r="G198" s="129"/>
      <c r="H198" s="129"/>
      <c r="I198" s="129"/>
      <c r="J198" s="129"/>
      <c r="K198" s="129"/>
      <c r="L198" s="129"/>
      <c r="M198" s="129"/>
      <c r="N198" s="129"/>
      <c r="O198" s="129"/>
      <c r="P198" s="129"/>
      <c r="Q198" s="129"/>
      <c r="R198" s="181"/>
      <c r="S198" s="182"/>
      <c r="AE198" s="181"/>
      <c r="AF198" s="182"/>
      <c r="AH198" s="181"/>
    </row>
    <row r="199" spans="2:34" x14ac:dyDescent="0.2">
      <c r="B199" s="129"/>
      <c r="C199" s="129"/>
      <c r="F199" s="129"/>
      <c r="G199" s="129"/>
      <c r="H199" s="129"/>
      <c r="I199" s="129"/>
      <c r="J199" s="129"/>
      <c r="K199" s="129"/>
      <c r="L199" s="129"/>
      <c r="M199" s="129"/>
      <c r="N199" s="129"/>
      <c r="O199" s="129"/>
      <c r="P199" s="129"/>
      <c r="Q199" s="129"/>
      <c r="R199" s="181"/>
      <c r="S199" s="182"/>
      <c r="AE199" s="181"/>
      <c r="AF199" s="182"/>
      <c r="AH199" s="181"/>
    </row>
    <row r="200" spans="2:34" x14ac:dyDescent="0.2">
      <c r="B200" s="129"/>
      <c r="C200" s="129"/>
      <c r="F200" s="129"/>
      <c r="G200" s="129"/>
      <c r="H200" s="129"/>
      <c r="I200" s="129"/>
      <c r="J200" s="129"/>
      <c r="K200" s="129"/>
      <c r="L200" s="129"/>
      <c r="M200" s="129"/>
      <c r="N200" s="129"/>
      <c r="O200" s="129"/>
      <c r="P200" s="129"/>
      <c r="Q200" s="129"/>
      <c r="R200" s="181"/>
      <c r="S200" s="182"/>
      <c r="AE200" s="181"/>
      <c r="AF200" s="182"/>
      <c r="AH200" s="181"/>
    </row>
    <row r="201" spans="2:34" x14ac:dyDescent="0.2">
      <c r="B201" s="129"/>
      <c r="C201" s="129"/>
      <c r="F201" s="129"/>
      <c r="G201" s="129"/>
      <c r="H201" s="129"/>
      <c r="I201" s="129"/>
      <c r="J201" s="129"/>
      <c r="K201" s="129"/>
      <c r="L201" s="129"/>
      <c r="M201" s="129"/>
      <c r="N201" s="129"/>
      <c r="O201" s="129"/>
      <c r="P201" s="129"/>
      <c r="Q201" s="129"/>
      <c r="R201" s="181"/>
      <c r="S201" s="182"/>
      <c r="AE201" s="181"/>
      <c r="AF201" s="182"/>
      <c r="AH201" s="181"/>
    </row>
    <row r="202" spans="2:34" x14ac:dyDescent="0.2">
      <c r="B202" s="129"/>
      <c r="C202" s="129"/>
      <c r="F202" s="129"/>
      <c r="G202" s="129"/>
      <c r="H202" s="129"/>
      <c r="I202" s="129"/>
      <c r="J202" s="129"/>
      <c r="K202" s="129"/>
      <c r="L202" s="129"/>
      <c r="M202" s="129"/>
      <c r="N202" s="129"/>
      <c r="O202" s="129"/>
      <c r="P202" s="129"/>
      <c r="Q202" s="129"/>
      <c r="R202" s="181"/>
      <c r="S202" s="182"/>
      <c r="AE202" s="181"/>
      <c r="AF202" s="182"/>
      <c r="AH202" s="181"/>
    </row>
    <row r="203" spans="2:34" x14ac:dyDescent="0.2">
      <c r="B203" s="129"/>
      <c r="C203" s="129"/>
      <c r="F203" s="129"/>
      <c r="G203" s="129"/>
      <c r="H203" s="129"/>
      <c r="I203" s="129"/>
      <c r="J203" s="129"/>
      <c r="K203" s="129"/>
      <c r="L203" s="129"/>
      <c r="M203" s="129"/>
      <c r="N203" s="129"/>
      <c r="O203" s="129"/>
      <c r="P203" s="129"/>
      <c r="Q203" s="129"/>
      <c r="R203" s="181"/>
      <c r="S203" s="182"/>
      <c r="AE203" s="181"/>
      <c r="AF203" s="182"/>
      <c r="AH203" s="181"/>
    </row>
    <row r="204" spans="2:34" x14ac:dyDescent="0.2">
      <c r="B204" s="129"/>
      <c r="C204" s="129"/>
      <c r="F204" s="129"/>
      <c r="G204" s="129"/>
      <c r="H204" s="129"/>
      <c r="I204" s="129"/>
      <c r="J204" s="129"/>
      <c r="K204" s="129"/>
      <c r="L204" s="129"/>
      <c r="M204" s="129"/>
      <c r="N204" s="129"/>
      <c r="O204" s="129"/>
      <c r="P204" s="129"/>
      <c r="Q204" s="129"/>
      <c r="R204" s="181"/>
      <c r="S204" s="182"/>
      <c r="AE204" s="181"/>
      <c r="AF204" s="182"/>
      <c r="AH204" s="181"/>
    </row>
    <row r="205" spans="2:34" x14ac:dyDescent="0.2">
      <c r="B205" s="129"/>
      <c r="C205" s="129"/>
      <c r="F205" s="129"/>
      <c r="G205" s="129"/>
      <c r="H205" s="129"/>
      <c r="I205" s="129"/>
      <c r="J205" s="129"/>
      <c r="K205" s="129"/>
      <c r="L205" s="129"/>
      <c r="M205" s="129"/>
      <c r="N205" s="129"/>
      <c r="O205" s="129"/>
      <c r="P205" s="129"/>
      <c r="Q205" s="129"/>
      <c r="R205" s="181"/>
      <c r="S205" s="182"/>
      <c r="AE205" s="181"/>
      <c r="AF205" s="182"/>
      <c r="AH205" s="181"/>
    </row>
  </sheetData>
  <autoFilter ref="A14:AI158"/>
  <mergeCells count="223">
    <mergeCell ref="A2:AH2"/>
    <mergeCell ref="A184:F184"/>
    <mergeCell ref="A185:F185"/>
    <mergeCell ref="G157:I157"/>
    <mergeCell ref="J157:L157"/>
    <mergeCell ref="M157:O157"/>
    <mergeCell ref="P157:R157"/>
    <mergeCell ref="T157:V157"/>
    <mergeCell ref="W157:Y157"/>
    <mergeCell ref="A175:G175"/>
    <mergeCell ref="A176:D176"/>
    <mergeCell ref="A177:L177"/>
    <mergeCell ref="A178:M178"/>
    <mergeCell ref="A180:F180"/>
    <mergeCell ref="A181:F181"/>
    <mergeCell ref="T166:Y166"/>
    <mergeCell ref="G158:I158"/>
    <mergeCell ref="J158:L158"/>
    <mergeCell ref="M158:O158"/>
    <mergeCell ref="P158:R158"/>
    <mergeCell ref="T158:V158"/>
    <mergeCell ref="W158:Y158"/>
    <mergeCell ref="Z157:AB157"/>
    <mergeCell ref="AC157:AE157"/>
    <mergeCell ref="A57:F57"/>
    <mergeCell ref="A79:F79"/>
    <mergeCell ref="A101:F101"/>
    <mergeCell ref="A110:F110"/>
    <mergeCell ref="G111:I111"/>
    <mergeCell ref="J111:L111"/>
    <mergeCell ref="M111:O111"/>
    <mergeCell ref="P111:R111"/>
    <mergeCell ref="A132:F132"/>
    <mergeCell ref="A144:F144"/>
    <mergeCell ref="A150:F150"/>
    <mergeCell ref="A156:F156"/>
    <mergeCell ref="A153:AH153"/>
    <mergeCell ref="G152:I152"/>
    <mergeCell ref="J152:L152"/>
    <mergeCell ref="Z151:AB151"/>
    <mergeCell ref="Z134:AB134"/>
    <mergeCell ref="AC134:AE134"/>
    <mergeCell ref="A135:AH135"/>
    <mergeCell ref="G145:I145"/>
    <mergeCell ref="J145:L145"/>
    <mergeCell ref="M145:O145"/>
    <mergeCell ref="T13:AF13"/>
    <mergeCell ref="G13:R13"/>
    <mergeCell ref="G112:I112"/>
    <mergeCell ref="J112:L112"/>
    <mergeCell ref="M112:O112"/>
    <mergeCell ref="P112:R112"/>
    <mergeCell ref="T112:V112"/>
    <mergeCell ref="W112:Y112"/>
    <mergeCell ref="Z112:AB112"/>
    <mergeCell ref="AC112:AE112"/>
    <mergeCell ref="A104:AH104"/>
    <mergeCell ref="G81:I81"/>
    <mergeCell ref="J81:L81"/>
    <mergeCell ref="M81:O81"/>
    <mergeCell ref="P81:R81"/>
    <mergeCell ref="T81:V81"/>
    <mergeCell ref="W81:Y81"/>
    <mergeCell ref="Z81:AB81"/>
    <mergeCell ref="AC81:AE81"/>
    <mergeCell ref="A82:AH82"/>
    <mergeCell ref="A60:AH60"/>
    <mergeCell ref="G80:I80"/>
    <mergeCell ref="J80:L80"/>
    <mergeCell ref="M80:O80"/>
    <mergeCell ref="Z166:AE166"/>
    <mergeCell ref="T167:AE167"/>
    <mergeCell ref="A172:AH172"/>
    <mergeCell ref="A173:G173"/>
    <mergeCell ref="A174:F174"/>
    <mergeCell ref="A159:AH159"/>
    <mergeCell ref="G161:S161"/>
    <mergeCell ref="T161:AE161"/>
    <mergeCell ref="T163:AE163"/>
    <mergeCell ref="T165:V165"/>
    <mergeCell ref="W165:Y165"/>
    <mergeCell ref="Z165:AB165"/>
    <mergeCell ref="AC165:AE165"/>
    <mergeCell ref="Z158:AB158"/>
    <mergeCell ref="AC158:AE158"/>
    <mergeCell ref="AC151:AE151"/>
    <mergeCell ref="Z152:AB152"/>
    <mergeCell ref="AC152:AE152"/>
    <mergeCell ref="G146:I146"/>
    <mergeCell ref="J146:L146"/>
    <mergeCell ref="M146:O146"/>
    <mergeCell ref="P146:R146"/>
    <mergeCell ref="T146:V146"/>
    <mergeCell ref="W146:Y146"/>
    <mergeCell ref="Z146:AB146"/>
    <mergeCell ref="AC146:AE146"/>
    <mergeCell ref="A147:AH147"/>
    <mergeCell ref="M152:O152"/>
    <mergeCell ref="P152:R152"/>
    <mergeCell ref="T152:V152"/>
    <mergeCell ref="W152:Y152"/>
    <mergeCell ref="G151:I151"/>
    <mergeCell ref="J151:L151"/>
    <mergeCell ref="M151:O151"/>
    <mergeCell ref="P151:R151"/>
    <mergeCell ref="T151:V151"/>
    <mergeCell ref="W151:Y151"/>
    <mergeCell ref="AC145:AE145"/>
    <mergeCell ref="A113:AH113"/>
    <mergeCell ref="G133:I133"/>
    <mergeCell ref="J133:L133"/>
    <mergeCell ref="M133:O133"/>
    <mergeCell ref="P133:R133"/>
    <mergeCell ref="T133:V133"/>
    <mergeCell ref="W133:Y133"/>
    <mergeCell ref="Z133:AB133"/>
    <mergeCell ref="AC133:AE133"/>
    <mergeCell ref="P145:R145"/>
    <mergeCell ref="T145:V145"/>
    <mergeCell ref="W145:Y145"/>
    <mergeCell ref="Z145:AB145"/>
    <mergeCell ref="G134:I134"/>
    <mergeCell ref="J134:L134"/>
    <mergeCell ref="M134:O134"/>
    <mergeCell ref="P134:R134"/>
    <mergeCell ref="T134:V134"/>
    <mergeCell ref="W134:Y134"/>
    <mergeCell ref="G102:I102"/>
    <mergeCell ref="J102:L102"/>
    <mergeCell ref="M102:O102"/>
    <mergeCell ref="P102:R102"/>
    <mergeCell ref="T102:V102"/>
    <mergeCell ref="W102:Y102"/>
    <mergeCell ref="Z102:AB102"/>
    <mergeCell ref="AC102:AE102"/>
    <mergeCell ref="Z103:AB103"/>
    <mergeCell ref="AC103:AE103"/>
    <mergeCell ref="G103:I103"/>
    <mergeCell ref="J103:L103"/>
    <mergeCell ref="M103:O103"/>
    <mergeCell ref="P103:R103"/>
    <mergeCell ref="T103:V103"/>
    <mergeCell ref="W103:Y103"/>
    <mergeCell ref="AC80:AE80"/>
    <mergeCell ref="G58:I58"/>
    <mergeCell ref="J58:L58"/>
    <mergeCell ref="M58:O58"/>
    <mergeCell ref="P58:R58"/>
    <mergeCell ref="T58:V58"/>
    <mergeCell ref="W58:Y58"/>
    <mergeCell ref="Z58:AB58"/>
    <mergeCell ref="AC58:AE58"/>
    <mergeCell ref="Z59:AB59"/>
    <mergeCell ref="AC59:AE59"/>
    <mergeCell ref="P80:R80"/>
    <mergeCell ref="T80:V80"/>
    <mergeCell ref="W80:Y80"/>
    <mergeCell ref="Z80:AB80"/>
    <mergeCell ref="G59:I59"/>
    <mergeCell ref="J59:L59"/>
    <mergeCell ref="M59:O59"/>
    <mergeCell ref="P59:R59"/>
    <mergeCell ref="T59:V59"/>
    <mergeCell ref="W59:Y59"/>
    <mergeCell ref="G39:I39"/>
    <mergeCell ref="J39:L39"/>
    <mergeCell ref="M39:O39"/>
    <mergeCell ref="P39:R39"/>
    <mergeCell ref="T39:V39"/>
    <mergeCell ref="W39:Y39"/>
    <mergeCell ref="Z39:AB39"/>
    <mergeCell ref="AC39:AE39"/>
    <mergeCell ref="A40:AH40"/>
    <mergeCell ref="A24:AH24"/>
    <mergeCell ref="A37:F37"/>
    <mergeCell ref="G38:I38"/>
    <mergeCell ref="J38:L38"/>
    <mergeCell ref="M38:O38"/>
    <mergeCell ref="P38:R38"/>
    <mergeCell ref="T38:V38"/>
    <mergeCell ref="W38:Y38"/>
    <mergeCell ref="G23:I23"/>
    <mergeCell ref="J23:L23"/>
    <mergeCell ref="M23:O23"/>
    <mergeCell ref="P23:R23"/>
    <mergeCell ref="T23:V23"/>
    <mergeCell ref="W23:Y23"/>
    <mergeCell ref="Z38:AB38"/>
    <mergeCell ref="AC38:AE38"/>
    <mergeCell ref="G22:I22"/>
    <mergeCell ref="J22:L22"/>
    <mergeCell ref="M22:O22"/>
    <mergeCell ref="P22:R22"/>
    <mergeCell ref="T22:V22"/>
    <mergeCell ref="W22:Y22"/>
    <mergeCell ref="Z22:AB22"/>
    <mergeCell ref="AC22:AE22"/>
    <mergeCell ref="Z23:AB23"/>
    <mergeCell ref="AC23:AE23"/>
    <mergeCell ref="T111:V111"/>
    <mergeCell ref="W111:Y111"/>
    <mergeCell ref="Z111:AB111"/>
    <mergeCell ref="AC111:AE111"/>
    <mergeCell ref="E13:E14"/>
    <mergeCell ref="A182:F182"/>
    <mergeCell ref="A183:F183"/>
    <mergeCell ref="A3:AH3"/>
    <mergeCell ref="A4:AH4"/>
    <mergeCell ref="A5:AH5"/>
    <mergeCell ref="A6:AH6"/>
    <mergeCell ref="A7:AH7"/>
    <mergeCell ref="A8:AH8"/>
    <mergeCell ref="A9:AH9"/>
    <mergeCell ref="A10:AH10"/>
    <mergeCell ref="A11:AH11"/>
    <mergeCell ref="A12:AH12"/>
    <mergeCell ref="A13:A14"/>
    <mergeCell ref="B13:B14"/>
    <mergeCell ref="C13:C14"/>
    <mergeCell ref="D13:D14"/>
    <mergeCell ref="F13:F14"/>
    <mergeCell ref="A15:AH15"/>
    <mergeCell ref="A21:F21"/>
  </mergeCells>
  <pageMargins left="0.25" right="0.25" top="0.75" bottom="0.75" header="0.3" footer="0.3"/>
  <pageSetup scale="39" orientation="landscape" r:id="rId1"/>
  <headerFooter>
    <oddFooter>&amp;CPROGRAMA GENERAL DE MSM - OCIN 2017&amp;RPág.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
  <sheetViews>
    <sheetView workbookViewId="0">
      <selection activeCell="E16" sqref="E16"/>
    </sheetView>
  </sheetViews>
  <sheetFormatPr baseColWidth="10" defaultRowHeight="14.25" x14ac:dyDescent="0.2"/>
  <sheetData>
    <row r="5" spans="3:3" x14ac:dyDescent="0.2">
      <c r="C5">
        <v>3500000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109"/>
  <sheetViews>
    <sheetView topLeftCell="A109" workbookViewId="0">
      <selection activeCell="A115" sqref="A115"/>
    </sheetView>
  </sheetViews>
  <sheetFormatPr baseColWidth="10" defaultRowHeight="14.25" x14ac:dyDescent="0.2"/>
  <sheetData>
    <row r="2" spans="2:10" ht="45" x14ac:dyDescent="0.25">
      <c r="B2" s="78" t="s">
        <v>180</v>
      </c>
      <c r="C2" s="78" t="s">
        <v>181</v>
      </c>
      <c r="D2" s="55" t="s">
        <v>182</v>
      </c>
      <c r="E2" s="56" t="s">
        <v>183</v>
      </c>
      <c r="F2" s="57" t="s">
        <v>184</v>
      </c>
      <c r="G2" s="55" t="s">
        <v>185</v>
      </c>
      <c r="H2" s="57" t="s">
        <v>186</v>
      </c>
      <c r="I2" s="58" t="s">
        <v>187</v>
      </c>
      <c r="J2" s="59" t="s">
        <v>188</v>
      </c>
    </row>
    <row r="3" spans="2:10" ht="225" x14ac:dyDescent="0.2">
      <c r="B3" s="349" t="s">
        <v>189</v>
      </c>
      <c r="C3" s="349">
        <v>4</v>
      </c>
      <c r="D3" s="60" t="s">
        <v>190</v>
      </c>
      <c r="E3" s="61">
        <v>43845</v>
      </c>
      <c r="F3" s="62" t="s">
        <v>191</v>
      </c>
      <c r="G3" s="63" t="s">
        <v>192</v>
      </c>
      <c r="H3" s="63" t="s">
        <v>193</v>
      </c>
      <c r="I3" s="64" t="s">
        <v>194</v>
      </c>
      <c r="J3" s="62" t="s">
        <v>195</v>
      </c>
    </row>
    <row r="4" spans="2:10" ht="315" x14ac:dyDescent="0.2">
      <c r="B4" s="350"/>
      <c r="C4" s="350"/>
      <c r="D4" s="65" t="s">
        <v>196</v>
      </c>
      <c r="E4" s="61">
        <v>43858</v>
      </c>
      <c r="F4" s="62" t="s">
        <v>197</v>
      </c>
      <c r="G4" s="63" t="s">
        <v>198</v>
      </c>
      <c r="H4" s="63" t="s">
        <v>193</v>
      </c>
      <c r="I4" s="64" t="s">
        <v>194</v>
      </c>
      <c r="J4" s="62" t="s">
        <v>195</v>
      </c>
    </row>
    <row r="5" spans="2:10" ht="240" x14ac:dyDescent="0.2">
      <c r="B5" s="350"/>
      <c r="C5" s="350"/>
      <c r="D5" s="65" t="s">
        <v>199</v>
      </c>
      <c r="E5" s="61">
        <v>43860</v>
      </c>
      <c r="F5" s="62" t="s">
        <v>200</v>
      </c>
      <c r="G5" s="63" t="s">
        <v>201</v>
      </c>
      <c r="H5" s="63" t="s">
        <v>193</v>
      </c>
      <c r="I5" s="64"/>
      <c r="J5" s="62" t="s">
        <v>195</v>
      </c>
    </row>
    <row r="6" spans="2:10" ht="315" x14ac:dyDescent="0.2">
      <c r="B6" s="351"/>
      <c r="C6" s="351"/>
      <c r="D6" s="65" t="s">
        <v>202</v>
      </c>
      <c r="E6" s="61">
        <v>43860</v>
      </c>
      <c r="F6" s="62" t="s">
        <v>203</v>
      </c>
      <c r="G6" s="63" t="s">
        <v>204</v>
      </c>
      <c r="H6" s="63" t="s">
        <v>193</v>
      </c>
      <c r="I6" s="64" t="s">
        <v>194</v>
      </c>
      <c r="J6" s="62" t="s">
        <v>195</v>
      </c>
    </row>
    <row r="7" spans="2:10" ht="285" x14ac:dyDescent="0.2">
      <c r="B7" s="349" t="s">
        <v>205</v>
      </c>
      <c r="C7" s="349">
        <v>6</v>
      </c>
      <c r="D7" s="65" t="s">
        <v>206</v>
      </c>
      <c r="E7" s="61">
        <v>43874</v>
      </c>
      <c r="F7" s="62" t="s">
        <v>207</v>
      </c>
      <c r="G7" s="63" t="s">
        <v>208</v>
      </c>
      <c r="H7" s="63" t="s">
        <v>193</v>
      </c>
      <c r="I7" s="64" t="s">
        <v>194</v>
      </c>
      <c r="J7" s="62" t="s">
        <v>195</v>
      </c>
    </row>
    <row r="8" spans="2:10" ht="165" x14ac:dyDescent="0.2">
      <c r="B8" s="350"/>
      <c r="C8" s="350"/>
      <c r="D8" s="65" t="s">
        <v>209</v>
      </c>
      <c r="E8" s="61">
        <v>43879</v>
      </c>
      <c r="F8" s="62" t="s">
        <v>210</v>
      </c>
      <c r="G8" s="63" t="s">
        <v>211</v>
      </c>
      <c r="H8" s="63" t="s">
        <v>193</v>
      </c>
      <c r="I8" s="64" t="s">
        <v>212</v>
      </c>
      <c r="J8" s="62" t="s">
        <v>195</v>
      </c>
    </row>
    <row r="9" spans="2:10" ht="225" x14ac:dyDescent="0.2">
      <c r="B9" s="350"/>
      <c r="C9" s="350"/>
      <c r="D9" s="65" t="s">
        <v>213</v>
      </c>
      <c r="E9" s="61">
        <v>43880</v>
      </c>
      <c r="F9" s="62" t="s">
        <v>214</v>
      </c>
      <c r="G9" s="63" t="s">
        <v>215</v>
      </c>
      <c r="H9" s="63" t="s">
        <v>193</v>
      </c>
      <c r="I9" s="64" t="s">
        <v>212</v>
      </c>
      <c r="J9" s="62" t="s">
        <v>195</v>
      </c>
    </row>
    <row r="10" spans="2:10" ht="375" x14ac:dyDescent="0.2">
      <c r="B10" s="350"/>
      <c r="C10" s="350"/>
      <c r="D10" s="65" t="s">
        <v>216</v>
      </c>
      <c r="E10" s="61">
        <v>43888</v>
      </c>
      <c r="F10" s="62" t="s">
        <v>217</v>
      </c>
      <c r="G10" s="63" t="s">
        <v>218</v>
      </c>
      <c r="H10" s="63" t="s">
        <v>193</v>
      </c>
      <c r="I10" s="64" t="s">
        <v>212</v>
      </c>
      <c r="J10" s="62" t="s">
        <v>195</v>
      </c>
    </row>
    <row r="11" spans="2:10" ht="409.5" x14ac:dyDescent="0.2">
      <c r="B11" s="350"/>
      <c r="C11" s="350"/>
      <c r="D11" s="65" t="s">
        <v>219</v>
      </c>
      <c r="E11" s="61">
        <v>43888</v>
      </c>
      <c r="F11" s="62" t="s">
        <v>220</v>
      </c>
      <c r="G11" s="63"/>
      <c r="H11" s="63" t="s">
        <v>193</v>
      </c>
      <c r="I11" s="64" t="s">
        <v>212</v>
      </c>
      <c r="J11" s="62" t="s">
        <v>195</v>
      </c>
    </row>
    <row r="12" spans="2:10" ht="105" x14ac:dyDescent="0.2">
      <c r="B12" s="351"/>
      <c r="C12" s="351"/>
      <c r="D12" s="65" t="s">
        <v>221</v>
      </c>
      <c r="E12" s="61">
        <v>43889</v>
      </c>
      <c r="F12" s="62" t="s">
        <v>222</v>
      </c>
      <c r="G12" s="63" t="s">
        <v>223</v>
      </c>
      <c r="H12" s="63" t="s">
        <v>193</v>
      </c>
      <c r="I12" s="64" t="s">
        <v>212</v>
      </c>
      <c r="J12" s="62" t="s">
        <v>195</v>
      </c>
    </row>
    <row r="13" spans="2:10" ht="240" x14ac:dyDescent="0.2">
      <c r="B13" s="349" t="s">
        <v>224</v>
      </c>
      <c r="C13" s="349">
        <v>10</v>
      </c>
      <c r="D13" s="65" t="s">
        <v>225</v>
      </c>
      <c r="E13" s="61">
        <v>43893</v>
      </c>
      <c r="F13" s="62" t="s">
        <v>226</v>
      </c>
      <c r="G13" s="63" t="s">
        <v>227</v>
      </c>
      <c r="H13" s="63" t="s">
        <v>193</v>
      </c>
      <c r="I13" s="64" t="s">
        <v>228</v>
      </c>
      <c r="J13" s="62" t="s">
        <v>195</v>
      </c>
    </row>
    <row r="14" spans="2:10" ht="409.5" x14ac:dyDescent="0.2">
      <c r="B14" s="350"/>
      <c r="C14" s="350"/>
      <c r="D14" s="65" t="s">
        <v>229</v>
      </c>
      <c r="E14" s="61">
        <v>43895</v>
      </c>
      <c r="F14" s="62" t="s">
        <v>230</v>
      </c>
      <c r="G14" s="63" t="s">
        <v>231</v>
      </c>
      <c r="H14" s="63" t="s">
        <v>193</v>
      </c>
      <c r="I14" s="64" t="s">
        <v>212</v>
      </c>
      <c r="J14" s="62" t="s">
        <v>195</v>
      </c>
    </row>
    <row r="15" spans="2:10" ht="210" x14ac:dyDescent="0.2">
      <c r="B15" s="350"/>
      <c r="C15" s="350"/>
      <c r="D15" s="65" t="s">
        <v>232</v>
      </c>
      <c r="E15" s="61">
        <v>43895</v>
      </c>
      <c r="F15" s="62" t="s">
        <v>233</v>
      </c>
      <c r="G15" s="63" t="s">
        <v>234</v>
      </c>
      <c r="H15" s="63" t="s">
        <v>193</v>
      </c>
      <c r="I15" s="64" t="s">
        <v>212</v>
      </c>
      <c r="J15" s="62" t="s">
        <v>195</v>
      </c>
    </row>
    <row r="16" spans="2:10" ht="225" x14ac:dyDescent="0.2">
      <c r="B16" s="350"/>
      <c r="C16" s="350"/>
      <c r="D16" s="65" t="s">
        <v>235</v>
      </c>
      <c r="E16" s="61">
        <v>43899</v>
      </c>
      <c r="F16" s="62" t="s">
        <v>236</v>
      </c>
      <c r="G16" s="63" t="s">
        <v>237</v>
      </c>
      <c r="H16" s="63" t="s">
        <v>193</v>
      </c>
      <c r="I16" s="64" t="s">
        <v>194</v>
      </c>
      <c r="J16" s="62" t="s">
        <v>195</v>
      </c>
    </row>
    <row r="17" spans="2:10" ht="165" x14ac:dyDescent="0.2">
      <c r="B17" s="350"/>
      <c r="C17" s="350"/>
      <c r="D17" s="65" t="s">
        <v>238</v>
      </c>
      <c r="E17" s="61">
        <v>43901</v>
      </c>
      <c r="F17" s="62" t="s">
        <v>239</v>
      </c>
      <c r="G17" s="63"/>
      <c r="H17" s="63" t="s">
        <v>193</v>
      </c>
      <c r="I17" s="64" t="s">
        <v>194</v>
      </c>
      <c r="J17" s="62" t="s">
        <v>240</v>
      </c>
    </row>
    <row r="18" spans="2:10" ht="255" x14ac:dyDescent="0.2">
      <c r="B18" s="350"/>
      <c r="C18" s="350"/>
      <c r="D18" s="65" t="s">
        <v>241</v>
      </c>
      <c r="E18" s="61">
        <v>43901</v>
      </c>
      <c r="F18" s="62" t="s">
        <v>242</v>
      </c>
      <c r="G18" s="63" t="s">
        <v>243</v>
      </c>
      <c r="H18" s="63" t="s">
        <v>193</v>
      </c>
      <c r="I18" s="64" t="s">
        <v>194</v>
      </c>
      <c r="J18" s="62" t="s">
        <v>195</v>
      </c>
    </row>
    <row r="19" spans="2:10" ht="225" x14ac:dyDescent="0.2">
      <c r="B19" s="350"/>
      <c r="C19" s="350"/>
      <c r="D19" s="65" t="s">
        <v>244</v>
      </c>
      <c r="E19" s="61">
        <v>43902</v>
      </c>
      <c r="F19" s="62" t="s">
        <v>245</v>
      </c>
      <c r="G19" s="63" t="s">
        <v>246</v>
      </c>
      <c r="H19" s="63" t="s">
        <v>193</v>
      </c>
      <c r="I19" s="64" t="s">
        <v>194</v>
      </c>
      <c r="J19" s="62" t="s">
        <v>195</v>
      </c>
    </row>
    <row r="20" spans="2:10" ht="225" x14ac:dyDescent="0.2">
      <c r="B20" s="350"/>
      <c r="C20" s="350"/>
      <c r="D20" s="65" t="s">
        <v>247</v>
      </c>
      <c r="E20" s="61">
        <v>43907</v>
      </c>
      <c r="F20" s="62" t="s">
        <v>248</v>
      </c>
      <c r="G20" s="63" t="s">
        <v>249</v>
      </c>
      <c r="H20" s="63" t="s">
        <v>193</v>
      </c>
      <c r="I20" s="64" t="s">
        <v>194</v>
      </c>
      <c r="J20" s="62" t="s">
        <v>195</v>
      </c>
    </row>
    <row r="21" spans="2:10" ht="345" x14ac:dyDescent="0.2">
      <c r="B21" s="350"/>
      <c r="C21" s="350"/>
      <c r="D21" s="65" t="s">
        <v>250</v>
      </c>
      <c r="E21" s="61">
        <v>43914</v>
      </c>
      <c r="F21" s="62" t="s">
        <v>251</v>
      </c>
      <c r="G21" s="63" t="s">
        <v>252</v>
      </c>
      <c r="H21" s="63" t="s">
        <v>193</v>
      </c>
      <c r="I21" s="64" t="s">
        <v>194</v>
      </c>
      <c r="J21" s="62" t="s">
        <v>253</v>
      </c>
    </row>
    <row r="22" spans="2:10" ht="180" x14ac:dyDescent="0.2">
      <c r="B22" s="351"/>
      <c r="C22" s="351"/>
      <c r="D22" s="65" t="s">
        <v>254</v>
      </c>
      <c r="E22" s="61">
        <v>43921</v>
      </c>
      <c r="F22" s="62" t="s">
        <v>255</v>
      </c>
      <c r="G22" s="63" t="s">
        <v>256</v>
      </c>
      <c r="H22" s="63" t="s">
        <v>193</v>
      </c>
      <c r="I22" s="64" t="s">
        <v>194</v>
      </c>
      <c r="J22" s="62" t="s">
        <v>195</v>
      </c>
    </row>
    <row r="23" spans="2:10" ht="300" x14ac:dyDescent="0.2">
      <c r="B23" s="349" t="s">
        <v>257</v>
      </c>
      <c r="C23" s="349">
        <v>8</v>
      </c>
      <c r="D23" s="65" t="s">
        <v>258</v>
      </c>
      <c r="E23" s="61">
        <v>43924</v>
      </c>
      <c r="F23" s="62" t="s">
        <v>259</v>
      </c>
      <c r="G23" s="63"/>
      <c r="H23" s="63" t="s">
        <v>193</v>
      </c>
      <c r="I23" s="64" t="s">
        <v>260</v>
      </c>
      <c r="J23" s="62" t="s">
        <v>195</v>
      </c>
    </row>
    <row r="24" spans="2:10" ht="180" x14ac:dyDescent="0.2">
      <c r="B24" s="350"/>
      <c r="C24" s="350"/>
      <c r="D24" s="65" t="s">
        <v>261</v>
      </c>
      <c r="E24" s="61">
        <v>43938</v>
      </c>
      <c r="F24" s="62" t="s">
        <v>262</v>
      </c>
      <c r="G24" s="63" t="s">
        <v>263</v>
      </c>
      <c r="H24" s="63" t="s">
        <v>193</v>
      </c>
      <c r="I24" s="64" t="s">
        <v>212</v>
      </c>
      <c r="J24" s="62" t="s">
        <v>195</v>
      </c>
    </row>
    <row r="25" spans="2:10" ht="285" x14ac:dyDescent="0.2">
      <c r="B25" s="350"/>
      <c r="C25" s="350"/>
      <c r="D25" s="65" t="s">
        <v>264</v>
      </c>
      <c r="E25" s="61">
        <v>43944</v>
      </c>
      <c r="F25" s="62" t="s">
        <v>265</v>
      </c>
      <c r="G25" s="63" t="s">
        <v>266</v>
      </c>
      <c r="H25" s="63" t="s">
        <v>193</v>
      </c>
      <c r="I25" s="64" t="s">
        <v>194</v>
      </c>
      <c r="J25" s="62" t="s">
        <v>195</v>
      </c>
    </row>
    <row r="26" spans="2:10" ht="225" x14ac:dyDescent="0.2">
      <c r="B26" s="350"/>
      <c r="C26" s="350"/>
      <c r="D26" s="65" t="s">
        <v>267</v>
      </c>
      <c r="E26" s="61">
        <v>43945</v>
      </c>
      <c r="F26" s="62" t="s">
        <v>268</v>
      </c>
      <c r="G26" s="63" t="s">
        <v>269</v>
      </c>
      <c r="H26" s="63" t="s">
        <v>193</v>
      </c>
      <c r="I26" s="64" t="s">
        <v>194</v>
      </c>
      <c r="J26" s="62" t="s">
        <v>195</v>
      </c>
    </row>
    <row r="27" spans="2:10" ht="225" x14ac:dyDescent="0.2">
      <c r="B27" s="350"/>
      <c r="C27" s="350"/>
      <c r="D27" s="65" t="s">
        <v>270</v>
      </c>
      <c r="E27" s="61">
        <v>43945</v>
      </c>
      <c r="F27" s="62" t="s">
        <v>271</v>
      </c>
      <c r="G27" s="63" t="s">
        <v>272</v>
      </c>
      <c r="H27" s="66" t="s">
        <v>193</v>
      </c>
      <c r="I27" s="64" t="s">
        <v>194</v>
      </c>
      <c r="J27" s="62" t="s">
        <v>195</v>
      </c>
    </row>
    <row r="28" spans="2:10" ht="409.5" x14ac:dyDescent="0.2">
      <c r="B28" s="350"/>
      <c r="C28" s="350"/>
      <c r="D28" s="65" t="s">
        <v>273</v>
      </c>
      <c r="E28" s="61">
        <v>43948</v>
      </c>
      <c r="F28" s="62" t="s">
        <v>274</v>
      </c>
      <c r="G28" s="63" t="s">
        <v>275</v>
      </c>
      <c r="H28" s="63" t="s">
        <v>193</v>
      </c>
      <c r="I28" s="67"/>
      <c r="J28" s="62" t="s">
        <v>195</v>
      </c>
    </row>
    <row r="29" spans="2:10" ht="390" x14ac:dyDescent="0.2">
      <c r="B29" s="350"/>
      <c r="C29" s="350"/>
      <c r="D29" s="65" t="s">
        <v>276</v>
      </c>
      <c r="E29" s="68">
        <v>43951</v>
      </c>
      <c r="F29" s="62" t="s">
        <v>277</v>
      </c>
      <c r="G29" s="63" t="s">
        <v>278</v>
      </c>
      <c r="H29" s="63" t="s">
        <v>193</v>
      </c>
      <c r="I29" s="64" t="s">
        <v>212</v>
      </c>
      <c r="J29" s="62" t="s">
        <v>195</v>
      </c>
    </row>
    <row r="30" spans="2:10" ht="180" x14ac:dyDescent="0.2">
      <c r="B30" s="351"/>
      <c r="C30" s="351"/>
      <c r="D30" s="65" t="s">
        <v>279</v>
      </c>
      <c r="E30" s="68">
        <v>43955</v>
      </c>
      <c r="F30" s="62" t="s">
        <v>280</v>
      </c>
      <c r="G30" s="63" t="s">
        <v>275</v>
      </c>
      <c r="H30" s="63" t="s">
        <v>193</v>
      </c>
      <c r="I30" s="64" t="s">
        <v>212</v>
      </c>
      <c r="J30" s="62" t="s">
        <v>195</v>
      </c>
    </row>
    <row r="31" spans="2:10" ht="285" x14ac:dyDescent="0.2">
      <c r="B31" s="349" t="s">
        <v>281</v>
      </c>
      <c r="C31" s="349">
        <v>20</v>
      </c>
      <c r="D31" s="65" t="s">
        <v>282</v>
      </c>
      <c r="E31" s="68">
        <v>43956</v>
      </c>
      <c r="F31" s="62" t="s">
        <v>283</v>
      </c>
      <c r="G31" s="63" t="s">
        <v>284</v>
      </c>
      <c r="H31" s="63" t="s">
        <v>193</v>
      </c>
      <c r="I31" s="64" t="s">
        <v>194</v>
      </c>
      <c r="J31" s="62" t="s">
        <v>195</v>
      </c>
    </row>
    <row r="32" spans="2:10" ht="409.5" x14ac:dyDescent="0.2">
      <c r="B32" s="350"/>
      <c r="C32" s="350"/>
      <c r="D32" s="65" t="s">
        <v>285</v>
      </c>
      <c r="E32" s="68">
        <v>43956</v>
      </c>
      <c r="F32" s="62" t="s">
        <v>286</v>
      </c>
      <c r="G32" s="63" t="s">
        <v>287</v>
      </c>
      <c r="H32" s="63" t="s">
        <v>193</v>
      </c>
      <c r="I32" s="64" t="s">
        <v>194</v>
      </c>
      <c r="J32" s="62" t="s">
        <v>195</v>
      </c>
    </row>
    <row r="33" spans="2:10" ht="270" x14ac:dyDescent="0.2">
      <c r="B33" s="350"/>
      <c r="C33" s="350"/>
      <c r="D33" s="65" t="s">
        <v>288</v>
      </c>
      <c r="E33" s="68">
        <v>43957</v>
      </c>
      <c r="F33" s="62" t="s">
        <v>289</v>
      </c>
      <c r="G33" s="63" t="s">
        <v>290</v>
      </c>
      <c r="H33" s="63" t="s">
        <v>193</v>
      </c>
      <c r="I33" s="64" t="s">
        <v>194</v>
      </c>
      <c r="J33" s="62" t="s">
        <v>195</v>
      </c>
    </row>
    <row r="34" spans="2:10" ht="240" x14ac:dyDescent="0.2">
      <c r="B34" s="350"/>
      <c r="C34" s="350"/>
      <c r="D34" s="65" t="s">
        <v>291</v>
      </c>
      <c r="E34" s="68">
        <v>43957</v>
      </c>
      <c r="F34" s="62" t="s">
        <v>292</v>
      </c>
      <c r="G34" s="63" t="s">
        <v>263</v>
      </c>
      <c r="H34" s="63" t="s">
        <v>193</v>
      </c>
      <c r="I34" s="64" t="s">
        <v>194</v>
      </c>
      <c r="J34" s="62" t="s">
        <v>195</v>
      </c>
    </row>
    <row r="35" spans="2:10" ht="360" x14ac:dyDescent="0.2">
      <c r="B35" s="350"/>
      <c r="C35" s="350"/>
      <c r="D35" s="65" t="s">
        <v>293</v>
      </c>
      <c r="E35" s="61">
        <v>43959</v>
      </c>
      <c r="F35" s="62" t="s">
        <v>294</v>
      </c>
      <c r="G35" s="63" t="s">
        <v>295</v>
      </c>
      <c r="H35" s="63" t="s">
        <v>193</v>
      </c>
      <c r="I35" s="64" t="s">
        <v>194</v>
      </c>
      <c r="J35" s="62" t="s">
        <v>195</v>
      </c>
    </row>
    <row r="36" spans="2:10" ht="180" x14ac:dyDescent="0.2">
      <c r="B36" s="350"/>
      <c r="C36" s="350"/>
      <c r="D36" s="65" t="s">
        <v>296</v>
      </c>
      <c r="E36" s="61">
        <v>43963</v>
      </c>
      <c r="F36" s="62" t="s">
        <v>297</v>
      </c>
      <c r="G36" s="63" t="s">
        <v>298</v>
      </c>
      <c r="H36" s="63" t="s">
        <v>193</v>
      </c>
      <c r="I36" s="64" t="s">
        <v>194</v>
      </c>
      <c r="J36" s="62" t="s">
        <v>195</v>
      </c>
    </row>
    <row r="37" spans="2:10" ht="180" x14ac:dyDescent="0.2">
      <c r="B37" s="350"/>
      <c r="C37" s="350"/>
      <c r="D37" s="65" t="s">
        <v>299</v>
      </c>
      <c r="E37" s="61">
        <v>43965</v>
      </c>
      <c r="F37" s="62" t="s">
        <v>300</v>
      </c>
      <c r="G37" s="63" t="s">
        <v>301</v>
      </c>
      <c r="H37" s="63" t="s">
        <v>193</v>
      </c>
      <c r="I37" s="64"/>
      <c r="J37" s="62"/>
    </row>
    <row r="38" spans="2:10" ht="195" x14ac:dyDescent="0.2">
      <c r="B38" s="350"/>
      <c r="C38" s="350"/>
      <c r="D38" s="65" t="s">
        <v>302</v>
      </c>
      <c r="E38" s="61">
        <v>43966</v>
      </c>
      <c r="F38" s="62" t="s">
        <v>303</v>
      </c>
      <c r="G38" s="63" t="s">
        <v>304</v>
      </c>
      <c r="H38" s="63" t="s">
        <v>193</v>
      </c>
      <c r="I38" s="64" t="s">
        <v>194</v>
      </c>
      <c r="J38" s="62" t="s">
        <v>195</v>
      </c>
    </row>
    <row r="39" spans="2:10" ht="240" x14ac:dyDescent="0.2">
      <c r="B39" s="350"/>
      <c r="C39" s="350"/>
      <c r="D39" s="65" t="s">
        <v>305</v>
      </c>
      <c r="E39" s="61">
        <v>43966</v>
      </c>
      <c r="F39" s="62" t="s">
        <v>306</v>
      </c>
      <c r="G39" s="63" t="s">
        <v>307</v>
      </c>
      <c r="H39" s="63" t="s">
        <v>193</v>
      </c>
      <c r="I39" s="64" t="s">
        <v>194</v>
      </c>
      <c r="J39" s="62" t="s">
        <v>195</v>
      </c>
    </row>
    <row r="40" spans="2:10" ht="105" x14ac:dyDescent="0.2">
      <c r="B40" s="350"/>
      <c r="C40" s="350"/>
      <c r="D40" s="65" t="s">
        <v>308</v>
      </c>
      <c r="E40" s="61">
        <v>43969</v>
      </c>
      <c r="F40" s="62" t="s">
        <v>309</v>
      </c>
      <c r="G40" s="63" t="s">
        <v>310</v>
      </c>
      <c r="H40" s="63" t="s">
        <v>193</v>
      </c>
      <c r="I40" s="64" t="s">
        <v>194</v>
      </c>
      <c r="J40" s="62" t="s">
        <v>195</v>
      </c>
    </row>
    <row r="41" spans="2:10" ht="330" x14ac:dyDescent="0.2">
      <c r="B41" s="350"/>
      <c r="C41" s="350"/>
      <c r="D41" s="65" t="s">
        <v>311</v>
      </c>
      <c r="E41" s="61">
        <v>43970</v>
      </c>
      <c r="F41" s="62" t="s">
        <v>312</v>
      </c>
      <c r="G41" s="63" t="s">
        <v>313</v>
      </c>
      <c r="H41" s="63" t="s">
        <v>193</v>
      </c>
      <c r="I41" s="64" t="s">
        <v>194</v>
      </c>
      <c r="J41" s="62" t="s">
        <v>195</v>
      </c>
    </row>
    <row r="42" spans="2:10" ht="165" x14ac:dyDescent="0.2">
      <c r="B42" s="350"/>
      <c r="C42" s="350"/>
      <c r="D42" s="65" t="s">
        <v>314</v>
      </c>
      <c r="E42" s="61">
        <v>43970</v>
      </c>
      <c r="F42" s="62" t="s">
        <v>315</v>
      </c>
      <c r="G42" s="63" t="s">
        <v>304</v>
      </c>
      <c r="H42" s="63" t="s">
        <v>193</v>
      </c>
      <c r="I42" s="64" t="s">
        <v>194</v>
      </c>
      <c r="J42" s="62" t="s">
        <v>195</v>
      </c>
    </row>
    <row r="43" spans="2:10" ht="225" x14ac:dyDescent="0.2">
      <c r="B43" s="350"/>
      <c r="C43" s="350"/>
      <c r="D43" s="65" t="s">
        <v>316</v>
      </c>
      <c r="E43" s="61">
        <v>43972</v>
      </c>
      <c r="F43" s="62" t="s">
        <v>317</v>
      </c>
      <c r="G43" s="63" t="s">
        <v>318</v>
      </c>
      <c r="H43" s="63" t="s">
        <v>193</v>
      </c>
      <c r="I43" s="64" t="s">
        <v>194</v>
      </c>
      <c r="J43" s="62" t="s">
        <v>195</v>
      </c>
    </row>
    <row r="44" spans="2:10" ht="255" x14ac:dyDescent="0.2">
      <c r="B44" s="350"/>
      <c r="C44" s="350"/>
      <c r="D44" s="65" t="s">
        <v>319</v>
      </c>
      <c r="E44" s="61">
        <v>43973</v>
      </c>
      <c r="F44" s="62" t="s">
        <v>320</v>
      </c>
      <c r="G44" s="63" t="s">
        <v>321</v>
      </c>
      <c r="H44" s="63" t="s">
        <v>322</v>
      </c>
      <c r="I44" s="64" t="s">
        <v>194</v>
      </c>
      <c r="J44" s="62" t="s">
        <v>195</v>
      </c>
    </row>
    <row r="45" spans="2:10" ht="210" x14ac:dyDescent="0.2">
      <c r="B45" s="350"/>
      <c r="C45" s="350"/>
      <c r="D45" s="69" t="s">
        <v>323</v>
      </c>
      <c r="E45" s="61">
        <v>43973</v>
      </c>
      <c r="F45" s="62" t="s">
        <v>324</v>
      </c>
      <c r="G45" s="63" t="s">
        <v>325</v>
      </c>
      <c r="H45" s="63" t="s">
        <v>193</v>
      </c>
      <c r="I45" s="64" t="s">
        <v>212</v>
      </c>
      <c r="J45" s="62" t="s">
        <v>195</v>
      </c>
    </row>
    <row r="46" spans="2:10" ht="300" x14ac:dyDescent="0.2">
      <c r="B46" s="350"/>
      <c r="C46" s="350"/>
      <c r="D46" s="65" t="s">
        <v>326</v>
      </c>
      <c r="E46" s="61">
        <v>43973</v>
      </c>
      <c r="F46" s="62" t="s">
        <v>327</v>
      </c>
      <c r="G46" s="63" t="s">
        <v>328</v>
      </c>
      <c r="H46" s="63" t="s">
        <v>193</v>
      </c>
      <c r="I46" s="64" t="s">
        <v>194</v>
      </c>
      <c r="J46" s="62" t="s">
        <v>195</v>
      </c>
    </row>
    <row r="47" spans="2:10" ht="240" x14ac:dyDescent="0.2">
      <c r="B47" s="350"/>
      <c r="C47" s="350"/>
      <c r="D47" s="65" t="s">
        <v>329</v>
      </c>
      <c r="E47" s="61">
        <v>43973</v>
      </c>
      <c r="F47" s="62" t="s">
        <v>330</v>
      </c>
      <c r="G47" s="63" t="s">
        <v>331</v>
      </c>
      <c r="H47" s="63" t="s">
        <v>193</v>
      </c>
      <c r="I47" s="64" t="s">
        <v>194</v>
      </c>
      <c r="J47" s="62" t="s">
        <v>195</v>
      </c>
    </row>
    <row r="48" spans="2:10" ht="255" x14ac:dyDescent="0.2">
      <c r="B48" s="350"/>
      <c r="C48" s="350"/>
      <c r="D48" s="65" t="s">
        <v>332</v>
      </c>
      <c r="E48" s="61">
        <v>43977</v>
      </c>
      <c r="F48" s="62" t="s">
        <v>333</v>
      </c>
      <c r="G48" s="63" t="s">
        <v>298</v>
      </c>
      <c r="H48" s="63" t="s">
        <v>193</v>
      </c>
      <c r="I48" s="64" t="s">
        <v>194</v>
      </c>
      <c r="J48" s="62" t="s">
        <v>195</v>
      </c>
    </row>
    <row r="49" spans="2:10" ht="405" x14ac:dyDescent="0.2">
      <c r="B49" s="350"/>
      <c r="C49" s="350"/>
      <c r="D49" s="65" t="s">
        <v>334</v>
      </c>
      <c r="E49" s="61">
        <v>43978</v>
      </c>
      <c r="F49" s="62" t="s">
        <v>335</v>
      </c>
      <c r="G49" s="63" t="s">
        <v>334</v>
      </c>
      <c r="H49" s="63" t="s">
        <v>193</v>
      </c>
      <c r="I49" s="64" t="s">
        <v>212</v>
      </c>
      <c r="J49" s="62" t="s">
        <v>195</v>
      </c>
    </row>
    <row r="50" spans="2:10" ht="409.5" x14ac:dyDescent="0.2">
      <c r="B50" s="351"/>
      <c r="C50" s="351"/>
      <c r="D50" s="65" t="s">
        <v>336</v>
      </c>
      <c r="E50" s="61">
        <v>43979</v>
      </c>
      <c r="F50" s="62" t="s">
        <v>337</v>
      </c>
      <c r="G50" s="63" t="s">
        <v>338</v>
      </c>
      <c r="H50" s="63" t="s">
        <v>193</v>
      </c>
      <c r="I50" s="64" t="s">
        <v>212</v>
      </c>
      <c r="J50" s="62" t="s">
        <v>195</v>
      </c>
    </row>
    <row r="51" spans="2:10" ht="285" x14ac:dyDescent="0.2">
      <c r="B51" s="349" t="s">
        <v>339</v>
      </c>
      <c r="C51" s="349">
        <v>19</v>
      </c>
      <c r="D51" s="65" t="s">
        <v>340</v>
      </c>
      <c r="E51" s="61">
        <v>43983</v>
      </c>
      <c r="F51" s="62" t="s">
        <v>341</v>
      </c>
      <c r="G51" s="63" t="s">
        <v>331</v>
      </c>
      <c r="H51" s="63" t="s">
        <v>193</v>
      </c>
      <c r="I51" s="64" t="s">
        <v>194</v>
      </c>
      <c r="J51" s="62" t="s">
        <v>195</v>
      </c>
    </row>
    <row r="52" spans="2:10" ht="255" x14ac:dyDescent="0.2">
      <c r="B52" s="350"/>
      <c r="C52" s="350"/>
      <c r="D52" s="65" t="s">
        <v>342</v>
      </c>
      <c r="E52" s="61">
        <v>43984</v>
      </c>
      <c r="F52" s="62" t="s">
        <v>343</v>
      </c>
      <c r="G52" s="63" t="s">
        <v>298</v>
      </c>
      <c r="H52" s="63" t="s">
        <v>193</v>
      </c>
      <c r="I52" s="64" t="s">
        <v>194</v>
      </c>
      <c r="J52" s="62" t="s">
        <v>195</v>
      </c>
    </row>
    <row r="53" spans="2:10" ht="180" x14ac:dyDescent="0.2">
      <c r="B53" s="350"/>
      <c r="C53" s="350"/>
      <c r="D53" s="65" t="s">
        <v>344</v>
      </c>
      <c r="E53" s="61">
        <v>43984</v>
      </c>
      <c r="F53" s="62" t="s">
        <v>345</v>
      </c>
      <c r="G53" s="63" t="s">
        <v>346</v>
      </c>
      <c r="H53" s="63" t="s">
        <v>193</v>
      </c>
      <c r="I53" s="64" t="s">
        <v>212</v>
      </c>
      <c r="J53" s="62" t="s">
        <v>195</v>
      </c>
    </row>
    <row r="54" spans="2:10" ht="285" x14ac:dyDescent="0.2">
      <c r="B54" s="350"/>
      <c r="C54" s="350"/>
      <c r="D54" s="65" t="s">
        <v>347</v>
      </c>
      <c r="E54" s="61">
        <v>43985</v>
      </c>
      <c r="F54" s="62" t="s">
        <v>348</v>
      </c>
      <c r="G54" s="63" t="s">
        <v>349</v>
      </c>
      <c r="H54" s="63" t="s">
        <v>193</v>
      </c>
      <c r="I54" s="64" t="s">
        <v>194</v>
      </c>
      <c r="J54" s="62" t="s">
        <v>195</v>
      </c>
    </row>
    <row r="55" spans="2:10" ht="180" x14ac:dyDescent="0.2">
      <c r="B55" s="350"/>
      <c r="C55" s="350"/>
      <c r="D55" s="65" t="s">
        <v>350</v>
      </c>
      <c r="E55" s="61">
        <v>43990</v>
      </c>
      <c r="F55" s="62" t="s">
        <v>351</v>
      </c>
      <c r="G55" s="63" t="s">
        <v>352</v>
      </c>
      <c r="H55" s="63" t="s">
        <v>193</v>
      </c>
      <c r="I55" s="64" t="s">
        <v>212</v>
      </c>
      <c r="J55" s="62" t="s">
        <v>195</v>
      </c>
    </row>
    <row r="56" spans="2:10" ht="255" x14ac:dyDescent="0.2">
      <c r="B56" s="350"/>
      <c r="C56" s="350"/>
      <c r="D56" s="65" t="s">
        <v>353</v>
      </c>
      <c r="E56" s="61">
        <v>43991</v>
      </c>
      <c r="F56" s="62" t="s">
        <v>354</v>
      </c>
      <c r="G56" s="63" t="s">
        <v>298</v>
      </c>
      <c r="H56" s="63" t="s">
        <v>193</v>
      </c>
      <c r="I56" s="70" t="s">
        <v>194</v>
      </c>
      <c r="J56" s="62" t="s">
        <v>195</v>
      </c>
    </row>
    <row r="57" spans="2:10" ht="300" x14ac:dyDescent="0.2">
      <c r="B57" s="350"/>
      <c r="C57" s="350"/>
      <c r="D57" s="65" t="s">
        <v>355</v>
      </c>
      <c r="E57" s="61">
        <v>43991</v>
      </c>
      <c r="F57" s="62" t="s">
        <v>356</v>
      </c>
      <c r="G57" s="63" t="s">
        <v>357</v>
      </c>
      <c r="H57" s="63" t="s">
        <v>193</v>
      </c>
      <c r="I57" s="64" t="s">
        <v>194</v>
      </c>
      <c r="J57" s="62" t="s">
        <v>195</v>
      </c>
    </row>
    <row r="58" spans="2:10" ht="345" x14ac:dyDescent="0.2">
      <c r="B58" s="350"/>
      <c r="C58" s="350"/>
      <c r="D58" s="65" t="s">
        <v>358</v>
      </c>
      <c r="E58" s="61">
        <v>43991</v>
      </c>
      <c r="F58" s="62" t="s">
        <v>359</v>
      </c>
      <c r="G58" s="63" t="s">
        <v>360</v>
      </c>
      <c r="H58" s="63" t="s">
        <v>193</v>
      </c>
      <c r="I58" s="64" t="s">
        <v>194</v>
      </c>
      <c r="J58" s="62" t="s">
        <v>195</v>
      </c>
    </row>
    <row r="59" spans="2:10" ht="375" x14ac:dyDescent="0.2">
      <c r="B59" s="350"/>
      <c r="C59" s="350"/>
      <c r="D59" s="69" t="s">
        <v>361</v>
      </c>
      <c r="E59" s="71">
        <v>43998</v>
      </c>
      <c r="F59" s="72" t="s">
        <v>362</v>
      </c>
      <c r="G59" s="63" t="s">
        <v>363</v>
      </c>
      <c r="H59" s="63" t="s">
        <v>193</v>
      </c>
      <c r="I59" s="64" t="s">
        <v>364</v>
      </c>
      <c r="J59" s="72" t="s">
        <v>195</v>
      </c>
    </row>
    <row r="60" spans="2:10" ht="165" x14ac:dyDescent="0.2">
      <c r="B60" s="350"/>
      <c r="C60" s="350"/>
      <c r="D60" s="69" t="s">
        <v>365</v>
      </c>
      <c r="E60" s="71">
        <v>43998</v>
      </c>
      <c r="F60" s="72" t="s">
        <v>366</v>
      </c>
      <c r="G60" s="66" t="s">
        <v>367</v>
      </c>
      <c r="H60" s="63" t="s">
        <v>193</v>
      </c>
      <c r="I60" s="67" t="s">
        <v>212</v>
      </c>
      <c r="J60" s="72" t="s">
        <v>195</v>
      </c>
    </row>
    <row r="61" spans="2:10" ht="150" x14ac:dyDescent="0.2">
      <c r="B61" s="350"/>
      <c r="C61" s="350"/>
      <c r="D61" s="69" t="s">
        <v>368</v>
      </c>
      <c r="E61" s="61">
        <v>43998</v>
      </c>
      <c r="F61" s="62" t="s">
        <v>369</v>
      </c>
      <c r="G61" s="63" t="s">
        <v>298</v>
      </c>
      <c r="H61" s="63" t="s">
        <v>193</v>
      </c>
      <c r="I61" s="67" t="s">
        <v>370</v>
      </c>
      <c r="J61" s="62" t="s">
        <v>195</v>
      </c>
    </row>
    <row r="62" spans="2:10" ht="375" x14ac:dyDescent="0.2">
      <c r="B62" s="350"/>
      <c r="C62" s="350"/>
      <c r="D62" s="69" t="s">
        <v>371</v>
      </c>
      <c r="E62" s="71">
        <v>43998</v>
      </c>
      <c r="F62" s="72" t="s">
        <v>372</v>
      </c>
      <c r="G62" s="66" t="s">
        <v>373</v>
      </c>
      <c r="H62" s="63" t="s">
        <v>193</v>
      </c>
      <c r="I62" s="64" t="s">
        <v>364</v>
      </c>
      <c r="J62" s="62" t="s">
        <v>195</v>
      </c>
    </row>
    <row r="63" spans="2:10" ht="225" x14ac:dyDescent="0.2">
      <c r="B63" s="350"/>
      <c r="C63" s="350"/>
      <c r="D63" s="69" t="s">
        <v>374</v>
      </c>
      <c r="E63" s="71">
        <v>43998</v>
      </c>
      <c r="F63" s="72" t="s">
        <v>375</v>
      </c>
      <c r="G63" s="66" t="s">
        <v>376</v>
      </c>
      <c r="H63" s="63" t="s">
        <v>193</v>
      </c>
      <c r="I63" s="64" t="s">
        <v>228</v>
      </c>
      <c r="J63" s="62" t="s">
        <v>195</v>
      </c>
    </row>
    <row r="64" spans="2:10" ht="150" x14ac:dyDescent="0.2">
      <c r="B64" s="350"/>
      <c r="C64" s="350"/>
      <c r="D64" s="69" t="s">
        <v>377</v>
      </c>
      <c r="E64" s="73">
        <v>44005</v>
      </c>
      <c r="F64" s="74" t="s">
        <v>378</v>
      </c>
      <c r="G64" s="66" t="s">
        <v>298</v>
      </c>
      <c r="H64" s="66" t="s">
        <v>193</v>
      </c>
      <c r="I64" s="67" t="s">
        <v>370</v>
      </c>
      <c r="J64" s="72" t="s">
        <v>195</v>
      </c>
    </row>
    <row r="65" spans="2:10" ht="90" x14ac:dyDescent="0.2">
      <c r="B65" s="350"/>
      <c r="C65" s="350"/>
      <c r="D65" s="69" t="s">
        <v>379</v>
      </c>
      <c r="E65" s="73">
        <v>44005</v>
      </c>
      <c r="F65" s="72" t="s">
        <v>380</v>
      </c>
      <c r="G65" s="66"/>
      <c r="H65" s="66" t="s">
        <v>193</v>
      </c>
      <c r="I65" s="67" t="s">
        <v>212</v>
      </c>
      <c r="J65" s="72" t="s">
        <v>195</v>
      </c>
    </row>
    <row r="66" spans="2:10" ht="135" x14ac:dyDescent="0.2">
      <c r="B66" s="350"/>
      <c r="C66" s="350"/>
      <c r="D66" s="69" t="s">
        <v>381</v>
      </c>
      <c r="E66" s="73">
        <v>44006</v>
      </c>
      <c r="F66" s="72" t="s">
        <v>382</v>
      </c>
      <c r="G66" s="66" t="s">
        <v>383</v>
      </c>
      <c r="H66" s="66" t="s">
        <v>193</v>
      </c>
      <c r="I66" s="67" t="s">
        <v>212</v>
      </c>
      <c r="J66" s="72" t="s">
        <v>195</v>
      </c>
    </row>
    <row r="67" spans="2:10" ht="150" x14ac:dyDescent="0.2">
      <c r="B67" s="350"/>
      <c r="C67" s="350"/>
      <c r="D67" s="69" t="s">
        <v>384</v>
      </c>
      <c r="E67" s="73">
        <v>44007</v>
      </c>
      <c r="F67" s="72" t="s">
        <v>385</v>
      </c>
      <c r="G67" s="75" t="s">
        <v>386</v>
      </c>
      <c r="H67" s="66" t="s">
        <v>193</v>
      </c>
      <c r="I67" s="67" t="s">
        <v>212</v>
      </c>
      <c r="J67" s="72" t="s">
        <v>195</v>
      </c>
    </row>
    <row r="68" spans="2:10" ht="409.5" x14ac:dyDescent="0.2">
      <c r="B68" s="350"/>
      <c r="C68" s="350"/>
      <c r="D68" s="69" t="s">
        <v>387</v>
      </c>
      <c r="E68" s="71">
        <v>44008</v>
      </c>
      <c r="F68" s="72" t="s">
        <v>388</v>
      </c>
      <c r="G68" s="63" t="s">
        <v>389</v>
      </c>
      <c r="H68" s="66" t="s">
        <v>193</v>
      </c>
      <c r="I68" s="64" t="s">
        <v>390</v>
      </c>
      <c r="J68" s="72" t="s">
        <v>195</v>
      </c>
    </row>
    <row r="69" spans="2:10" ht="150" x14ac:dyDescent="0.2">
      <c r="B69" s="351"/>
      <c r="C69" s="351"/>
      <c r="D69" s="69" t="s">
        <v>391</v>
      </c>
      <c r="E69" s="71">
        <v>44012</v>
      </c>
      <c r="F69" s="72" t="s">
        <v>392</v>
      </c>
      <c r="G69" s="66" t="s">
        <v>298</v>
      </c>
      <c r="H69" s="66" t="s">
        <v>193</v>
      </c>
      <c r="I69" s="67" t="s">
        <v>370</v>
      </c>
      <c r="J69" s="72" t="s">
        <v>195</v>
      </c>
    </row>
    <row r="70" spans="2:10" ht="240" x14ac:dyDescent="0.2">
      <c r="B70" s="349" t="s">
        <v>393</v>
      </c>
      <c r="C70" s="349">
        <v>17</v>
      </c>
      <c r="D70" s="69" t="s">
        <v>394</v>
      </c>
      <c r="E70" s="71">
        <v>44013</v>
      </c>
      <c r="F70" s="72" t="s">
        <v>395</v>
      </c>
      <c r="G70" s="75" t="s">
        <v>396</v>
      </c>
      <c r="H70" s="66" t="s">
        <v>193</v>
      </c>
      <c r="I70" s="67" t="s">
        <v>212</v>
      </c>
      <c r="J70" s="72" t="s">
        <v>195</v>
      </c>
    </row>
    <row r="71" spans="2:10" ht="390" x14ac:dyDescent="0.2">
      <c r="B71" s="350"/>
      <c r="C71" s="350"/>
      <c r="D71" s="69" t="s">
        <v>397</v>
      </c>
      <c r="E71" s="71">
        <v>44014</v>
      </c>
      <c r="F71" s="72" t="s">
        <v>398</v>
      </c>
      <c r="G71" s="66" t="s">
        <v>399</v>
      </c>
      <c r="H71" s="66" t="s">
        <v>193</v>
      </c>
      <c r="I71" s="67" t="s">
        <v>370</v>
      </c>
      <c r="J71" s="72" t="s">
        <v>195</v>
      </c>
    </row>
    <row r="72" spans="2:10" ht="409.5" x14ac:dyDescent="0.2">
      <c r="B72" s="350"/>
      <c r="C72" s="350"/>
      <c r="D72" s="69" t="s">
        <v>400</v>
      </c>
      <c r="E72" s="71">
        <v>44014</v>
      </c>
      <c r="F72" s="72" t="s">
        <v>401</v>
      </c>
      <c r="G72" s="66" t="s">
        <v>402</v>
      </c>
      <c r="H72" s="66" t="s">
        <v>193</v>
      </c>
      <c r="I72" s="64" t="s">
        <v>364</v>
      </c>
      <c r="J72" s="72" t="s">
        <v>195</v>
      </c>
    </row>
    <row r="73" spans="2:10" ht="240" x14ac:dyDescent="0.2">
      <c r="B73" s="350"/>
      <c r="C73" s="350"/>
      <c r="D73" s="69" t="s">
        <v>403</v>
      </c>
      <c r="E73" s="71">
        <v>44014</v>
      </c>
      <c r="F73" s="72" t="s">
        <v>404</v>
      </c>
      <c r="G73" s="66" t="s">
        <v>405</v>
      </c>
      <c r="H73" s="66" t="s">
        <v>193</v>
      </c>
      <c r="I73" s="67" t="s">
        <v>212</v>
      </c>
      <c r="J73" s="72" t="s">
        <v>195</v>
      </c>
    </row>
    <row r="74" spans="2:10" ht="409.5" x14ac:dyDescent="0.2">
      <c r="B74" s="350"/>
      <c r="C74" s="350"/>
      <c r="D74" s="69" t="s">
        <v>406</v>
      </c>
      <c r="E74" s="71">
        <v>44018</v>
      </c>
      <c r="F74" s="72" t="s">
        <v>407</v>
      </c>
      <c r="G74" s="66" t="s">
        <v>408</v>
      </c>
      <c r="H74" s="66" t="s">
        <v>193</v>
      </c>
      <c r="I74" s="67" t="s">
        <v>212</v>
      </c>
      <c r="J74" s="72" t="s">
        <v>195</v>
      </c>
    </row>
    <row r="75" spans="2:10" ht="150" x14ac:dyDescent="0.2">
      <c r="B75" s="350"/>
      <c r="C75" s="350"/>
      <c r="D75" s="69" t="s">
        <v>409</v>
      </c>
      <c r="E75" s="71">
        <v>44018</v>
      </c>
      <c r="F75" s="72" t="s">
        <v>369</v>
      </c>
      <c r="G75" s="66" t="s">
        <v>298</v>
      </c>
      <c r="H75" s="66" t="s">
        <v>193</v>
      </c>
      <c r="I75" s="67" t="s">
        <v>370</v>
      </c>
      <c r="J75" s="72" t="s">
        <v>195</v>
      </c>
    </row>
    <row r="76" spans="2:10" ht="120" x14ac:dyDescent="0.2">
      <c r="B76" s="350"/>
      <c r="C76" s="350"/>
      <c r="D76" s="69" t="s">
        <v>410</v>
      </c>
      <c r="E76" s="71">
        <v>44021</v>
      </c>
      <c r="F76" s="72" t="s">
        <v>411</v>
      </c>
      <c r="G76" s="66" t="s">
        <v>412</v>
      </c>
      <c r="H76" s="66" t="s">
        <v>193</v>
      </c>
      <c r="I76" s="67" t="s">
        <v>413</v>
      </c>
      <c r="J76" s="72" t="s">
        <v>195</v>
      </c>
    </row>
    <row r="77" spans="2:10" ht="135" x14ac:dyDescent="0.2">
      <c r="B77" s="350"/>
      <c r="C77" s="350"/>
      <c r="D77" s="69" t="s">
        <v>414</v>
      </c>
      <c r="E77" s="71">
        <v>44025</v>
      </c>
      <c r="F77" s="72" t="s">
        <v>415</v>
      </c>
      <c r="G77" s="75" t="s">
        <v>416</v>
      </c>
      <c r="H77" s="66" t="s">
        <v>193</v>
      </c>
      <c r="I77" s="67" t="s">
        <v>212</v>
      </c>
      <c r="J77" s="72" t="s">
        <v>195</v>
      </c>
    </row>
    <row r="78" spans="2:10" ht="165" x14ac:dyDescent="0.2">
      <c r="B78" s="350"/>
      <c r="C78" s="350"/>
      <c r="D78" s="69" t="s">
        <v>417</v>
      </c>
      <c r="E78" s="71">
        <v>44025</v>
      </c>
      <c r="F78" s="72" t="s">
        <v>418</v>
      </c>
      <c r="G78" s="66" t="s">
        <v>405</v>
      </c>
      <c r="H78" s="66" t="s">
        <v>193</v>
      </c>
      <c r="I78" s="67" t="s">
        <v>212</v>
      </c>
      <c r="J78" s="72" t="s">
        <v>195</v>
      </c>
    </row>
    <row r="79" spans="2:10" ht="150" x14ac:dyDescent="0.2">
      <c r="B79" s="350"/>
      <c r="C79" s="350"/>
      <c r="D79" s="69" t="s">
        <v>419</v>
      </c>
      <c r="E79" s="71">
        <v>44025</v>
      </c>
      <c r="F79" s="72" t="s">
        <v>378</v>
      </c>
      <c r="G79" s="66" t="s">
        <v>298</v>
      </c>
      <c r="H79" s="66" t="s">
        <v>193</v>
      </c>
      <c r="I79" s="67" t="s">
        <v>370</v>
      </c>
      <c r="J79" s="72" t="s">
        <v>195</v>
      </c>
    </row>
    <row r="80" spans="2:10" ht="210" x14ac:dyDescent="0.2">
      <c r="B80" s="350"/>
      <c r="C80" s="350"/>
      <c r="D80" s="69" t="s">
        <v>420</v>
      </c>
      <c r="E80" s="71">
        <v>44026</v>
      </c>
      <c r="F80" s="72" t="s">
        <v>421</v>
      </c>
      <c r="G80" s="66" t="s">
        <v>422</v>
      </c>
      <c r="H80" s="66" t="s">
        <v>193</v>
      </c>
      <c r="I80" s="67" t="s">
        <v>212</v>
      </c>
      <c r="J80" s="72" t="s">
        <v>195</v>
      </c>
    </row>
    <row r="81" spans="2:10" ht="150" x14ac:dyDescent="0.2">
      <c r="B81" s="350"/>
      <c r="C81" s="350"/>
      <c r="D81" s="69" t="s">
        <v>423</v>
      </c>
      <c r="E81" s="71">
        <v>44033</v>
      </c>
      <c r="F81" s="72" t="s">
        <v>378</v>
      </c>
      <c r="G81" s="66" t="s">
        <v>424</v>
      </c>
      <c r="H81" s="66" t="s">
        <v>193</v>
      </c>
      <c r="I81" s="67" t="s">
        <v>390</v>
      </c>
      <c r="J81" s="72" t="s">
        <v>195</v>
      </c>
    </row>
    <row r="82" spans="2:10" ht="165" x14ac:dyDescent="0.2">
      <c r="B82" s="350"/>
      <c r="C82" s="350"/>
      <c r="D82" s="69" t="s">
        <v>425</v>
      </c>
      <c r="E82" s="71">
        <v>44033</v>
      </c>
      <c r="F82" s="72" t="s">
        <v>426</v>
      </c>
      <c r="G82" s="66" t="s">
        <v>427</v>
      </c>
      <c r="H82" s="66" t="s">
        <v>193</v>
      </c>
      <c r="I82" s="67" t="s">
        <v>212</v>
      </c>
      <c r="J82" s="72" t="s">
        <v>195</v>
      </c>
    </row>
    <row r="83" spans="2:10" ht="165" x14ac:dyDescent="0.2">
      <c r="B83" s="350"/>
      <c r="C83" s="350"/>
      <c r="D83" s="69" t="s">
        <v>428</v>
      </c>
      <c r="E83" s="71">
        <v>44035</v>
      </c>
      <c r="F83" s="72" t="s">
        <v>429</v>
      </c>
      <c r="G83" s="66" t="s">
        <v>430</v>
      </c>
      <c r="H83" s="66" t="s">
        <v>193</v>
      </c>
      <c r="I83" s="64" t="s">
        <v>364</v>
      </c>
      <c r="J83" s="72" t="s">
        <v>195</v>
      </c>
    </row>
    <row r="84" spans="2:10" ht="330" x14ac:dyDescent="0.2">
      <c r="B84" s="350"/>
      <c r="C84" s="350"/>
      <c r="D84" s="69" t="s">
        <v>431</v>
      </c>
      <c r="E84" s="71">
        <v>44039</v>
      </c>
      <c r="F84" s="72" t="s">
        <v>432</v>
      </c>
      <c r="G84" s="66" t="s">
        <v>433</v>
      </c>
      <c r="H84" s="66" t="s">
        <v>434</v>
      </c>
      <c r="I84" s="67" t="s">
        <v>435</v>
      </c>
      <c r="J84" s="72" t="s">
        <v>436</v>
      </c>
    </row>
    <row r="85" spans="2:10" ht="150" x14ac:dyDescent="0.2">
      <c r="B85" s="350"/>
      <c r="C85" s="350"/>
      <c r="D85" s="69" t="s">
        <v>437</v>
      </c>
      <c r="E85" s="71">
        <v>44040</v>
      </c>
      <c r="F85" s="72" t="s">
        <v>438</v>
      </c>
      <c r="G85" s="76" t="s">
        <v>439</v>
      </c>
      <c r="H85" s="66" t="s">
        <v>193</v>
      </c>
      <c r="I85" s="64" t="s">
        <v>390</v>
      </c>
      <c r="J85" s="72" t="s">
        <v>195</v>
      </c>
    </row>
    <row r="86" spans="2:10" ht="409.5" x14ac:dyDescent="0.2">
      <c r="B86" s="351"/>
      <c r="C86" s="351"/>
      <c r="D86" s="69" t="s">
        <v>440</v>
      </c>
      <c r="E86" s="71">
        <v>44041</v>
      </c>
      <c r="F86" s="72" t="s">
        <v>441</v>
      </c>
      <c r="G86" s="66" t="s">
        <v>442</v>
      </c>
      <c r="H86" s="66" t="s">
        <v>193</v>
      </c>
      <c r="I86" s="67" t="s">
        <v>443</v>
      </c>
      <c r="J86" s="72" t="s">
        <v>195</v>
      </c>
    </row>
    <row r="87" spans="2:10" ht="255" x14ac:dyDescent="0.2">
      <c r="B87" s="349" t="s">
        <v>444</v>
      </c>
      <c r="C87" s="349">
        <v>19</v>
      </c>
      <c r="D87" s="77" t="s">
        <v>445</v>
      </c>
      <c r="E87" s="71">
        <v>44046</v>
      </c>
      <c r="F87" s="72" t="s">
        <v>446</v>
      </c>
      <c r="G87" s="66" t="s">
        <v>447</v>
      </c>
      <c r="H87" s="66" t="s">
        <v>193</v>
      </c>
      <c r="I87" s="67" t="s">
        <v>390</v>
      </c>
      <c r="J87" s="72" t="s">
        <v>195</v>
      </c>
    </row>
    <row r="88" spans="2:10" ht="255" x14ac:dyDescent="0.2">
      <c r="B88" s="350"/>
      <c r="C88" s="350"/>
      <c r="D88" s="69" t="s">
        <v>448</v>
      </c>
      <c r="E88" s="71">
        <v>44046</v>
      </c>
      <c r="F88" s="72" t="s">
        <v>449</v>
      </c>
      <c r="G88" s="66" t="s">
        <v>450</v>
      </c>
      <c r="H88" s="66" t="s">
        <v>193</v>
      </c>
      <c r="I88" s="67" t="s">
        <v>390</v>
      </c>
      <c r="J88" s="72" t="s">
        <v>195</v>
      </c>
    </row>
    <row r="89" spans="2:10" ht="210" x14ac:dyDescent="0.2">
      <c r="B89" s="350"/>
      <c r="C89" s="350"/>
      <c r="D89" s="69" t="s">
        <v>451</v>
      </c>
      <c r="E89" s="71">
        <v>44046</v>
      </c>
      <c r="F89" s="72" t="s">
        <v>452</v>
      </c>
      <c r="G89" s="69" t="s">
        <v>453</v>
      </c>
      <c r="H89" s="66" t="s">
        <v>193</v>
      </c>
      <c r="I89" s="67" t="s">
        <v>443</v>
      </c>
      <c r="J89" s="72" t="s">
        <v>195</v>
      </c>
    </row>
    <row r="90" spans="2:10" ht="409.5" x14ac:dyDescent="0.2">
      <c r="B90" s="350"/>
      <c r="C90" s="350"/>
      <c r="D90" s="69" t="s">
        <v>454</v>
      </c>
      <c r="E90" s="71">
        <v>44048</v>
      </c>
      <c r="F90" s="72" t="s">
        <v>455</v>
      </c>
      <c r="G90" s="66" t="s">
        <v>456</v>
      </c>
      <c r="H90" s="66" t="s">
        <v>193</v>
      </c>
      <c r="I90" s="67" t="s">
        <v>443</v>
      </c>
      <c r="J90" s="72" t="s">
        <v>195</v>
      </c>
    </row>
    <row r="91" spans="2:10" ht="150" x14ac:dyDescent="0.2">
      <c r="B91" s="350"/>
      <c r="C91" s="350"/>
      <c r="D91" s="69" t="s">
        <v>457</v>
      </c>
      <c r="E91" s="71">
        <v>44054</v>
      </c>
      <c r="F91" s="72" t="s">
        <v>378</v>
      </c>
      <c r="G91" s="66" t="s">
        <v>458</v>
      </c>
      <c r="H91" s="66" t="s">
        <v>193</v>
      </c>
      <c r="I91" s="67" t="s">
        <v>390</v>
      </c>
      <c r="J91" s="72" t="s">
        <v>195</v>
      </c>
    </row>
    <row r="92" spans="2:10" ht="255" x14ac:dyDescent="0.2">
      <c r="B92" s="350"/>
      <c r="C92" s="350"/>
      <c r="D92" s="69" t="s">
        <v>459</v>
      </c>
      <c r="E92" s="71">
        <v>44054</v>
      </c>
      <c r="F92" s="72" t="s">
        <v>460</v>
      </c>
      <c r="G92" s="66" t="s">
        <v>461</v>
      </c>
      <c r="H92" s="66" t="s">
        <v>193</v>
      </c>
      <c r="I92" s="67" t="s">
        <v>443</v>
      </c>
      <c r="J92" s="72" t="s">
        <v>195</v>
      </c>
    </row>
    <row r="93" spans="2:10" ht="240" x14ac:dyDescent="0.2">
      <c r="B93" s="350"/>
      <c r="C93" s="350"/>
      <c r="D93" s="69" t="s">
        <v>462</v>
      </c>
      <c r="E93" s="71">
        <v>44056</v>
      </c>
      <c r="F93" s="72" t="s">
        <v>463</v>
      </c>
      <c r="G93" s="69" t="s">
        <v>464</v>
      </c>
      <c r="H93" s="66" t="s">
        <v>193</v>
      </c>
      <c r="I93" s="67" t="s">
        <v>443</v>
      </c>
      <c r="J93" s="72" t="s">
        <v>195</v>
      </c>
    </row>
    <row r="94" spans="2:10" ht="150" x14ac:dyDescent="0.2">
      <c r="B94" s="350"/>
      <c r="C94" s="350"/>
      <c r="D94" s="69" t="s">
        <v>465</v>
      </c>
      <c r="E94" s="71">
        <v>44057</v>
      </c>
      <c r="F94" s="72" t="s">
        <v>466</v>
      </c>
      <c r="G94" s="66" t="s">
        <v>467</v>
      </c>
      <c r="H94" s="66" t="s">
        <v>193</v>
      </c>
      <c r="I94" s="67" t="s">
        <v>212</v>
      </c>
      <c r="J94" s="72" t="s">
        <v>195</v>
      </c>
    </row>
    <row r="95" spans="2:10" ht="150" x14ac:dyDescent="0.2">
      <c r="B95" s="350"/>
      <c r="C95" s="350"/>
      <c r="D95" s="69" t="s">
        <v>468</v>
      </c>
      <c r="E95" s="71">
        <v>44061</v>
      </c>
      <c r="F95" s="72" t="s">
        <v>378</v>
      </c>
      <c r="G95" s="66" t="s">
        <v>298</v>
      </c>
      <c r="H95" s="66" t="s">
        <v>193</v>
      </c>
      <c r="I95" s="67" t="s">
        <v>390</v>
      </c>
      <c r="J95" s="62" t="s">
        <v>195</v>
      </c>
    </row>
    <row r="96" spans="2:10" ht="409.5" x14ac:dyDescent="0.2">
      <c r="B96" s="350"/>
      <c r="C96" s="350"/>
      <c r="D96" s="69" t="s">
        <v>469</v>
      </c>
      <c r="E96" s="71">
        <v>44064</v>
      </c>
      <c r="F96" s="72" t="s">
        <v>470</v>
      </c>
      <c r="G96" s="66" t="s">
        <v>471</v>
      </c>
      <c r="H96" s="66" t="s">
        <v>193</v>
      </c>
      <c r="I96" s="67" t="s">
        <v>443</v>
      </c>
      <c r="J96" s="72" t="s">
        <v>195</v>
      </c>
    </row>
    <row r="97" spans="2:10" ht="345" x14ac:dyDescent="0.2">
      <c r="B97" s="350"/>
      <c r="C97" s="350"/>
      <c r="D97" s="69" t="s">
        <v>472</v>
      </c>
      <c r="E97" s="71">
        <v>44064</v>
      </c>
      <c r="F97" s="72" t="s">
        <v>473</v>
      </c>
      <c r="G97" s="66" t="s">
        <v>474</v>
      </c>
      <c r="H97" s="66" t="s">
        <v>193</v>
      </c>
      <c r="I97" s="67" t="s">
        <v>212</v>
      </c>
      <c r="J97" s="72" t="s">
        <v>195</v>
      </c>
    </row>
    <row r="98" spans="2:10" ht="255" x14ac:dyDescent="0.2">
      <c r="B98" s="350"/>
      <c r="C98" s="350"/>
      <c r="D98" s="69" t="s">
        <v>475</v>
      </c>
      <c r="E98" s="71">
        <v>44068</v>
      </c>
      <c r="F98" s="72" t="s">
        <v>449</v>
      </c>
      <c r="G98" s="66" t="s">
        <v>298</v>
      </c>
      <c r="H98" s="66" t="s">
        <v>193</v>
      </c>
      <c r="I98" s="67" t="s">
        <v>476</v>
      </c>
      <c r="J98" s="72" t="s">
        <v>195</v>
      </c>
    </row>
    <row r="99" spans="2:10" ht="150" x14ac:dyDescent="0.2">
      <c r="B99" s="350"/>
      <c r="C99" s="350"/>
      <c r="D99" s="69" t="s">
        <v>477</v>
      </c>
      <c r="E99" s="71">
        <v>44070</v>
      </c>
      <c r="F99" s="72" t="s">
        <v>478</v>
      </c>
      <c r="G99" s="69" t="s">
        <v>479</v>
      </c>
      <c r="H99" s="66" t="s">
        <v>193</v>
      </c>
      <c r="I99" s="67" t="s">
        <v>212</v>
      </c>
      <c r="J99" s="72" t="s">
        <v>195</v>
      </c>
    </row>
    <row r="100" spans="2:10" ht="255" x14ac:dyDescent="0.2">
      <c r="B100" s="350"/>
      <c r="C100" s="350"/>
      <c r="D100" s="69" t="s">
        <v>480</v>
      </c>
      <c r="E100" s="71">
        <v>44070</v>
      </c>
      <c r="F100" s="72" t="s">
        <v>481</v>
      </c>
      <c r="G100" s="69" t="s">
        <v>482</v>
      </c>
      <c r="H100" s="66" t="s">
        <v>193</v>
      </c>
      <c r="I100" s="67" t="s">
        <v>212</v>
      </c>
      <c r="J100" s="72" t="s">
        <v>195</v>
      </c>
    </row>
    <row r="101" spans="2:10" ht="150" x14ac:dyDescent="0.2">
      <c r="B101" s="350"/>
      <c r="C101" s="350"/>
      <c r="D101" s="69" t="s">
        <v>483</v>
      </c>
      <c r="E101" s="71">
        <v>44071</v>
      </c>
      <c r="F101" s="72" t="s">
        <v>484</v>
      </c>
      <c r="G101" s="69" t="s">
        <v>485</v>
      </c>
      <c r="H101" s="66" t="s">
        <v>486</v>
      </c>
      <c r="I101" s="67" t="s">
        <v>212</v>
      </c>
      <c r="J101" s="72" t="s">
        <v>195</v>
      </c>
    </row>
    <row r="102" spans="2:10" ht="390" x14ac:dyDescent="0.2">
      <c r="B102" s="350"/>
      <c r="C102" s="350"/>
      <c r="D102" s="69" t="s">
        <v>487</v>
      </c>
      <c r="E102" s="71">
        <v>44071</v>
      </c>
      <c r="F102" s="72" t="s">
        <v>488</v>
      </c>
      <c r="G102" s="66" t="s">
        <v>489</v>
      </c>
      <c r="H102" s="66" t="s">
        <v>193</v>
      </c>
      <c r="I102" s="67" t="s">
        <v>212</v>
      </c>
      <c r="J102" s="72" t="s">
        <v>195</v>
      </c>
    </row>
    <row r="103" spans="2:10" ht="225" x14ac:dyDescent="0.2">
      <c r="B103" s="350"/>
      <c r="C103" s="350"/>
      <c r="D103" s="69" t="s">
        <v>490</v>
      </c>
      <c r="E103" s="71">
        <v>44071</v>
      </c>
      <c r="F103" s="72" t="s">
        <v>491</v>
      </c>
      <c r="G103" s="69" t="s">
        <v>492</v>
      </c>
      <c r="H103" s="66" t="s">
        <v>193</v>
      </c>
      <c r="I103" s="67" t="s">
        <v>212</v>
      </c>
      <c r="J103" s="72" t="s">
        <v>195</v>
      </c>
    </row>
    <row r="104" spans="2:10" ht="285" x14ac:dyDescent="0.2">
      <c r="B104" s="350"/>
      <c r="C104" s="350"/>
      <c r="D104" s="69" t="s">
        <v>493</v>
      </c>
      <c r="E104" s="71">
        <v>44071</v>
      </c>
      <c r="F104" s="72" t="s">
        <v>494</v>
      </c>
      <c r="G104" s="69" t="s">
        <v>495</v>
      </c>
      <c r="H104" s="66" t="s">
        <v>193</v>
      </c>
      <c r="I104" s="67" t="s">
        <v>212</v>
      </c>
      <c r="J104" s="72" t="s">
        <v>195</v>
      </c>
    </row>
    <row r="105" spans="2:10" ht="285" x14ac:dyDescent="0.2">
      <c r="B105" s="351"/>
      <c r="C105" s="351"/>
      <c r="D105" s="69" t="s">
        <v>493</v>
      </c>
      <c r="E105" s="71">
        <v>44071</v>
      </c>
      <c r="F105" s="72" t="s">
        <v>496</v>
      </c>
      <c r="G105" s="69" t="s">
        <v>497</v>
      </c>
      <c r="H105" s="66" t="s">
        <v>193</v>
      </c>
      <c r="I105" s="67" t="s">
        <v>212</v>
      </c>
      <c r="J105" s="72" t="s">
        <v>195</v>
      </c>
    </row>
    <row r="106" spans="2:10" ht="270" x14ac:dyDescent="0.25">
      <c r="B106" s="54"/>
      <c r="C106" s="352">
        <v>4</v>
      </c>
      <c r="D106" s="69" t="s">
        <v>498</v>
      </c>
      <c r="E106" s="71">
        <v>44075</v>
      </c>
      <c r="F106" s="72" t="s">
        <v>499</v>
      </c>
      <c r="G106" s="77" t="s">
        <v>298</v>
      </c>
      <c r="H106" s="66" t="s">
        <v>193</v>
      </c>
      <c r="I106" s="67" t="s">
        <v>476</v>
      </c>
      <c r="J106" s="72" t="s">
        <v>195</v>
      </c>
    </row>
    <row r="107" spans="2:10" ht="240" x14ac:dyDescent="0.25">
      <c r="B107" s="54"/>
      <c r="C107" s="353"/>
      <c r="D107" s="69" t="s">
        <v>500</v>
      </c>
      <c r="E107" s="71">
        <v>44075</v>
      </c>
      <c r="F107" s="72" t="s">
        <v>501</v>
      </c>
      <c r="G107" s="69" t="s">
        <v>502</v>
      </c>
      <c r="H107" s="66" t="s">
        <v>193</v>
      </c>
      <c r="I107" s="67" t="s">
        <v>212</v>
      </c>
      <c r="J107" s="72" t="s">
        <v>195</v>
      </c>
    </row>
    <row r="108" spans="2:10" ht="195" x14ac:dyDescent="0.25">
      <c r="B108" s="54"/>
      <c r="C108" s="353"/>
      <c r="D108" s="69" t="s">
        <v>503</v>
      </c>
      <c r="E108" s="71">
        <v>44075</v>
      </c>
      <c r="F108" s="72" t="s">
        <v>504</v>
      </c>
      <c r="G108" s="69" t="s">
        <v>505</v>
      </c>
      <c r="H108" s="66" t="s">
        <v>193</v>
      </c>
      <c r="I108" s="67" t="s">
        <v>506</v>
      </c>
      <c r="J108" s="72" t="s">
        <v>195</v>
      </c>
    </row>
    <row r="109" spans="2:10" ht="180" x14ac:dyDescent="0.25">
      <c r="B109" s="54"/>
      <c r="C109" s="354"/>
      <c r="D109" s="69" t="s">
        <v>507</v>
      </c>
      <c r="E109" s="71">
        <v>44075</v>
      </c>
      <c r="F109" s="72" t="s">
        <v>508</v>
      </c>
      <c r="G109" s="69" t="s">
        <v>509</v>
      </c>
      <c r="H109" s="66" t="s">
        <v>193</v>
      </c>
      <c r="I109" s="67" t="s">
        <v>212</v>
      </c>
      <c r="J109" s="72" t="s">
        <v>195</v>
      </c>
    </row>
  </sheetData>
  <mergeCells count="17">
    <mergeCell ref="B3:B6"/>
    <mergeCell ref="C3:C6"/>
    <mergeCell ref="B7:B12"/>
    <mergeCell ref="C7:C12"/>
    <mergeCell ref="B13:B22"/>
    <mergeCell ref="C13:C22"/>
    <mergeCell ref="B23:B30"/>
    <mergeCell ref="C23:C30"/>
    <mergeCell ref="B31:B50"/>
    <mergeCell ref="C31:C50"/>
    <mergeCell ref="B51:B69"/>
    <mergeCell ref="C51:C69"/>
    <mergeCell ref="B70:B86"/>
    <mergeCell ref="C70:C86"/>
    <mergeCell ref="B87:B105"/>
    <mergeCell ref="C87:C105"/>
    <mergeCell ref="C106:C109"/>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65"/>
  <sheetViews>
    <sheetView view="pageBreakPreview" zoomScale="70" zoomScaleNormal="100" zoomScaleSheetLayoutView="70" workbookViewId="0">
      <selection activeCell="R10" sqref="R10"/>
    </sheetView>
  </sheetViews>
  <sheetFormatPr baseColWidth="10" defaultColWidth="11" defaultRowHeight="14.25" x14ac:dyDescent="0.2"/>
  <cols>
    <col min="1" max="1" width="1.75" style="1" customWidth="1"/>
    <col min="2" max="2" width="18.875" style="1" customWidth="1"/>
    <col min="3" max="3" width="12.25" style="2" customWidth="1"/>
    <col min="4" max="35" width="3.625" style="1" customWidth="1"/>
    <col min="36" max="37" width="3.625" style="2" customWidth="1"/>
    <col min="38" max="53" width="3.625" style="1" customWidth="1"/>
    <col min="54" max="54" width="3.625" style="2" customWidth="1"/>
    <col min="55" max="57" width="3.625" style="1" customWidth="1"/>
    <col min="58" max="16384" width="11" style="1"/>
  </cols>
  <sheetData>
    <row r="2" spans="2:54" ht="22.5" customHeight="1" x14ac:dyDescent="0.2">
      <c r="B2" s="359" t="s">
        <v>105</v>
      </c>
      <c r="C2" s="359"/>
      <c r="D2" s="363" t="s">
        <v>84</v>
      </c>
      <c r="E2" s="361"/>
      <c r="F2" s="361"/>
      <c r="G2" s="361"/>
      <c r="H2" s="361"/>
      <c r="I2" s="361"/>
      <c r="J2" s="361"/>
      <c r="K2" s="361"/>
      <c r="L2" s="361"/>
      <c r="M2" s="361"/>
      <c r="N2" s="361"/>
      <c r="O2" s="361"/>
      <c r="P2" s="361"/>
      <c r="Q2" s="361"/>
      <c r="R2" s="361"/>
      <c r="S2" s="361"/>
      <c r="T2" s="362"/>
      <c r="U2" s="360" t="s">
        <v>36</v>
      </c>
      <c r="V2" s="361"/>
      <c r="W2" s="361"/>
      <c r="X2" s="361"/>
      <c r="Y2" s="361"/>
      <c r="Z2" s="361"/>
      <c r="AA2" s="361"/>
      <c r="AB2" s="361"/>
      <c r="AC2" s="361"/>
      <c r="AD2" s="361"/>
      <c r="AE2" s="361"/>
      <c r="AF2" s="361"/>
      <c r="AG2" s="361"/>
      <c r="AH2" s="361"/>
      <c r="AI2" s="361"/>
      <c r="AJ2" s="361"/>
      <c r="AK2" s="362"/>
      <c r="AL2" s="360" t="s">
        <v>88</v>
      </c>
      <c r="AM2" s="361"/>
      <c r="AN2" s="361"/>
      <c r="AO2" s="361"/>
      <c r="AP2" s="361"/>
      <c r="AQ2" s="361"/>
      <c r="AR2" s="361"/>
      <c r="AS2" s="361"/>
      <c r="AT2" s="361"/>
      <c r="AU2" s="361"/>
      <c r="AV2" s="361"/>
      <c r="AW2" s="361"/>
      <c r="AX2" s="361"/>
      <c r="AY2" s="361"/>
      <c r="AZ2" s="362"/>
      <c r="BA2" s="355" t="s">
        <v>92</v>
      </c>
      <c r="BB2" s="357" t="s">
        <v>4</v>
      </c>
    </row>
    <row r="3" spans="2:54" s="2" customFormat="1" ht="92.25" customHeight="1" x14ac:dyDescent="0.2">
      <c r="B3" s="46" t="s">
        <v>0</v>
      </c>
      <c r="C3" s="47" t="s">
        <v>34</v>
      </c>
      <c r="D3" s="27" t="s">
        <v>68</v>
      </c>
      <c r="E3" s="28" t="s">
        <v>71</v>
      </c>
      <c r="F3" s="28" t="s">
        <v>70</v>
      </c>
      <c r="G3" s="28" t="s">
        <v>69</v>
      </c>
      <c r="H3" s="28" t="s">
        <v>74</v>
      </c>
      <c r="I3" s="28" t="s">
        <v>72</v>
      </c>
      <c r="J3" s="28" t="s">
        <v>73</v>
      </c>
      <c r="K3" s="28" t="s">
        <v>78</v>
      </c>
      <c r="L3" s="28" t="s">
        <v>75</v>
      </c>
      <c r="M3" s="28" t="s">
        <v>81</v>
      </c>
      <c r="N3" s="28" t="s">
        <v>80</v>
      </c>
      <c r="O3" s="28" t="s">
        <v>76</v>
      </c>
      <c r="P3" s="28" t="s">
        <v>77</v>
      </c>
      <c r="Q3" s="28" t="s">
        <v>79</v>
      </c>
      <c r="R3" s="28" t="s">
        <v>82</v>
      </c>
      <c r="S3" s="28" t="s">
        <v>83</v>
      </c>
      <c r="T3" s="29" t="s">
        <v>96</v>
      </c>
      <c r="U3" s="30" t="s">
        <v>39</v>
      </c>
      <c r="V3" s="28" t="s">
        <v>40</v>
      </c>
      <c r="W3" s="28" t="s">
        <v>63</v>
      </c>
      <c r="X3" s="28" t="s">
        <v>66</v>
      </c>
      <c r="Y3" s="28" t="s">
        <v>17</v>
      </c>
      <c r="Z3" s="28" t="s">
        <v>41</v>
      </c>
      <c r="AA3" s="28" t="s">
        <v>42</v>
      </c>
      <c r="AB3" s="28" t="s">
        <v>62</v>
      </c>
      <c r="AC3" s="28" t="s">
        <v>43</v>
      </c>
      <c r="AD3" s="28" t="s">
        <v>67</v>
      </c>
      <c r="AE3" s="28" t="s">
        <v>44</v>
      </c>
      <c r="AF3" s="28" t="s">
        <v>60</v>
      </c>
      <c r="AG3" s="28" t="s">
        <v>45</v>
      </c>
      <c r="AH3" s="28" t="s">
        <v>65</v>
      </c>
      <c r="AI3" s="28" t="s">
        <v>61</v>
      </c>
      <c r="AJ3" s="28" t="s">
        <v>64</v>
      </c>
      <c r="AK3" s="29" t="s">
        <v>96</v>
      </c>
      <c r="AL3" s="30" t="s">
        <v>54</v>
      </c>
      <c r="AM3" s="28" t="s">
        <v>55</v>
      </c>
      <c r="AN3" s="28" t="s">
        <v>56</v>
      </c>
      <c r="AO3" s="28" t="s">
        <v>50</v>
      </c>
      <c r="AP3" s="28" t="s">
        <v>46</v>
      </c>
      <c r="AQ3" s="28" t="s">
        <v>47</v>
      </c>
      <c r="AR3" s="28" t="s">
        <v>48</v>
      </c>
      <c r="AS3" s="28" t="s">
        <v>49</v>
      </c>
      <c r="AT3" s="28" t="s">
        <v>51</v>
      </c>
      <c r="AU3" s="28" t="s">
        <v>52</v>
      </c>
      <c r="AV3" s="28" t="s">
        <v>53</v>
      </c>
      <c r="AW3" s="28" t="s">
        <v>57</v>
      </c>
      <c r="AX3" s="28" t="s">
        <v>58</v>
      </c>
      <c r="AY3" s="28" t="s">
        <v>59</v>
      </c>
      <c r="AZ3" s="29" t="s">
        <v>96</v>
      </c>
      <c r="BA3" s="356"/>
      <c r="BB3" s="358"/>
    </row>
    <row r="4" spans="2:54" ht="18" customHeight="1" x14ac:dyDescent="0.2">
      <c r="B4" s="11" t="s">
        <v>33</v>
      </c>
      <c r="C4" s="12" t="s">
        <v>38</v>
      </c>
      <c r="D4" s="23"/>
      <c r="E4" s="24"/>
      <c r="F4" s="24"/>
      <c r="G4" s="24"/>
      <c r="H4" s="24"/>
      <c r="I4" s="24"/>
      <c r="J4" s="24"/>
      <c r="K4" s="24"/>
      <c r="L4" s="24"/>
      <c r="M4" s="24"/>
      <c r="N4" s="24"/>
      <c r="O4" s="24"/>
      <c r="P4" s="24"/>
      <c r="Q4" s="24"/>
      <c r="R4" s="24"/>
      <c r="S4" s="24"/>
      <c r="T4" s="25">
        <f>COUNTA(D4:S4)</f>
        <v>0</v>
      </c>
      <c r="U4" s="23"/>
      <c r="V4" s="24"/>
      <c r="W4" s="24"/>
      <c r="X4" s="24"/>
      <c r="Y4" s="24"/>
      <c r="Z4" s="24"/>
      <c r="AA4" s="24"/>
      <c r="AB4" s="24"/>
      <c r="AC4" s="24"/>
      <c r="AD4" s="24"/>
      <c r="AE4" s="24"/>
      <c r="AF4" s="24"/>
      <c r="AG4" s="24"/>
      <c r="AH4" s="24"/>
      <c r="AI4" s="24"/>
      <c r="AJ4" s="24"/>
      <c r="AK4" s="25">
        <f>COUNTA(U4:AJ4)</f>
        <v>0</v>
      </c>
      <c r="AL4" s="23"/>
      <c r="AM4" s="24"/>
      <c r="AN4" s="24"/>
      <c r="AO4" s="24"/>
      <c r="AP4" s="24"/>
      <c r="AQ4" s="24" t="s">
        <v>85</v>
      </c>
      <c r="AR4" s="24"/>
      <c r="AS4" s="24"/>
      <c r="AT4" s="24"/>
      <c r="AU4" s="24" t="s">
        <v>85</v>
      </c>
      <c r="AV4" s="24"/>
      <c r="AW4" s="24"/>
      <c r="AX4" s="24"/>
      <c r="AY4" s="24"/>
      <c r="AZ4" s="25">
        <f>COUNTA(AL4:AY4)</f>
        <v>2</v>
      </c>
      <c r="BA4" s="26">
        <f>AK4+AZ4</f>
        <v>2</v>
      </c>
      <c r="BB4" s="26">
        <f t="shared" ref="BB4:BB21" si="0">BA4+T4</f>
        <v>2</v>
      </c>
    </row>
    <row r="5" spans="2:54" ht="18" customHeight="1" x14ac:dyDescent="0.2">
      <c r="B5" s="11" t="s">
        <v>15</v>
      </c>
      <c r="C5" s="12" t="s">
        <v>38</v>
      </c>
      <c r="D5" s="6"/>
      <c r="E5" s="3"/>
      <c r="F5" s="3"/>
      <c r="G5" s="3"/>
      <c r="H5" s="3"/>
      <c r="I5" s="3"/>
      <c r="J5" s="3"/>
      <c r="K5" s="3"/>
      <c r="L5" s="3"/>
      <c r="M5" s="3"/>
      <c r="N5" s="3"/>
      <c r="O5" s="3"/>
      <c r="P5" s="3"/>
      <c r="Q5" s="3" t="s">
        <v>85</v>
      </c>
      <c r="R5" s="3"/>
      <c r="S5" s="3"/>
      <c r="T5" s="7">
        <f t="shared" ref="T5:T21" si="1">COUNTA(D5:S5)</f>
        <v>1</v>
      </c>
      <c r="U5" s="6"/>
      <c r="V5" s="3"/>
      <c r="W5" s="3"/>
      <c r="X5" s="3"/>
      <c r="Y5" s="3"/>
      <c r="Z5" s="3"/>
      <c r="AA5" s="3"/>
      <c r="AB5" s="3"/>
      <c r="AC5" s="3"/>
      <c r="AD5" s="3"/>
      <c r="AE5" s="3"/>
      <c r="AF5" s="3"/>
      <c r="AG5" s="3"/>
      <c r="AH5" s="3" t="s">
        <v>85</v>
      </c>
      <c r="AI5" s="3"/>
      <c r="AJ5" s="3"/>
      <c r="AK5" s="7">
        <f t="shared" ref="AK5:AK21" si="2">COUNTA(U5:AJ5)</f>
        <v>1</v>
      </c>
      <c r="AL5" s="6"/>
      <c r="AM5" s="3"/>
      <c r="AN5" s="3"/>
      <c r="AO5" s="3"/>
      <c r="AP5" s="3"/>
      <c r="AQ5" s="3"/>
      <c r="AR5" s="3" t="s">
        <v>85</v>
      </c>
      <c r="AS5" s="3"/>
      <c r="AT5" s="3"/>
      <c r="AU5" s="3"/>
      <c r="AV5" s="3"/>
      <c r="AW5" s="3"/>
      <c r="AX5" s="3"/>
      <c r="AY5" s="3" t="s">
        <v>85</v>
      </c>
      <c r="AZ5" s="7">
        <f t="shared" ref="AZ5:AZ21" si="3">COUNTA(AL5:AY5)</f>
        <v>2</v>
      </c>
      <c r="BA5" s="10">
        <f t="shared" ref="BA5:BA21" si="4">AK5+AZ5</f>
        <v>3</v>
      </c>
      <c r="BB5" s="10">
        <f t="shared" si="0"/>
        <v>4</v>
      </c>
    </row>
    <row r="6" spans="2:54" ht="18" customHeight="1" x14ac:dyDescent="0.2">
      <c r="B6" s="11" t="s">
        <v>32</v>
      </c>
      <c r="C6" s="12" t="s">
        <v>38</v>
      </c>
      <c r="D6" s="6"/>
      <c r="E6" s="3"/>
      <c r="F6" s="3"/>
      <c r="G6" s="3"/>
      <c r="H6" s="3"/>
      <c r="I6" s="3"/>
      <c r="J6" s="3"/>
      <c r="K6" s="3"/>
      <c r="L6" s="3"/>
      <c r="M6" s="3" t="s">
        <v>85</v>
      </c>
      <c r="N6" s="3"/>
      <c r="O6" s="3"/>
      <c r="P6" s="3"/>
      <c r="Q6" s="3"/>
      <c r="R6" s="3"/>
      <c r="S6" s="3"/>
      <c r="T6" s="7">
        <f t="shared" si="1"/>
        <v>1</v>
      </c>
      <c r="U6" s="6"/>
      <c r="V6" s="3"/>
      <c r="W6" s="3"/>
      <c r="X6" s="3"/>
      <c r="Y6" s="3"/>
      <c r="Z6" s="3"/>
      <c r="AA6" s="3"/>
      <c r="AB6" s="3"/>
      <c r="AC6" s="3"/>
      <c r="AD6" s="3"/>
      <c r="AE6" s="3"/>
      <c r="AF6" s="3"/>
      <c r="AG6" s="3"/>
      <c r="AH6" s="3"/>
      <c r="AI6" s="3"/>
      <c r="AJ6" s="3"/>
      <c r="AK6" s="7">
        <f t="shared" si="2"/>
        <v>0</v>
      </c>
      <c r="AL6" s="6"/>
      <c r="AM6" s="3"/>
      <c r="AN6" s="3"/>
      <c r="AO6" s="3"/>
      <c r="AP6" s="3"/>
      <c r="AQ6" s="3"/>
      <c r="AR6" s="3"/>
      <c r="AS6" s="3" t="s">
        <v>85</v>
      </c>
      <c r="AT6" s="3"/>
      <c r="AU6" s="3"/>
      <c r="AV6" s="3"/>
      <c r="AW6" s="3" t="s">
        <v>85</v>
      </c>
      <c r="AX6" s="3"/>
      <c r="AY6" s="3"/>
      <c r="AZ6" s="7">
        <f t="shared" si="3"/>
        <v>2</v>
      </c>
      <c r="BA6" s="10">
        <f t="shared" si="4"/>
        <v>2</v>
      </c>
      <c r="BB6" s="10">
        <f t="shared" si="0"/>
        <v>3</v>
      </c>
    </row>
    <row r="7" spans="2:54" ht="18" customHeight="1" x14ac:dyDescent="0.2">
      <c r="B7" s="11" t="s">
        <v>19</v>
      </c>
      <c r="C7" s="12" t="s">
        <v>38</v>
      </c>
      <c r="D7" s="6"/>
      <c r="E7" s="3"/>
      <c r="F7" s="3" t="s">
        <v>85</v>
      </c>
      <c r="G7" s="3"/>
      <c r="H7" s="3"/>
      <c r="I7" s="3"/>
      <c r="J7" s="3"/>
      <c r="K7" s="3"/>
      <c r="L7" s="3"/>
      <c r="M7" s="3"/>
      <c r="N7" s="3"/>
      <c r="O7" s="3"/>
      <c r="P7" s="3"/>
      <c r="Q7" s="3"/>
      <c r="R7" s="3"/>
      <c r="S7" s="3"/>
      <c r="T7" s="7">
        <f t="shared" si="1"/>
        <v>1</v>
      </c>
      <c r="U7" s="6"/>
      <c r="V7" s="3"/>
      <c r="W7" s="3"/>
      <c r="X7" s="3"/>
      <c r="Y7" s="3"/>
      <c r="Z7" s="3"/>
      <c r="AA7" s="3" t="s">
        <v>85</v>
      </c>
      <c r="AB7" s="3"/>
      <c r="AC7" s="3"/>
      <c r="AD7" s="3"/>
      <c r="AE7" s="3"/>
      <c r="AF7" s="3"/>
      <c r="AG7" s="3"/>
      <c r="AH7" s="3"/>
      <c r="AI7" s="3"/>
      <c r="AJ7" s="3"/>
      <c r="AK7" s="7">
        <f t="shared" si="2"/>
        <v>1</v>
      </c>
      <c r="AL7" s="6"/>
      <c r="AM7" s="3"/>
      <c r="AN7" s="3"/>
      <c r="AO7" s="3"/>
      <c r="AP7" s="3" t="s">
        <v>85</v>
      </c>
      <c r="AQ7" s="3"/>
      <c r="AR7" s="3"/>
      <c r="AS7" s="3"/>
      <c r="AT7" s="3"/>
      <c r="AU7" s="3"/>
      <c r="AV7" s="3"/>
      <c r="AW7" s="3"/>
      <c r="AX7" s="3"/>
      <c r="AY7" s="3"/>
      <c r="AZ7" s="7">
        <f t="shared" si="3"/>
        <v>1</v>
      </c>
      <c r="BA7" s="10">
        <f t="shared" si="4"/>
        <v>2</v>
      </c>
      <c r="BB7" s="10">
        <f t="shared" si="0"/>
        <v>3</v>
      </c>
    </row>
    <row r="8" spans="2:54" ht="18" customHeight="1" x14ac:dyDescent="0.2">
      <c r="B8" s="13" t="s">
        <v>21</v>
      </c>
      <c r="C8" s="14" t="s">
        <v>37</v>
      </c>
      <c r="D8" s="8"/>
      <c r="E8" s="4"/>
      <c r="F8" s="4"/>
      <c r="G8" s="4"/>
      <c r="H8" s="4"/>
      <c r="I8" s="4"/>
      <c r="J8" s="4"/>
      <c r="K8" s="4"/>
      <c r="L8" s="4"/>
      <c r="M8" s="4"/>
      <c r="N8" s="4"/>
      <c r="O8" s="4"/>
      <c r="P8" s="4"/>
      <c r="Q8" s="4"/>
      <c r="R8" s="4"/>
      <c r="S8" s="4"/>
      <c r="T8" s="7">
        <f t="shared" si="1"/>
        <v>0</v>
      </c>
      <c r="U8" s="8"/>
      <c r="V8" s="4"/>
      <c r="W8" s="4"/>
      <c r="X8" s="4"/>
      <c r="Y8" s="4"/>
      <c r="Z8" s="4"/>
      <c r="AA8" s="4"/>
      <c r="AB8" s="4"/>
      <c r="AC8" s="4"/>
      <c r="AD8" s="4"/>
      <c r="AE8" s="4"/>
      <c r="AF8" s="4"/>
      <c r="AG8" s="4"/>
      <c r="AH8" s="4"/>
      <c r="AI8" s="4"/>
      <c r="AJ8" s="4"/>
      <c r="AK8" s="7">
        <f t="shared" si="2"/>
        <v>0</v>
      </c>
      <c r="AL8" s="8"/>
      <c r="AM8" s="4"/>
      <c r="AN8" s="4"/>
      <c r="AO8" s="4"/>
      <c r="AP8" s="4"/>
      <c r="AQ8" s="4"/>
      <c r="AR8" s="4"/>
      <c r="AS8" s="4"/>
      <c r="AT8" s="4"/>
      <c r="AU8" s="4"/>
      <c r="AV8" s="4"/>
      <c r="AW8" s="4"/>
      <c r="AX8" s="4"/>
      <c r="AY8" s="4"/>
      <c r="AZ8" s="7">
        <f t="shared" si="3"/>
        <v>0</v>
      </c>
      <c r="BA8" s="10">
        <f t="shared" si="4"/>
        <v>0</v>
      </c>
      <c r="BB8" s="10">
        <f t="shared" si="0"/>
        <v>0</v>
      </c>
    </row>
    <row r="9" spans="2:54" ht="18" customHeight="1" x14ac:dyDescent="0.2">
      <c r="B9" s="13" t="s">
        <v>13</v>
      </c>
      <c r="C9" s="14" t="s">
        <v>37</v>
      </c>
      <c r="D9" s="8"/>
      <c r="E9" s="4"/>
      <c r="F9" s="4"/>
      <c r="G9" s="4"/>
      <c r="H9" s="4"/>
      <c r="I9" s="4" t="s">
        <v>85</v>
      </c>
      <c r="J9" s="4"/>
      <c r="K9" s="4"/>
      <c r="L9" s="4"/>
      <c r="M9" s="4"/>
      <c r="N9" s="4"/>
      <c r="O9" s="4" t="s">
        <v>85</v>
      </c>
      <c r="P9" s="4"/>
      <c r="Q9" s="4"/>
      <c r="R9" s="4"/>
      <c r="S9" s="4"/>
      <c r="T9" s="7">
        <f t="shared" si="1"/>
        <v>2</v>
      </c>
      <c r="U9" s="8"/>
      <c r="V9" s="4"/>
      <c r="W9" s="4"/>
      <c r="X9" s="4"/>
      <c r="Y9" s="4"/>
      <c r="Z9" s="4"/>
      <c r="AA9" s="4"/>
      <c r="AB9" s="4"/>
      <c r="AC9" s="4"/>
      <c r="AD9" s="4"/>
      <c r="AE9" s="4"/>
      <c r="AF9" s="4"/>
      <c r="AG9" s="4" t="s">
        <v>85</v>
      </c>
      <c r="AH9" s="4"/>
      <c r="AI9" s="4"/>
      <c r="AJ9" s="4"/>
      <c r="AK9" s="7">
        <f t="shared" si="2"/>
        <v>1</v>
      </c>
      <c r="AL9" s="8"/>
      <c r="AM9" s="4"/>
      <c r="AN9" s="4"/>
      <c r="AO9" s="4"/>
      <c r="AP9" s="4"/>
      <c r="AQ9" s="4"/>
      <c r="AR9" s="4"/>
      <c r="AS9" s="4"/>
      <c r="AT9" s="4"/>
      <c r="AU9" s="4"/>
      <c r="AV9" s="4"/>
      <c r="AW9" s="4"/>
      <c r="AX9" s="4"/>
      <c r="AY9" s="4"/>
      <c r="AZ9" s="7">
        <f t="shared" si="3"/>
        <v>0</v>
      </c>
      <c r="BA9" s="10">
        <f t="shared" si="4"/>
        <v>1</v>
      </c>
      <c r="BB9" s="10">
        <f t="shared" si="0"/>
        <v>3</v>
      </c>
    </row>
    <row r="10" spans="2:54" ht="18" customHeight="1" x14ac:dyDescent="0.2">
      <c r="B10" s="13" t="s">
        <v>14</v>
      </c>
      <c r="C10" s="14" t="s">
        <v>37</v>
      </c>
      <c r="D10" s="8"/>
      <c r="E10" s="4"/>
      <c r="F10" s="4"/>
      <c r="G10" s="4" t="s">
        <v>85</v>
      </c>
      <c r="H10" s="4"/>
      <c r="I10" s="4"/>
      <c r="J10" s="4"/>
      <c r="K10" s="4"/>
      <c r="L10" s="4"/>
      <c r="M10" s="4"/>
      <c r="N10" s="4"/>
      <c r="O10" s="4"/>
      <c r="P10" s="4"/>
      <c r="Q10" s="4"/>
      <c r="R10" s="4"/>
      <c r="S10" s="4"/>
      <c r="T10" s="7">
        <f t="shared" si="1"/>
        <v>1</v>
      </c>
      <c r="U10" s="8"/>
      <c r="V10" s="4"/>
      <c r="W10" s="4"/>
      <c r="X10" s="4"/>
      <c r="Y10" s="4"/>
      <c r="Z10" s="4"/>
      <c r="AA10" s="4"/>
      <c r="AB10" s="4"/>
      <c r="AC10" s="4" t="s">
        <v>85</v>
      </c>
      <c r="AD10" s="4"/>
      <c r="AE10" s="4"/>
      <c r="AF10" s="4"/>
      <c r="AG10" s="4"/>
      <c r="AH10" s="4"/>
      <c r="AI10" s="4"/>
      <c r="AJ10" s="4"/>
      <c r="AK10" s="7">
        <f t="shared" si="2"/>
        <v>1</v>
      </c>
      <c r="AL10" s="8"/>
      <c r="AM10" s="4"/>
      <c r="AN10" s="4"/>
      <c r="AO10" s="4"/>
      <c r="AP10" s="4"/>
      <c r="AQ10" s="4"/>
      <c r="AR10" s="4"/>
      <c r="AS10" s="4"/>
      <c r="AT10" s="4"/>
      <c r="AU10" s="4"/>
      <c r="AV10" s="4"/>
      <c r="AW10" s="4"/>
      <c r="AX10" s="4"/>
      <c r="AY10" s="4"/>
      <c r="AZ10" s="7">
        <f t="shared" si="3"/>
        <v>0</v>
      </c>
      <c r="BA10" s="10">
        <f t="shared" si="4"/>
        <v>1</v>
      </c>
      <c r="BB10" s="10">
        <f t="shared" si="0"/>
        <v>2</v>
      </c>
    </row>
    <row r="11" spans="2:54" ht="18" customHeight="1" x14ac:dyDescent="0.2">
      <c r="B11" s="13" t="s">
        <v>8</v>
      </c>
      <c r="C11" s="14" t="s">
        <v>37</v>
      </c>
      <c r="D11" s="8" t="s">
        <v>85</v>
      </c>
      <c r="E11" s="4"/>
      <c r="F11" s="4"/>
      <c r="G11" s="4"/>
      <c r="H11" s="4"/>
      <c r="I11" s="4"/>
      <c r="J11" s="4"/>
      <c r="K11" s="4"/>
      <c r="L11" s="4"/>
      <c r="M11" s="4"/>
      <c r="N11" s="4"/>
      <c r="O11" s="4"/>
      <c r="P11" s="4"/>
      <c r="Q11" s="4"/>
      <c r="R11" s="4"/>
      <c r="S11" s="4"/>
      <c r="T11" s="7">
        <f t="shared" si="1"/>
        <v>1</v>
      </c>
      <c r="U11" s="8" t="s">
        <v>85</v>
      </c>
      <c r="V11" s="4"/>
      <c r="W11" s="4"/>
      <c r="X11" s="4"/>
      <c r="Y11" s="4"/>
      <c r="Z11" s="4"/>
      <c r="AA11" s="4"/>
      <c r="AB11" s="4"/>
      <c r="AC11" s="4"/>
      <c r="AD11" s="4"/>
      <c r="AE11" s="4"/>
      <c r="AF11" s="4" t="s">
        <v>85</v>
      </c>
      <c r="AG11" s="4"/>
      <c r="AH11" s="4"/>
      <c r="AI11" s="4"/>
      <c r="AJ11" s="4"/>
      <c r="AK11" s="7">
        <f t="shared" si="2"/>
        <v>2</v>
      </c>
      <c r="AL11" s="8" t="s">
        <v>85</v>
      </c>
      <c r="AM11" s="4"/>
      <c r="AN11" s="4"/>
      <c r="AO11" s="4"/>
      <c r="AP11" s="4"/>
      <c r="AQ11" s="4"/>
      <c r="AR11" s="4"/>
      <c r="AS11" s="4"/>
      <c r="AT11" s="4"/>
      <c r="AU11" s="4"/>
      <c r="AV11" s="4"/>
      <c r="AW11" s="4"/>
      <c r="AX11" s="4"/>
      <c r="AY11" s="4"/>
      <c r="AZ11" s="7">
        <f t="shared" si="3"/>
        <v>1</v>
      </c>
      <c r="BA11" s="10">
        <f t="shared" si="4"/>
        <v>3</v>
      </c>
      <c r="BB11" s="10">
        <f t="shared" si="0"/>
        <v>4</v>
      </c>
    </row>
    <row r="12" spans="2:54" ht="18" customHeight="1" x14ac:dyDescent="0.2">
      <c r="B12" s="13" t="s">
        <v>7</v>
      </c>
      <c r="C12" s="14" t="s">
        <v>37</v>
      </c>
      <c r="D12" s="8"/>
      <c r="E12" s="4"/>
      <c r="F12" s="4"/>
      <c r="G12" s="4"/>
      <c r="H12" s="4"/>
      <c r="I12" s="4"/>
      <c r="J12" s="4" t="s">
        <v>85</v>
      </c>
      <c r="K12" s="4"/>
      <c r="L12" s="4"/>
      <c r="M12" s="4"/>
      <c r="N12" s="4"/>
      <c r="O12" s="4"/>
      <c r="P12" s="4"/>
      <c r="Q12" s="4"/>
      <c r="R12" s="4"/>
      <c r="S12" s="4"/>
      <c r="T12" s="7">
        <f t="shared" si="1"/>
        <v>1</v>
      </c>
      <c r="U12" s="8"/>
      <c r="V12" s="4" t="s">
        <v>85</v>
      </c>
      <c r="W12" s="4"/>
      <c r="X12" s="4"/>
      <c r="Y12" s="4"/>
      <c r="Z12" s="4"/>
      <c r="AA12" s="4"/>
      <c r="AB12" s="4"/>
      <c r="AC12" s="4"/>
      <c r="AD12" s="4"/>
      <c r="AE12" s="4"/>
      <c r="AF12" s="4"/>
      <c r="AG12" s="4"/>
      <c r="AH12" s="4"/>
      <c r="AI12" s="4"/>
      <c r="AJ12" s="4"/>
      <c r="AK12" s="7">
        <f t="shared" si="2"/>
        <v>1</v>
      </c>
      <c r="AL12" s="8"/>
      <c r="AM12" s="4"/>
      <c r="AN12" s="4"/>
      <c r="AO12" s="4" t="s">
        <v>85</v>
      </c>
      <c r="AP12" s="4"/>
      <c r="AQ12" s="4"/>
      <c r="AR12" s="4"/>
      <c r="AS12" s="4"/>
      <c r="AT12" s="4"/>
      <c r="AU12" s="4"/>
      <c r="AV12" s="4"/>
      <c r="AW12" s="4"/>
      <c r="AX12" s="4"/>
      <c r="AY12" s="4"/>
      <c r="AZ12" s="7">
        <f t="shared" si="3"/>
        <v>1</v>
      </c>
      <c r="BA12" s="10">
        <f t="shared" si="4"/>
        <v>2</v>
      </c>
      <c r="BB12" s="10">
        <f t="shared" si="0"/>
        <v>3</v>
      </c>
    </row>
    <row r="13" spans="2:54" ht="18" customHeight="1" x14ac:dyDescent="0.2">
      <c r="B13" s="13" t="s">
        <v>12</v>
      </c>
      <c r="C13" s="14" t="s">
        <v>37</v>
      </c>
      <c r="D13" s="8"/>
      <c r="E13" s="4" t="s">
        <v>85</v>
      </c>
      <c r="F13" s="4"/>
      <c r="G13" s="4"/>
      <c r="H13" s="4"/>
      <c r="I13" s="4"/>
      <c r="J13" s="4"/>
      <c r="K13" s="4"/>
      <c r="L13" s="4"/>
      <c r="M13" s="4"/>
      <c r="N13" s="4"/>
      <c r="O13" s="4"/>
      <c r="P13" s="4"/>
      <c r="Q13" s="4"/>
      <c r="R13" s="4"/>
      <c r="S13" s="4"/>
      <c r="T13" s="7">
        <f t="shared" si="1"/>
        <v>1</v>
      </c>
      <c r="U13" s="8"/>
      <c r="V13" s="4"/>
      <c r="W13" s="4"/>
      <c r="X13" s="4"/>
      <c r="Y13" s="4"/>
      <c r="Z13" s="4" t="s">
        <v>85</v>
      </c>
      <c r="AA13" s="4"/>
      <c r="AB13" s="4"/>
      <c r="AC13" s="4"/>
      <c r="AD13" s="4"/>
      <c r="AE13" s="4"/>
      <c r="AF13" s="4"/>
      <c r="AG13" s="4"/>
      <c r="AH13" s="4"/>
      <c r="AI13" s="4"/>
      <c r="AJ13" s="4"/>
      <c r="AK13" s="7">
        <f t="shared" si="2"/>
        <v>1</v>
      </c>
      <c r="AL13" s="8"/>
      <c r="AM13" s="4"/>
      <c r="AN13" s="4"/>
      <c r="AO13" s="4"/>
      <c r="AP13" s="4"/>
      <c r="AQ13" s="4"/>
      <c r="AR13" s="4"/>
      <c r="AS13" s="4"/>
      <c r="AT13" s="4"/>
      <c r="AU13" s="4"/>
      <c r="AV13" s="4"/>
      <c r="AW13" s="4"/>
      <c r="AX13" s="4"/>
      <c r="AY13" s="4"/>
      <c r="AZ13" s="7">
        <f t="shared" si="3"/>
        <v>0</v>
      </c>
      <c r="BA13" s="10">
        <f t="shared" si="4"/>
        <v>1</v>
      </c>
      <c r="BB13" s="10">
        <f t="shared" si="0"/>
        <v>2</v>
      </c>
    </row>
    <row r="14" spans="2:54" ht="18" customHeight="1" x14ac:dyDescent="0.2">
      <c r="B14" s="13" t="s">
        <v>11</v>
      </c>
      <c r="C14" s="14" t="s">
        <v>37</v>
      </c>
      <c r="D14" s="8"/>
      <c r="E14" s="4"/>
      <c r="F14" s="4"/>
      <c r="G14" s="4"/>
      <c r="H14" s="4"/>
      <c r="I14" s="4"/>
      <c r="J14" s="4"/>
      <c r="K14" s="4" t="s">
        <v>85</v>
      </c>
      <c r="L14" s="4"/>
      <c r="M14" s="4"/>
      <c r="N14" s="4"/>
      <c r="O14" s="4"/>
      <c r="P14" s="4"/>
      <c r="Q14" s="4"/>
      <c r="R14" s="4"/>
      <c r="S14" s="4"/>
      <c r="T14" s="7">
        <f t="shared" si="1"/>
        <v>1</v>
      </c>
      <c r="U14" s="8"/>
      <c r="V14" s="4"/>
      <c r="W14" s="4"/>
      <c r="X14" s="4"/>
      <c r="Y14" s="4"/>
      <c r="Z14" s="4"/>
      <c r="AA14" s="4"/>
      <c r="AB14" s="4"/>
      <c r="AC14" s="4"/>
      <c r="AD14" s="4"/>
      <c r="AE14" s="4" t="s">
        <v>85</v>
      </c>
      <c r="AF14" s="4"/>
      <c r="AG14" s="4"/>
      <c r="AH14" s="4"/>
      <c r="AI14" s="4" t="s">
        <v>85</v>
      </c>
      <c r="AJ14" s="4"/>
      <c r="AK14" s="7">
        <f t="shared" si="2"/>
        <v>2</v>
      </c>
      <c r="AL14" s="8"/>
      <c r="AM14" s="4"/>
      <c r="AN14" s="4"/>
      <c r="AO14" s="4"/>
      <c r="AP14" s="4"/>
      <c r="AQ14" s="4"/>
      <c r="AR14" s="4"/>
      <c r="AS14" s="4"/>
      <c r="AT14" s="4"/>
      <c r="AU14" s="4"/>
      <c r="AV14" s="4"/>
      <c r="AW14" s="4"/>
      <c r="AX14" s="4"/>
      <c r="AY14" s="4"/>
      <c r="AZ14" s="7">
        <f t="shared" si="3"/>
        <v>0</v>
      </c>
      <c r="BA14" s="10">
        <f t="shared" si="4"/>
        <v>2</v>
      </c>
      <c r="BB14" s="10">
        <f t="shared" si="0"/>
        <v>3</v>
      </c>
    </row>
    <row r="15" spans="2:54" ht="18" customHeight="1" x14ac:dyDescent="0.2">
      <c r="B15" s="13" t="s">
        <v>22</v>
      </c>
      <c r="C15" s="14" t="s">
        <v>37</v>
      </c>
      <c r="D15" s="8"/>
      <c r="E15" s="4"/>
      <c r="F15" s="4"/>
      <c r="G15" s="4"/>
      <c r="H15" s="4"/>
      <c r="I15" s="4"/>
      <c r="J15" s="4"/>
      <c r="K15" s="4"/>
      <c r="L15" s="4"/>
      <c r="M15" s="4"/>
      <c r="N15" s="4"/>
      <c r="O15" s="4"/>
      <c r="P15" s="4"/>
      <c r="Q15" s="4"/>
      <c r="R15" s="4"/>
      <c r="S15" s="4"/>
      <c r="T15" s="7">
        <f t="shared" si="1"/>
        <v>0</v>
      </c>
      <c r="U15" s="8"/>
      <c r="V15" s="4"/>
      <c r="W15" s="4" t="s">
        <v>85</v>
      </c>
      <c r="X15" s="4"/>
      <c r="Y15" s="4"/>
      <c r="Z15" s="4"/>
      <c r="AA15" s="4"/>
      <c r="AB15" s="4" t="s">
        <v>85</v>
      </c>
      <c r="AC15" s="4"/>
      <c r="AD15" s="4"/>
      <c r="AE15" s="4"/>
      <c r="AF15" s="4"/>
      <c r="AG15" s="4"/>
      <c r="AH15" s="4"/>
      <c r="AI15" s="4"/>
      <c r="AJ15" s="4"/>
      <c r="AK15" s="7">
        <f t="shared" si="2"/>
        <v>2</v>
      </c>
      <c r="AL15" s="8"/>
      <c r="AM15" s="4"/>
      <c r="AN15" s="4"/>
      <c r="AO15" s="4"/>
      <c r="AP15" s="4"/>
      <c r="AQ15" s="4"/>
      <c r="AR15" s="4"/>
      <c r="AS15" s="4"/>
      <c r="AT15" s="4"/>
      <c r="AU15" s="4"/>
      <c r="AV15" s="4"/>
      <c r="AW15" s="4"/>
      <c r="AX15" s="4"/>
      <c r="AY15" s="4"/>
      <c r="AZ15" s="7">
        <f t="shared" si="3"/>
        <v>0</v>
      </c>
      <c r="BA15" s="10">
        <f t="shared" si="4"/>
        <v>2</v>
      </c>
      <c r="BB15" s="10">
        <f t="shared" si="0"/>
        <v>2</v>
      </c>
    </row>
    <row r="16" spans="2:54" ht="18" customHeight="1" x14ac:dyDescent="0.2">
      <c r="B16" s="13" t="s">
        <v>10</v>
      </c>
      <c r="C16" s="14" t="s">
        <v>37</v>
      </c>
      <c r="D16" s="8"/>
      <c r="E16" s="4"/>
      <c r="F16" s="4"/>
      <c r="G16" s="4"/>
      <c r="H16" s="4"/>
      <c r="I16" s="4"/>
      <c r="J16" s="4"/>
      <c r="K16" s="4"/>
      <c r="L16" s="4"/>
      <c r="M16" s="4"/>
      <c r="N16" s="4"/>
      <c r="O16" s="4"/>
      <c r="P16" s="4" t="s">
        <v>85</v>
      </c>
      <c r="Q16" s="4"/>
      <c r="R16" s="4"/>
      <c r="S16" s="4"/>
      <c r="T16" s="7">
        <f t="shared" si="1"/>
        <v>1</v>
      </c>
      <c r="U16" s="8"/>
      <c r="V16" s="4"/>
      <c r="W16" s="4"/>
      <c r="X16" s="4" t="s">
        <v>85</v>
      </c>
      <c r="Y16" s="4"/>
      <c r="Z16" s="4"/>
      <c r="AA16" s="4"/>
      <c r="AB16" s="4"/>
      <c r="AC16" s="4"/>
      <c r="AD16" s="4"/>
      <c r="AE16" s="4"/>
      <c r="AF16" s="4"/>
      <c r="AG16" s="4"/>
      <c r="AH16" s="4"/>
      <c r="AI16" s="4"/>
      <c r="AJ16" s="4"/>
      <c r="AK16" s="7">
        <f t="shared" si="2"/>
        <v>1</v>
      </c>
      <c r="AL16" s="8"/>
      <c r="AM16" s="4" t="s">
        <v>85</v>
      </c>
      <c r="AN16" s="4" t="s">
        <v>85</v>
      </c>
      <c r="AO16" s="4"/>
      <c r="AP16" s="4"/>
      <c r="AQ16" s="4"/>
      <c r="AR16" s="4"/>
      <c r="AS16" s="4"/>
      <c r="AT16" s="4"/>
      <c r="AU16" s="4"/>
      <c r="AV16" s="4"/>
      <c r="AW16" s="4"/>
      <c r="AX16" s="4"/>
      <c r="AY16" s="4"/>
      <c r="AZ16" s="7">
        <f t="shared" si="3"/>
        <v>2</v>
      </c>
      <c r="BA16" s="10">
        <f t="shared" si="4"/>
        <v>3</v>
      </c>
      <c r="BB16" s="10">
        <f t="shared" si="0"/>
        <v>4</v>
      </c>
    </row>
    <row r="17" spans="2:57" ht="18" customHeight="1" x14ac:dyDescent="0.2">
      <c r="B17" s="13" t="s">
        <v>18</v>
      </c>
      <c r="C17" s="14" t="s">
        <v>37</v>
      </c>
      <c r="D17" s="8"/>
      <c r="E17" s="4"/>
      <c r="F17" s="4"/>
      <c r="G17" s="4"/>
      <c r="H17" s="4"/>
      <c r="I17" s="4"/>
      <c r="J17" s="4"/>
      <c r="K17" s="4"/>
      <c r="L17" s="4"/>
      <c r="M17" s="4"/>
      <c r="N17" s="4" t="s">
        <v>85</v>
      </c>
      <c r="O17" s="4"/>
      <c r="P17" s="4"/>
      <c r="Q17" s="4"/>
      <c r="R17" s="4"/>
      <c r="S17" s="4"/>
      <c r="T17" s="7">
        <f t="shared" si="1"/>
        <v>1</v>
      </c>
      <c r="U17" s="8"/>
      <c r="V17" s="4"/>
      <c r="W17" s="4"/>
      <c r="X17" s="4"/>
      <c r="Y17" s="4"/>
      <c r="Z17" s="4"/>
      <c r="AA17" s="4"/>
      <c r="AB17" s="4"/>
      <c r="AC17" s="4"/>
      <c r="AD17" s="4"/>
      <c r="AE17" s="4"/>
      <c r="AF17" s="4"/>
      <c r="AG17" s="4"/>
      <c r="AH17" s="4"/>
      <c r="AI17" s="4"/>
      <c r="AJ17" s="4" t="s">
        <v>85</v>
      </c>
      <c r="AK17" s="7">
        <f t="shared" si="2"/>
        <v>1</v>
      </c>
      <c r="AL17" s="8"/>
      <c r="AM17" s="4"/>
      <c r="AN17" s="4"/>
      <c r="AO17" s="4"/>
      <c r="AP17" s="4"/>
      <c r="AQ17" s="4"/>
      <c r="AR17" s="4"/>
      <c r="AS17" s="4"/>
      <c r="AT17" s="4"/>
      <c r="AU17" s="4"/>
      <c r="AV17" s="4"/>
      <c r="AW17" s="4"/>
      <c r="AX17" s="4"/>
      <c r="AY17" s="4"/>
      <c r="AZ17" s="7">
        <f t="shared" si="3"/>
        <v>0</v>
      </c>
      <c r="BA17" s="10">
        <f t="shared" si="4"/>
        <v>1</v>
      </c>
      <c r="BB17" s="10">
        <f t="shared" si="0"/>
        <v>2</v>
      </c>
    </row>
    <row r="18" spans="2:57" ht="18" customHeight="1" x14ac:dyDescent="0.2">
      <c r="B18" s="17" t="s">
        <v>9</v>
      </c>
      <c r="C18" s="18" t="s">
        <v>38</v>
      </c>
      <c r="D18" s="9"/>
      <c r="E18" s="5"/>
      <c r="F18" s="5"/>
      <c r="G18" s="5"/>
      <c r="H18" s="5"/>
      <c r="I18" s="5"/>
      <c r="J18" s="5"/>
      <c r="K18" s="5"/>
      <c r="L18" s="5" t="s">
        <v>85</v>
      </c>
      <c r="M18" s="5"/>
      <c r="N18" s="5"/>
      <c r="O18" s="5"/>
      <c r="P18" s="5"/>
      <c r="Q18" s="5"/>
      <c r="R18" s="5"/>
      <c r="S18" s="5"/>
      <c r="T18" s="7">
        <f t="shared" si="1"/>
        <v>1</v>
      </c>
      <c r="U18" s="9"/>
      <c r="V18" s="5"/>
      <c r="W18" s="5"/>
      <c r="X18" s="5"/>
      <c r="Y18" s="5"/>
      <c r="Z18" s="5"/>
      <c r="AA18" s="5"/>
      <c r="AB18" s="5"/>
      <c r="AC18" s="5"/>
      <c r="AD18" s="5"/>
      <c r="AE18" s="5"/>
      <c r="AF18" s="5"/>
      <c r="AG18" s="5"/>
      <c r="AH18" s="5"/>
      <c r="AI18" s="5"/>
      <c r="AJ18" s="5"/>
      <c r="AK18" s="7">
        <f t="shared" si="2"/>
        <v>0</v>
      </c>
      <c r="AL18" s="9"/>
      <c r="AM18" s="5"/>
      <c r="AN18" s="5"/>
      <c r="AO18" s="5"/>
      <c r="AP18" s="5"/>
      <c r="AQ18" s="5"/>
      <c r="AR18" s="5"/>
      <c r="AS18" s="5"/>
      <c r="AT18" s="5"/>
      <c r="AU18" s="5"/>
      <c r="AV18" s="5"/>
      <c r="AW18" s="5"/>
      <c r="AX18" s="5"/>
      <c r="AY18" s="5"/>
      <c r="AZ18" s="7">
        <f t="shared" si="3"/>
        <v>0</v>
      </c>
      <c r="BA18" s="10">
        <f t="shared" si="4"/>
        <v>0</v>
      </c>
      <c r="BB18" s="10">
        <f t="shared" si="0"/>
        <v>1</v>
      </c>
    </row>
    <row r="19" spans="2:57" ht="18" customHeight="1" x14ac:dyDescent="0.2">
      <c r="B19" s="17" t="s">
        <v>20</v>
      </c>
      <c r="C19" s="18" t="s">
        <v>38</v>
      </c>
      <c r="D19" s="9"/>
      <c r="E19" s="5"/>
      <c r="F19" s="5"/>
      <c r="G19" s="5"/>
      <c r="H19" s="5"/>
      <c r="I19" s="5"/>
      <c r="J19" s="5"/>
      <c r="K19" s="5"/>
      <c r="L19" s="5"/>
      <c r="M19" s="5"/>
      <c r="N19" s="5"/>
      <c r="O19" s="5"/>
      <c r="P19" s="5"/>
      <c r="Q19" s="5"/>
      <c r="R19" s="5"/>
      <c r="S19" s="5"/>
      <c r="T19" s="7">
        <f t="shared" si="1"/>
        <v>0</v>
      </c>
      <c r="U19" s="9"/>
      <c r="V19" s="5"/>
      <c r="W19" s="5"/>
      <c r="X19" s="5"/>
      <c r="Y19" s="5"/>
      <c r="Z19" s="5"/>
      <c r="AA19" s="5"/>
      <c r="AB19" s="5"/>
      <c r="AC19" s="5"/>
      <c r="AD19" s="5"/>
      <c r="AE19" s="5"/>
      <c r="AF19" s="5"/>
      <c r="AG19" s="5"/>
      <c r="AH19" s="5"/>
      <c r="AI19" s="5"/>
      <c r="AJ19" s="5"/>
      <c r="AK19" s="7">
        <f t="shared" si="2"/>
        <v>0</v>
      </c>
      <c r="AL19" s="9"/>
      <c r="AM19" s="5"/>
      <c r="AN19" s="5"/>
      <c r="AO19" s="5"/>
      <c r="AP19" s="5"/>
      <c r="AQ19" s="5"/>
      <c r="AR19" s="5"/>
      <c r="AS19" s="5"/>
      <c r="AT19" s="5" t="s">
        <v>85</v>
      </c>
      <c r="AU19" s="5"/>
      <c r="AV19" s="5"/>
      <c r="AW19" s="5"/>
      <c r="AX19" s="5"/>
      <c r="AY19" s="5"/>
      <c r="AZ19" s="7">
        <f t="shared" si="3"/>
        <v>1</v>
      </c>
      <c r="BA19" s="10">
        <f t="shared" si="4"/>
        <v>1</v>
      </c>
      <c r="BB19" s="10">
        <f t="shared" si="0"/>
        <v>1</v>
      </c>
    </row>
    <row r="20" spans="2:57" ht="18" customHeight="1" x14ac:dyDescent="0.2">
      <c r="B20" s="17" t="s">
        <v>23</v>
      </c>
      <c r="C20" s="18" t="s">
        <v>38</v>
      </c>
      <c r="D20" s="9"/>
      <c r="E20" s="5"/>
      <c r="F20" s="5"/>
      <c r="G20" s="5"/>
      <c r="H20" s="5" t="s">
        <v>85</v>
      </c>
      <c r="I20" s="5"/>
      <c r="J20" s="5"/>
      <c r="K20" s="5"/>
      <c r="L20" s="5"/>
      <c r="M20" s="5"/>
      <c r="N20" s="5"/>
      <c r="O20" s="5"/>
      <c r="P20" s="5"/>
      <c r="Q20" s="5"/>
      <c r="R20" s="5" t="s">
        <v>85</v>
      </c>
      <c r="S20" s="5"/>
      <c r="T20" s="7">
        <f t="shared" si="1"/>
        <v>2</v>
      </c>
      <c r="U20" s="9"/>
      <c r="V20" s="5"/>
      <c r="W20" s="5"/>
      <c r="X20" s="5"/>
      <c r="Y20" s="5"/>
      <c r="Z20" s="5"/>
      <c r="AA20" s="5"/>
      <c r="AB20" s="5"/>
      <c r="AC20" s="5"/>
      <c r="AD20" s="5" t="s">
        <v>85</v>
      </c>
      <c r="AE20" s="5"/>
      <c r="AF20" s="5"/>
      <c r="AG20" s="5"/>
      <c r="AH20" s="5"/>
      <c r="AI20" s="5"/>
      <c r="AJ20" s="5"/>
      <c r="AK20" s="7">
        <f t="shared" si="2"/>
        <v>1</v>
      </c>
      <c r="AL20" s="9"/>
      <c r="AM20" s="5"/>
      <c r="AN20" s="5"/>
      <c r="AO20" s="5"/>
      <c r="AP20" s="5"/>
      <c r="AQ20" s="5"/>
      <c r="AR20" s="5"/>
      <c r="AS20" s="5"/>
      <c r="AT20" s="5"/>
      <c r="AU20" s="5"/>
      <c r="AV20" s="5" t="s">
        <v>85</v>
      </c>
      <c r="AW20" s="5"/>
      <c r="AX20" s="5" t="s">
        <v>85</v>
      </c>
      <c r="AY20" s="5"/>
      <c r="AZ20" s="7">
        <f t="shared" si="3"/>
        <v>2</v>
      </c>
      <c r="BA20" s="10">
        <f t="shared" si="4"/>
        <v>3</v>
      </c>
      <c r="BB20" s="10">
        <f t="shared" si="0"/>
        <v>5</v>
      </c>
    </row>
    <row r="21" spans="2:57" ht="18" customHeight="1" x14ac:dyDescent="0.2">
      <c r="B21" s="15" t="s">
        <v>35</v>
      </c>
      <c r="C21" s="16" t="s">
        <v>86</v>
      </c>
      <c r="D21" s="19"/>
      <c r="E21" s="20"/>
      <c r="F21" s="20"/>
      <c r="G21" s="20"/>
      <c r="H21" s="20"/>
      <c r="I21" s="20"/>
      <c r="J21" s="20"/>
      <c r="K21" s="20"/>
      <c r="L21" s="20"/>
      <c r="M21" s="20"/>
      <c r="N21" s="20"/>
      <c r="O21" s="20"/>
      <c r="P21" s="20"/>
      <c r="Q21" s="20"/>
      <c r="R21" s="20"/>
      <c r="S21" s="20" t="s">
        <v>85</v>
      </c>
      <c r="T21" s="21">
        <f t="shared" si="1"/>
        <v>1</v>
      </c>
      <c r="U21" s="19"/>
      <c r="V21" s="20"/>
      <c r="W21" s="20"/>
      <c r="X21" s="20"/>
      <c r="Y21" s="20" t="s">
        <v>85</v>
      </c>
      <c r="Z21" s="20"/>
      <c r="AA21" s="20"/>
      <c r="AB21" s="20"/>
      <c r="AC21" s="20"/>
      <c r="AD21" s="20"/>
      <c r="AE21" s="20"/>
      <c r="AF21" s="20"/>
      <c r="AG21" s="20"/>
      <c r="AH21" s="20"/>
      <c r="AI21" s="20"/>
      <c r="AJ21" s="20"/>
      <c r="AK21" s="21">
        <f t="shared" si="2"/>
        <v>1</v>
      </c>
      <c r="AL21" s="19"/>
      <c r="AM21" s="20"/>
      <c r="AN21" s="20"/>
      <c r="AO21" s="20"/>
      <c r="AP21" s="20"/>
      <c r="AQ21" s="20"/>
      <c r="AR21" s="20"/>
      <c r="AS21" s="20"/>
      <c r="AT21" s="20"/>
      <c r="AU21" s="20"/>
      <c r="AV21" s="20"/>
      <c r="AW21" s="20"/>
      <c r="AX21" s="20"/>
      <c r="AY21" s="20"/>
      <c r="AZ21" s="21">
        <f t="shared" si="3"/>
        <v>0</v>
      </c>
      <c r="BA21" s="22">
        <f t="shared" si="4"/>
        <v>1</v>
      </c>
      <c r="BB21" s="22">
        <f t="shared" si="0"/>
        <v>2</v>
      </c>
    </row>
    <row r="22" spans="2:57" ht="18" customHeight="1" x14ac:dyDescent="0.2">
      <c r="D22" s="31">
        <f t="shared" ref="D22:S22" si="5">COUNTA(D4:D21)</f>
        <v>1</v>
      </c>
      <c r="E22" s="32">
        <f t="shared" si="5"/>
        <v>1</v>
      </c>
      <c r="F22" s="32">
        <f t="shared" si="5"/>
        <v>1</v>
      </c>
      <c r="G22" s="32">
        <f t="shared" si="5"/>
        <v>1</v>
      </c>
      <c r="H22" s="32">
        <f t="shared" si="5"/>
        <v>1</v>
      </c>
      <c r="I22" s="32">
        <f t="shared" si="5"/>
        <v>1</v>
      </c>
      <c r="J22" s="32">
        <f t="shared" si="5"/>
        <v>1</v>
      </c>
      <c r="K22" s="32">
        <f t="shared" si="5"/>
        <v>1</v>
      </c>
      <c r="L22" s="32">
        <f t="shared" si="5"/>
        <v>1</v>
      </c>
      <c r="M22" s="32">
        <f t="shared" si="5"/>
        <v>1</v>
      </c>
      <c r="N22" s="32">
        <f t="shared" si="5"/>
        <v>1</v>
      </c>
      <c r="O22" s="32">
        <f t="shared" si="5"/>
        <v>1</v>
      </c>
      <c r="P22" s="32">
        <f t="shared" si="5"/>
        <v>1</v>
      </c>
      <c r="Q22" s="32">
        <f t="shared" si="5"/>
        <v>1</v>
      </c>
      <c r="R22" s="32">
        <f t="shared" si="5"/>
        <v>1</v>
      </c>
      <c r="S22" s="32">
        <f t="shared" si="5"/>
        <v>1</v>
      </c>
      <c r="T22" s="33">
        <f>SUM(T4:T21)</f>
        <v>16</v>
      </c>
      <c r="U22" s="34">
        <f>COUNTA(U4:U21)</f>
        <v>1</v>
      </c>
      <c r="V22" s="32">
        <f t="shared" ref="V22:AJ22" si="6">COUNTA(V4:V21)</f>
        <v>1</v>
      </c>
      <c r="W22" s="32">
        <f t="shared" si="6"/>
        <v>1</v>
      </c>
      <c r="X22" s="32">
        <f t="shared" si="6"/>
        <v>1</v>
      </c>
      <c r="Y22" s="32">
        <f t="shared" si="6"/>
        <v>1</v>
      </c>
      <c r="Z22" s="32">
        <f t="shared" si="6"/>
        <v>1</v>
      </c>
      <c r="AA22" s="32">
        <f t="shared" si="6"/>
        <v>1</v>
      </c>
      <c r="AB22" s="32">
        <f t="shared" si="6"/>
        <v>1</v>
      </c>
      <c r="AC22" s="32">
        <f t="shared" si="6"/>
        <v>1</v>
      </c>
      <c r="AD22" s="32">
        <f t="shared" si="6"/>
        <v>1</v>
      </c>
      <c r="AE22" s="32">
        <f t="shared" si="6"/>
        <v>1</v>
      </c>
      <c r="AF22" s="32">
        <f t="shared" si="6"/>
        <v>1</v>
      </c>
      <c r="AG22" s="32">
        <f t="shared" si="6"/>
        <v>1</v>
      </c>
      <c r="AH22" s="32">
        <f t="shared" si="6"/>
        <v>1</v>
      </c>
      <c r="AI22" s="32">
        <f t="shared" si="6"/>
        <v>1</v>
      </c>
      <c r="AJ22" s="32">
        <f t="shared" si="6"/>
        <v>1</v>
      </c>
      <c r="AK22" s="33">
        <f>SUM(AK4:AK21)</f>
        <v>16</v>
      </c>
      <c r="AL22" s="34">
        <f t="shared" ref="AL22:AY22" si="7">COUNTA(AL4:AL21)</f>
        <v>1</v>
      </c>
      <c r="AM22" s="32">
        <f t="shared" si="7"/>
        <v>1</v>
      </c>
      <c r="AN22" s="32">
        <f t="shared" si="7"/>
        <v>1</v>
      </c>
      <c r="AO22" s="32">
        <f t="shared" si="7"/>
        <v>1</v>
      </c>
      <c r="AP22" s="32">
        <f t="shared" si="7"/>
        <v>1</v>
      </c>
      <c r="AQ22" s="32">
        <f t="shared" si="7"/>
        <v>1</v>
      </c>
      <c r="AR22" s="32">
        <f t="shared" si="7"/>
        <v>1</v>
      </c>
      <c r="AS22" s="32">
        <f t="shared" si="7"/>
        <v>1</v>
      </c>
      <c r="AT22" s="32">
        <f t="shared" si="7"/>
        <v>1</v>
      </c>
      <c r="AU22" s="32">
        <f t="shared" si="7"/>
        <v>1</v>
      </c>
      <c r="AV22" s="32">
        <f t="shared" si="7"/>
        <v>1</v>
      </c>
      <c r="AW22" s="32">
        <f t="shared" si="7"/>
        <v>1</v>
      </c>
      <c r="AX22" s="32">
        <f t="shared" si="7"/>
        <v>1</v>
      </c>
      <c r="AY22" s="32">
        <f t="shared" si="7"/>
        <v>1</v>
      </c>
      <c r="AZ22" s="33">
        <f>SUM(AZ4:AZ21)</f>
        <v>14</v>
      </c>
      <c r="BA22" s="35">
        <f>SUM(BA4:BA21)</f>
        <v>30</v>
      </c>
      <c r="BB22" s="36">
        <f>SUM(BB4:BB21)</f>
        <v>46</v>
      </c>
    </row>
    <row r="24" spans="2:57" ht="22.5" customHeight="1" x14ac:dyDescent="0.2">
      <c r="B24" s="359" t="s">
        <v>106</v>
      </c>
      <c r="C24" s="359"/>
      <c r="D24" s="363" t="s">
        <v>84</v>
      </c>
      <c r="E24" s="361"/>
      <c r="F24" s="361"/>
      <c r="G24" s="361"/>
      <c r="H24" s="361"/>
      <c r="I24" s="361"/>
      <c r="J24" s="361"/>
      <c r="K24" s="361"/>
      <c r="L24" s="361"/>
      <c r="M24" s="361"/>
      <c r="N24" s="361"/>
      <c r="O24" s="361"/>
      <c r="P24" s="361"/>
      <c r="Q24" s="361"/>
      <c r="R24" s="361"/>
      <c r="S24" s="361"/>
      <c r="T24" s="361"/>
      <c r="U24" s="361"/>
      <c r="V24" s="362"/>
      <c r="W24" s="360" t="s">
        <v>93</v>
      </c>
      <c r="X24" s="361"/>
      <c r="Y24" s="361"/>
      <c r="Z24" s="361"/>
      <c r="AA24" s="361"/>
      <c r="AB24" s="361"/>
      <c r="AC24" s="361"/>
      <c r="AD24" s="361"/>
      <c r="AE24" s="361"/>
      <c r="AF24" s="361"/>
      <c r="AG24" s="361"/>
      <c r="AH24" s="361"/>
      <c r="AI24" s="361"/>
      <c r="AJ24" s="361"/>
      <c r="AK24" s="361"/>
      <c r="AL24" s="361"/>
      <c r="AM24" s="361"/>
      <c r="AN24" s="362"/>
      <c r="AO24" s="360" t="s">
        <v>88</v>
      </c>
      <c r="AP24" s="361"/>
      <c r="AQ24" s="361"/>
      <c r="AR24" s="361"/>
      <c r="AS24" s="361"/>
      <c r="AT24" s="361"/>
      <c r="AU24" s="361"/>
      <c r="AV24" s="361"/>
      <c r="AW24" s="361"/>
      <c r="AX24" s="361"/>
      <c r="AY24" s="361"/>
      <c r="AZ24" s="361"/>
      <c r="BA24" s="361"/>
      <c r="BB24" s="361"/>
      <c r="BC24" s="362"/>
      <c r="BD24" s="355" t="s">
        <v>92</v>
      </c>
      <c r="BE24" s="357" t="s">
        <v>4</v>
      </c>
    </row>
    <row r="25" spans="2:57" s="2" customFormat="1" ht="92.25" customHeight="1" x14ac:dyDescent="0.2">
      <c r="B25" s="46" t="s">
        <v>0</v>
      </c>
      <c r="C25" s="47" t="s">
        <v>34</v>
      </c>
      <c r="D25" s="27" t="s">
        <v>68</v>
      </c>
      <c r="E25" s="37" t="s">
        <v>89</v>
      </c>
      <c r="F25" s="28" t="s">
        <v>71</v>
      </c>
      <c r="G25" s="28" t="s">
        <v>70</v>
      </c>
      <c r="H25" s="28" t="s">
        <v>69</v>
      </c>
      <c r="I25" s="37" t="s">
        <v>90</v>
      </c>
      <c r="J25" s="28" t="s">
        <v>72</v>
      </c>
      <c r="K25" s="37" t="s">
        <v>91</v>
      </c>
      <c r="L25" s="28" t="s">
        <v>73</v>
      </c>
      <c r="M25" s="28" t="s">
        <v>78</v>
      </c>
      <c r="N25" s="28" t="s">
        <v>75</v>
      </c>
      <c r="O25" s="28" t="s">
        <v>81</v>
      </c>
      <c r="P25" s="28" t="s">
        <v>80</v>
      </c>
      <c r="Q25" s="28" t="s">
        <v>76</v>
      </c>
      <c r="R25" s="28" t="s">
        <v>77</v>
      </c>
      <c r="S25" s="28" t="s">
        <v>79</v>
      </c>
      <c r="T25" s="28" t="s">
        <v>82</v>
      </c>
      <c r="U25" s="28" t="s">
        <v>83</v>
      </c>
      <c r="V25" s="29" t="s">
        <v>96</v>
      </c>
      <c r="W25" s="30" t="s">
        <v>39</v>
      </c>
      <c r="X25" s="28" t="s">
        <v>40</v>
      </c>
      <c r="Y25" s="28" t="s">
        <v>63</v>
      </c>
      <c r="Z25" s="28" t="s">
        <v>66</v>
      </c>
      <c r="AA25" s="28" t="s">
        <v>17</v>
      </c>
      <c r="AB25" s="28" t="s">
        <v>41</v>
      </c>
      <c r="AC25" s="28" t="s">
        <v>42</v>
      </c>
      <c r="AD25" s="28" t="s">
        <v>62</v>
      </c>
      <c r="AE25" s="28" t="s">
        <v>43</v>
      </c>
      <c r="AF25" s="37" t="s">
        <v>95</v>
      </c>
      <c r="AG25" s="37" t="s">
        <v>94</v>
      </c>
      <c r="AH25" s="28" t="s">
        <v>44</v>
      </c>
      <c r="AI25" s="28" t="s">
        <v>60</v>
      </c>
      <c r="AJ25" s="28" t="s">
        <v>45</v>
      </c>
      <c r="AK25" s="37" t="s">
        <v>87</v>
      </c>
      <c r="AL25" s="28" t="s">
        <v>61</v>
      </c>
      <c r="AM25" s="28" t="s">
        <v>64</v>
      </c>
      <c r="AN25" s="29" t="s">
        <v>96</v>
      </c>
      <c r="AO25" s="30" t="s">
        <v>54</v>
      </c>
      <c r="AP25" s="28" t="s">
        <v>55</v>
      </c>
      <c r="AQ25" s="28" t="s">
        <v>56</v>
      </c>
      <c r="AR25" s="28" t="s">
        <v>50</v>
      </c>
      <c r="AS25" s="28" t="s">
        <v>46</v>
      </c>
      <c r="AT25" s="28" t="s">
        <v>47</v>
      </c>
      <c r="AU25" s="28" t="s">
        <v>48</v>
      </c>
      <c r="AV25" s="28" t="s">
        <v>49</v>
      </c>
      <c r="AW25" s="28" t="s">
        <v>51</v>
      </c>
      <c r="AX25" s="28" t="s">
        <v>52</v>
      </c>
      <c r="AY25" s="28" t="s">
        <v>53</v>
      </c>
      <c r="AZ25" s="28" t="s">
        <v>57</v>
      </c>
      <c r="BA25" s="28" t="s">
        <v>58</v>
      </c>
      <c r="BB25" s="28" t="s">
        <v>59</v>
      </c>
      <c r="BC25" s="29" t="s">
        <v>96</v>
      </c>
      <c r="BD25" s="356"/>
      <c r="BE25" s="358"/>
    </row>
    <row r="26" spans="2:57" ht="18" customHeight="1" x14ac:dyDescent="0.2">
      <c r="B26" s="11" t="s">
        <v>33</v>
      </c>
      <c r="C26" s="12" t="s">
        <v>38</v>
      </c>
      <c r="D26" s="23"/>
      <c r="E26" s="24"/>
      <c r="F26" s="24"/>
      <c r="G26" s="24"/>
      <c r="H26" s="24"/>
      <c r="I26" s="24"/>
      <c r="J26" s="24"/>
      <c r="K26" s="24"/>
      <c r="L26" s="24"/>
      <c r="M26" s="24"/>
      <c r="N26" s="24"/>
      <c r="O26" s="24"/>
      <c r="P26" s="24"/>
      <c r="Q26" s="24"/>
      <c r="R26" s="24"/>
      <c r="S26" s="24"/>
      <c r="T26" s="24"/>
      <c r="U26" s="24"/>
      <c r="V26" s="25">
        <f t="shared" ref="V26:V40" si="8">COUNTA(D26:U26)</f>
        <v>0</v>
      </c>
      <c r="W26" s="23"/>
      <c r="X26" s="24"/>
      <c r="Y26" s="24"/>
      <c r="Z26" s="24"/>
      <c r="AA26" s="24"/>
      <c r="AB26" s="24"/>
      <c r="AC26" s="24"/>
      <c r="AD26" s="24"/>
      <c r="AE26" s="24"/>
      <c r="AF26" s="24"/>
      <c r="AG26" s="24"/>
      <c r="AH26" s="24"/>
      <c r="AI26" s="24" t="s">
        <v>85</v>
      </c>
      <c r="AJ26" s="24"/>
      <c r="AK26" s="24"/>
      <c r="AL26" s="24"/>
      <c r="AM26" s="24"/>
      <c r="AN26" s="25">
        <f>COUNTA(W26:AM26)</f>
        <v>1</v>
      </c>
      <c r="AO26" s="23"/>
      <c r="AP26" s="24"/>
      <c r="AQ26" s="24"/>
      <c r="AR26" s="24"/>
      <c r="AS26" s="24"/>
      <c r="AT26" s="24" t="s">
        <v>85</v>
      </c>
      <c r="AU26" s="24"/>
      <c r="AV26" s="24"/>
      <c r="AW26" s="24"/>
      <c r="AX26" s="24"/>
      <c r="AY26" s="24"/>
      <c r="AZ26" s="24"/>
      <c r="BA26" s="24" t="s">
        <v>85</v>
      </c>
      <c r="BB26" s="24"/>
      <c r="BC26" s="25">
        <f>COUNTA(AO26:BB26)</f>
        <v>2</v>
      </c>
      <c r="BD26" s="26">
        <f>AN26+BC26</f>
        <v>3</v>
      </c>
      <c r="BE26" s="26">
        <f t="shared" ref="BE26:BE40" si="9">BD26+V26</f>
        <v>3</v>
      </c>
    </row>
    <row r="27" spans="2:57" ht="18" customHeight="1" x14ac:dyDescent="0.2">
      <c r="B27" s="11" t="s">
        <v>15</v>
      </c>
      <c r="C27" s="12" t="s">
        <v>38</v>
      </c>
      <c r="D27" s="6"/>
      <c r="E27" s="3"/>
      <c r="F27" s="3"/>
      <c r="G27" s="3"/>
      <c r="H27" s="3"/>
      <c r="I27" s="3" t="s">
        <v>85</v>
      </c>
      <c r="J27" s="3"/>
      <c r="K27" s="3"/>
      <c r="L27" s="3"/>
      <c r="M27" s="3"/>
      <c r="N27" s="3"/>
      <c r="O27" s="3"/>
      <c r="P27" s="3"/>
      <c r="Q27" s="3"/>
      <c r="R27" s="3"/>
      <c r="S27" s="3"/>
      <c r="T27" s="3"/>
      <c r="U27" s="3"/>
      <c r="V27" s="7">
        <f t="shared" si="8"/>
        <v>1</v>
      </c>
      <c r="W27" s="6"/>
      <c r="X27" s="3"/>
      <c r="Y27" s="3"/>
      <c r="Z27" s="3"/>
      <c r="AA27" s="3"/>
      <c r="AB27" s="3"/>
      <c r="AC27" s="3"/>
      <c r="AD27" s="3"/>
      <c r="AE27" s="3"/>
      <c r="AF27" s="3" t="s">
        <v>85</v>
      </c>
      <c r="AG27" s="3"/>
      <c r="AH27" s="3"/>
      <c r="AI27" s="3"/>
      <c r="AJ27" s="3"/>
      <c r="AK27" s="3"/>
      <c r="AL27" s="3"/>
      <c r="AM27" s="3"/>
      <c r="AN27" s="7">
        <f t="shared" ref="AN27:AN39" si="10">COUNTA(W27:AM27)</f>
        <v>1</v>
      </c>
      <c r="AO27" s="6"/>
      <c r="AP27" s="3"/>
      <c r="AQ27" s="3"/>
      <c r="AR27" s="3"/>
      <c r="AS27" s="3"/>
      <c r="AT27" s="3"/>
      <c r="AU27" s="3" t="s">
        <v>85</v>
      </c>
      <c r="AV27" s="3"/>
      <c r="AW27" s="3"/>
      <c r="AX27" s="3" t="s">
        <v>85</v>
      </c>
      <c r="AY27" s="3"/>
      <c r="AZ27" s="3"/>
      <c r="BA27" s="3"/>
      <c r="BB27" s="3" t="s">
        <v>85</v>
      </c>
      <c r="BC27" s="7">
        <f t="shared" ref="BC27:BC40" si="11">COUNTA(AO27:BB27)</f>
        <v>3</v>
      </c>
      <c r="BD27" s="10">
        <f t="shared" ref="BD27:BD40" si="12">AN27+BC27</f>
        <v>4</v>
      </c>
      <c r="BE27" s="10">
        <f t="shared" si="9"/>
        <v>5</v>
      </c>
    </row>
    <row r="28" spans="2:57" ht="18" customHeight="1" x14ac:dyDescent="0.2">
      <c r="B28" s="11" t="s">
        <v>32</v>
      </c>
      <c r="C28" s="12" t="s">
        <v>38</v>
      </c>
      <c r="D28" s="6"/>
      <c r="E28" s="3"/>
      <c r="F28" s="3"/>
      <c r="G28" s="3" t="s">
        <v>85</v>
      </c>
      <c r="H28" s="3"/>
      <c r="I28" s="3"/>
      <c r="J28" s="3"/>
      <c r="K28" s="3"/>
      <c r="L28" s="3"/>
      <c r="M28" s="3"/>
      <c r="N28" s="3"/>
      <c r="O28" s="3"/>
      <c r="P28" s="3"/>
      <c r="Q28" s="3"/>
      <c r="R28" s="3"/>
      <c r="S28" s="3"/>
      <c r="T28" s="3"/>
      <c r="U28" s="3"/>
      <c r="V28" s="7">
        <f t="shared" si="8"/>
        <v>1</v>
      </c>
      <c r="W28" s="6"/>
      <c r="X28" s="3"/>
      <c r="Y28" s="3"/>
      <c r="Z28" s="3"/>
      <c r="AA28" s="3"/>
      <c r="AB28" s="3"/>
      <c r="AC28" s="3" t="s">
        <v>85</v>
      </c>
      <c r="AD28" s="3"/>
      <c r="AE28" s="3"/>
      <c r="AF28" s="3"/>
      <c r="AG28" s="3"/>
      <c r="AH28" s="3"/>
      <c r="AI28" s="3"/>
      <c r="AJ28" s="3"/>
      <c r="AK28" s="3"/>
      <c r="AL28" s="3"/>
      <c r="AM28" s="3"/>
      <c r="AN28" s="7">
        <f t="shared" si="10"/>
        <v>1</v>
      </c>
      <c r="AO28" s="6"/>
      <c r="AP28" s="3"/>
      <c r="AQ28" s="3"/>
      <c r="AR28" s="3"/>
      <c r="AS28" s="3"/>
      <c r="AT28" s="3"/>
      <c r="AU28" s="3"/>
      <c r="AV28" s="3" t="s">
        <v>85</v>
      </c>
      <c r="AW28" s="3"/>
      <c r="AX28" s="3"/>
      <c r="AY28" s="3"/>
      <c r="AZ28" s="3" t="s">
        <v>85</v>
      </c>
      <c r="BA28" s="3"/>
      <c r="BB28" s="3"/>
      <c r="BC28" s="7">
        <f t="shared" si="11"/>
        <v>2</v>
      </c>
      <c r="BD28" s="10">
        <f t="shared" si="12"/>
        <v>3</v>
      </c>
      <c r="BE28" s="10">
        <f t="shared" si="9"/>
        <v>4</v>
      </c>
    </row>
    <row r="29" spans="2:57" ht="18" customHeight="1" x14ac:dyDescent="0.2">
      <c r="B29" s="11" t="s">
        <v>19</v>
      </c>
      <c r="C29" s="12" t="s">
        <v>38</v>
      </c>
      <c r="D29" s="6"/>
      <c r="E29" s="3"/>
      <c r="F29" s="3"/>
      <c r="G29" s="3"/>
      <c r="H29" s="3"/>
      <c r="I29" s="3"/>
      <c r="J29" s="3"/>
      <c r="K29" s="3"/>
      <c r="L29" s="3"/>
      <c r="M29" s="3"/>
      <c r="N29" s="3"/>
      <c r="O29" s="3"/>
      <c r="P29" s="3"/>
      <c r="Q29" s="3"/>
      <c r="R29" s="3"/>
      <c r="S29" s="3" t="s">
        <v>85</v>
      </c>
      <c r="T29" s="3"/>
      <c r="U29" s="3"/>
      <c r="V29" s="7">
        <f t="shared" si="8"/>
        <v>1</v>
      </c>
      <c r="W29" s="6"/>
      <c r="X29" s="3"/>
      <c r="Y29" s="3"/>
      <c r="Z29" s="3"/>
      <c r="AA29" s="3"/>
      <c r="AB29" s="3"/>
      <c r="AC29" s="3"/>
      <c r="AD29" s="3"/>
      <c r="AE29" s="3"/>
      <c r="AF29" s="3"/>
      <c r="AG29" s="3"/>
      <c r="AH29" s="3" t="s">
        <v>85</v>
      </c>
      <c r="AI29" s="3"/>
      <c r="AJ29" s="3"/>
      <c r="AK29" s="3"/>
      <c r="AL29" s="3"/>
      <c r="AM29" s="3"/>
      <c r="AN29" s="7">
        <f t="shared" si="10"/>
        <v>1</v>
      </c>
      <c r="AO29" s="6"/>
      <c r="AP29" s="3"/>
      <c r="AQ29" s="3"/>
      <c r="AR29" s="3"/>
      <c r="AS29" s="3" t="s">
        <v>85</v>
      </c>
      <c r="AT29" s="3"/>
      <c r="AU29" s="3"/>
      <c r="AV29" s="3"/>
      <c r="AW29" s="3" t="s">
        <v>85</v>
      </c>
      <c r="AX29" s="3"/>
      <c r="AY29" s="3" t="s">
        <v>85</v>
      </c>
      <c r="AZ29" s="3"/>
      <c r="BA29" s="3"/>
      <c r="BB29" s="3"/>
      <c r="BC29" s="7">
        <f t="shared" si="11"/>
        <v>3</v>
      </c>
      <c r="BD29" s="10">
        <f t="shared" si="12"/>
        <v>4</v>
      </c>
      <c r="BE29" s="10">
        <f t="shared" si="9"/>
        <v>5</v>
      </c>
    </row>
    <row r="30" spans="2:57" ht="18" customHeight="1" x14ac:dyDescent="0.2">
      <c r="B30" s="13" t="s">
        <v>21</v>
      </c>
      <c r="C30" s="14" t="s">
        <v>37</v>
      </c>
      <c r="D30" s="8"/>
      <c r="E30" s="4"/>
      <c r="F30" s="4" t="s">
        <v>85</v>
      </c>
      <c r="G30" s="4"/>
      <c r="H30" s="4"/>
      <c r="I30" s="4"/>
      <c r="J30" s="4"/>
      <c r="K30" s="4"/>
      <c r="L30" s="4"/>
      <c r="M30" s="4"/>
      <c r="N30" s="4"/>
      <c r="O30" s="4"/>
      <c r="P30" s="4"/>
      <c r="Q30" s="4"/>
      <c r="R30" s="4"/>
      <c r="S30" s="4"/>
      <c r="T30" s="4"/>
      <c r="U30" s="4"/>
      <c r="V30" s="7">
        <f t="shared" si="8"/>
        <v>1</v>
      </c>
      <c r="W30" s="8"/>
      <c r="X30" s="4"/>
      <c r="Y30" s="4"/>
      <c r="Z30" s="4"/>
      <c r="AA30" s="4"/>
      <c r="AB30" s="4" t="s">
        <v>85</v>
      </c>
      <c r="AC30" s="4"/>
      <c r="AD30" s="4"/>
      <c r="AE30" s="4"/>
      <c r="AF30" s="4"/>
      <c r="AG30" s="4"/>
      <c r="AH30" s="4"/>
      <c r="AI30" s="4"/>
      <c r="AJ30" s="4"/>
      <c r="AK30" s="4"/>
      <c r="AL30" s="4"/>
      <c r="AM30" s="4"/>
      <c r="AN30" s="7">
        <f t="shared" si="10"/>
        <v>1</v>
      </c>
      <c r="AO30" s="8"/>
      <c r="AP30" s="4"/>
      <c r="AQ30" s="4"/>
      <c r="AR30" s="4"/>
      <c r="AS30" s="4"/>
      <c r="AT30" s="4"/>
      <c r="AU30" s="4"/>
      <c r="AV30" s="4"/>
      <c r="AW30" s="4"/>
      <c r="AX30" s="4"/>
      <c r="AY30" s="4"/>
      <c r="AZ30" s="4"/>
      <c r="BA30" s="4"/>
      <c r="BB30" s="4"/>
      <c r="BC30" s="7">
        <f t="shared" si="11"/>
        <v>0</v>
      </c>
      <c r="BD30" s="10">
        <f t="shared" si="12"/>
        <v>1</v>
      </c>
      <c r="BE30" s="10">
        <f t="shared" si="9"/>
        <v>2</v>
      </c>
    </row>
    <row r="31" spans="2:57" ht="18" customHeight="1" x14ac:dyDescent="0.2">
      <c r="B31" s="13" t="s">
        <v>13</v>
      </c>
      <c r="C31" s="14" t="s">
        <v>37</v>
      </c>
      <c r="D31" s="8"/>
      <c r="E31" s="4"/>
      <c r="F31" s="4"/>
      <c r="G31" s="4"/>
      <c r="H31" s="4"/>
      <c r="I31" s="4"/>
      <c r="J31" s="4" t="s">
        <v>85</v>
      </c>
      <c r="K31" s="4"/>
      <c r="L31" s="4"/>
      <c r="M31" s="4"/>
      <c r="N31" s="4"/>
      <c r="O31" s="4"/>
      <c r="P31" s="4"/>
      <c r="Q31" s="4" t="s">
        <v>85</v>
      </c>
      <c r="R31" s="4"/>
      <c r="S31" s="4"/>
      <c r="T31" s="4"/>
      <c r="U31" s="4"/>
      <c r="V31" s="7">
        <f t="shared" si="8"/>
        <v>2</v>
      </c>
      <c r="W31" s="8"/>
      <c r="X31" s="4"/>
      <c r="Y31" s="4"/>
      <c r="Z31" s="4"/>
      <c r="AA31" s="4"/>
      <c r="AB31" s="4"/>
      <c r="AC31" s="4"/>
      <c r="AD31" s="4"/>
      <c r="AE31" s="4"/>
      <c r="AF31" s="4"/>
      <c r="AG31" s="4"/>
      <c r="AH31" s="4"/>
      <c r="AI31" s="4"/>
      <c r="AJ31" s="4" t="s">
        <v>85</v>
      </c>
      <c r="AK31" s="4"/>
      <c r="AL31" s="4"/>
      <c r="AM31" s="4"/>
      <c r="AN31" s="7">
        <f t="shared" si="10"/>
        <v>1</v>
      </c>
      <c r="AO31" s="8"/>
      <c r="AP31" s="4"/>
      <c r="AQ31" s="4"/>
      <c r="AR31" s="4"/>
      <c r="AS31" s="4"/>
      <c r="AT31" s="4"/>
      <c r="AU31" s="4"/>
      <c r="AV31" s="4"/>
      <c r="AW31" s="4"/>
      <c r="AX31" s="4"/>
      <c r="AY31" s="4"/>
      <c r="AZ31" s="4"/>
      <c r="BA31" s="4"/>
      <c r="BB31" s="4"/>
      <c r="BC31" s="7">
        <f t="shared" si="11"/>
        <v>0</v>
      </c>
      <c r="BD31" s="10">
        <f t="shared" si="12"/>
        <v>1</v>
      </c>
      <c r="BE31" s="10">
        <f t="shared" si="9"/>
        <v>3</v>
      </c>
    </row>
    <row r="32" spans="2:57" ht="18" customHeight="1" x14ac:dyDescent="0.2">
      <c r="B32" s="13" t="s">
        <v>14</v>
      </c>
      <c r="C32" s="14" t="s">
        <v>37</v>
      </c>
      <c r="D32" s="8" t="s">
        <v>85</v>
      </c>
      <c r="E32" s="4"/>
      <c r="F32" s="4"/>
      <c r="G32" s="4"/>
      <c r="H32" s="4" t="s">
        <v>85</v>
      </c>
      <c r="I32" s="4"/>
      <c r="J32" s="4"/>
      <c r="K32" s="4"/>
      <c r="L32" s="4"/>
      <c r="M32" s="4"/>
      <c r="N32" s="4"/>
      <c r="O32" s="4"/>
      <c r="P32" s="4"/>
      <c r="Q32" s="4"/>
      <c r="R32" s="4"/>
      <c r="S32" s="4"/>
      <c r="T32" s="4"/>
      <c r="U32" s="4"/>
      <c r="V32" s="7">
        <f t="shared" si="8"/>
        <v>2</v>
      </c>
      <c r="W32" s="8" t="s">
        <v>85</v>
      </c>
      <c r="X32" s="4"/>
      <c r="Y32" s="4"/>
      <c r="Z32" s="4"/>
      <c r="AA32" s="4"/>
      <c r="AB32" s="4"/>
      <c r="AC32" s="4"/>
      <c r="AD32" s="4"/>
      <c r="AE32" s="4" t="s">
        <v>85</v>
      </c>
      <c r="AF32" s="4"/>
      <c r="AG32" s="4"/>
      <c r="AH32" s="4"/>
      <c r="AI32" s="4"/>
      <c r="AJ32" s="4"/>
      <c r="AK32" s="4"/>
      <c r="AL32" s="4"/>
      <c r="AM32" s="4"/>
      <c r="AN32" s="7">
        <f t="shared" si="10"/>
        <v>2</v>
      </c>
      <c r="AO32" s="8"/>
      <c r="AP32" s="4"/>
      <c r="AQ32" s="4"/>
      <c r="AR32" s="4"/>
      <c r="AS32" s="4"/>
      <c r="AT32" s="4"/>
      <c r="AU32" s="4"/>
      <c r="AV32" s="4"/>
      <c r="AW32" s="4"/>
      <c r="AX32" s="4"/>
      <c r="AY32" s="4"/>
      <c r="AZ32" s="4"/>
      <c r="BA32" s="4"/>
      <c r="BB32" s="4"/>
      <c r="BC32" s="7">
        <f t="shared" si="11"/>
        <v>0</v>
      </c>
      <c r="BD32" s="10">
        <f t="shared" si="12"/>
        <v>2</v>
      </c>
      <c r="BE32" s="10">
        <f t="shared" si="9"/>
        <v>4</v>
      </c>
    </row>
    <row r="33" spans="2:57" ht="18" customHeight="1" x14ac:dyDescent="0.2">
      <c r="B33" s="13" t="s">
        <v>8</v>
      </c>
      <c r="C33" s="14" t="s">
        <v>37</v>
      </c>
      <c r="D33" s="8"/>
      <c r="E33" s="4"/>
      <c r="F33" s="4"/>
      <c r="G33" s="4"/>
      <c r="H33" s="4"/>
      <c r="I33" s="4"/>
      <c r="J33" s="4"/>
      <c r="K33" s="4"/>
      <c r="L33" s="4"/>
      <c r="M33" s="4"/>
      <c r="N33" s="4" t="s">
        <v>85</v>
      </c>
      <c r="O33" s="4"/>
      <c r="P33" s="4"/>
      <c r="Q33" s="4"/>
      <c r="R33" s="4"/>
      <c r="S33" s="4"/>
      <c r="T33" s="4"/>
      <c r="U33" s="4"/>
      <c r="V33" s="7">
        <f t="shared" si="8"/>
        <v>1</v>
      </c>
      <c r="W33" s="8"/>
      <c r="X33" s="4"/>
      <c r="Y33" s="4" t="s">
        <v>85</v>
      </c>
      <c r="Z33" s="4"/>
      <c r="AA33" s="4"/>
      <c r="AB33" s="4"/>
      <c r="AC33" s="4"/>
      <c r="AD33" s="4" t="s">
        <v>85</v>
      </c>
      <c r="AE33" s="4"/>
      <c r="AF33" s="4"/>
      <c r="AG33" s="4"/>
      <c r="AH33" s="4"/>
      <c r="AI33" s="4"/>
      <c r="AJ33" s="4"/>
      <c r="AK33" s="4"/>
      <c r="AL33" s="4"/>
      <c r="AM33" s="4"/>
      <c r="AN33" s="7">
        <f t="shared" si="10"/>
        <v>2</v>
      </c>
      <c r="AO33" s="8" t="s">
        <v>85</v>
      </c>
      <c r="AP33" s="4"/>
      <c r="AQ33" s="4"/>
      <c r="AR33" s="4"/>
      <c r="AS33" s="4"/>
      <c r="AT33" s="4"/>
      <c r="AU33" s="4"/>
      <c r="AV33" s="4"/>
      <c r="AW33" s="4"/>
      <c r="AX33" s="4"/>
      <c r="AY33" s="4"/>
      <c r="AZ33" s="4"/>
      <c r="BA33" s="4"/>
      <c r="BB33" s="4"/>
      <c r="BC33" s="7">
        <f t="shared" si="11"/>
        <v>1</v>
      </c>
      <c r="BD33" s="10">
        <f t="shared" si="12"/>
        <v>3</v>
      </c>
      <c r="BE33" s="10">
        <f t="shared" si="9"/>
        <v>4</v>
      </c>
    </row>
    <row r="34" spans="2:57" ht="18" customHeight="1" x14ac:dyDescent="0.2">
      <c r="B34" s="13" t="s">
        <v>7</v>
      </c>
      <c r="C34" s="14" t="s">
        <v>37</v>
      </c>
      <c r="D34" s="8"/>
      <c r="E34" s="4"/>
      <c r="F34" s="4"/>
      <c r="G34" s="4"/>
      <c r="H34" s="4"/>
      <c r="I34" s="4"/>
      <c r="J34" s="4"/>
      <c r="K34" s="4" t="s">
        <v>85</v>
      </c>
      <c r="L34" s="4"/>
      <c r="M34" s="4"/>
      <c r="N34" s="4"/>
      <c r="O34" s="4"/>
      <c r="P34" s="4"/>
      <c r="Q34" s="4"/>
      <c r="R34" s="4"/>
      <c r="S34" s="4"/>
      <c r="T34" s="4"/>
      <c r="U34" s="4"/>
      <c r="V34" s="7">
        <f t="shared" si="8"/>
        <v>1</v>
      </c>
      <c r="W34" s="8"/>
      <c r="X34" s="4" t="s">
        <v>85</v>
      </c>
      <c r="Y34" s="4"/>
      <c r="Z34" s="4"/>
      <c r="AA34" s="4"/>
      <c r="AB34" s="4"/>
      <c r="AC34" s="4"/>
      <c r="AD34" s="4"/>
      <c r="AE34" s="4"/>
      <c r="AF34" s="4"/>
      <c r="AG34" s="4"/>
      <c r="AH34" s="4"/>
      <c r="AI34" s="4"/>
      <c r="AJ34" s="4"/>
      <c r="AK34" s="4" t="s">
        <v>85</v>
      </c>
      <c r="AL34" s="4"/>
      <c r="AM34" s="4"/>
      <c r="AN34" s="7">
        <f t="shared" si="10"/>
        <v>2</v>
      </c>
      <c r="AO34" s="8"/>
      <c r="AP34" s="4"/>
      <c r="AQ34" s="4"/>
      <c r="AR34" s="4"/>
      <c r="AS34" s="4"/>
      <c r="AT34" s="4"/>
      <c r="AU34" s="4"/>
      <c r="AV34" s="4"/>
      <c r="AW34" s="4"/>
      <c r="AX34" s="4"/>
      <c r="AY34" s="4"/>
      <c r="AZ34" s="4"/>
      <c r="BA34" s="4"/>
      <c r="BB34" s="4"/>
      <c r="BC34" s="7">
        <f t="shared" si="11"/>
        <v>0</v>
      </c>
      <c r="BD34" s="10">
        <f t="shared" si="12"/>
        <v>2</v>
      </c>
      <c r="BE34" s="10">
        <f t="shared" si="9"/>
        <v>3</v>
      </c>
    </row>
    <row r="35" spans="2:57" ht="18" customHeight="1" x14ac:dyDescent="0.2">
      <c r="B35" s="13" t="s">
        <v>12</v>
      </c>
      <c r="C35" s="14" t="s">
        <v>37</v>
      </c>
      <c r="D35" s="8"/>
      <c r="E35" s="4" t="s">
        <v>85</v>
      </c>
      <c r="F35" s="4"/>
      <c r="G35" s="4"/>
      <c r="H35" s="4"/>
      <c r="I35" s="4"/>
      <c r="J35" s="4"/>
      <c r="K35" s="4"/>
      <c r="L35" s="4"/>
      <c r="M35" s="4"/>
      <c r="N35" s="4"/>
      <c r="O35" s="4"/>
      <c r="P35" s="4"/>
      <c r="Q35" s="4"/>
      <c r="R35" s="4"/>
      <c r="S35" s="4"/>
      <c r="T35" s="4" t="s">
        <v>85</v>
      </c>
      <c r="U35" s="4"/>
      <c r="V35" s="7">
        <f t="shared" si="8"/>
        <v>2</v>
      </c>
      <c r="W35" s="8"/>
      <c r="X35" s="4"/>
      <c r="Y35" s="4"/>
      <c r="Z35" s="4"/>
      <c r="AA35" s="4"/>
      <c r="AB35" s="4"/>
      <c r="AC35" s="4"/>
      <c r="AD35" s="4"/>
      <c r="AE35" s="4"/>
      <c r="AF35" s="4"/>
      <c r="AG35" s="4" t="s">
        <v>85</v>
      </c>
      <c r="AH35" s="4"/>
      <c r="AI35" s="4"/>
      <c r="AJ35" s="4"/>
      <c r="AK35" s="4"/>
      <c r="AL35" s="4"/>
      <c r="AM35" s="4"/>
      <c r="AN35" s="7">
        <f t="shared" si="10"/>
        <v>1</v>
      </c>
      <c r="AO35" s="8"/>
      <c r="AP35" s="4"/>
      <c r="AQ35" s="4"/>
      <c r="AR35" s="4"/>
      <c r="AS35" s="4"/>
      <c r="AT35" s="4"/>
      <c r="AU35" s="4"/>
      <c r="AV35" s="4"/>
      <c r="AW35" s="4"/>
      <c r="AX35" s="4"/>
      <c r="AY35" s="4"/>
      <c r="AZ35" s="4"/>
      <c r="BA35" s="4"/>
      <c r="BB35" s="4"/>
      <c r="BC35" s="7">
        <f t="shared" si="11"/>
        <v>0</v>
      </c>
      <c r="BD35" s="10">
        <f t="shared" si="12"/>
        <v>1</v>
      </c>
      <c r="BE35" s="10">
        <f t="shared" si="9"/>
        <v>3</v>
      </c>
    </row>
    <row r="36" spans="2:57" ht="18" customHeight="1" x14ac:dyDescent="0.2">
      <c r="B36" s="13" t="s">
        <v>11</v>
      </c>
      <c r="C36" s="14" t="s">
        <v>37</v>
      </c>
      <c r="D36" s="8"/>
      <c r="E36" s="4"/>
      <c r="F36" s="4"/>
      <c r="G36" s="4"/>
      <c r="H36" s="4"/>
      <c r="I36" s="4"/>
      <c r="J36" s="4"/>
      <c r="K36" s="4"/>
      <c r="L36" s="4" t="s">
        <v>85</v>
      </c>
      <c r="M36" s="4" t="s">
        <v>85</v>
      </c>
      <c r="N36" s="4"/>
      <c r="O36" s="4"/>
      <c r="P36" s="4"/>
      <c r="Q36" s="4"/>
      <c r="R36" s="4"/>
      <c r="S36" s="4"/>
      <c r="T36" s="4"/>
      <c r="U36" s="4"/>
      <c r="V36" s="7">
        <f t="shared" si="8"/>
        <v>2</v>
      </c>
      <c r="W36" s="8"/>
      <c r="X36" s="4"/>
      <c r="Y36" s="4"/>
      <c r="Z36" s="4"/>
      <c r="AA36" s="4"/>
      <c r="AB36" s="4"/>
      <c r="AC36" s="4"/>
      <c r="AD36" s="4"/>
      <c r="AE36" s="4"/>
      <c r="AF36" s="4"/>
      <c r="AG36" s="4"/>
      <c r="AH36" s="4"/>
      <c r="AI36" s="4"/>
      <c r="AJ36" s="4"/>
      <c r="AK36" s="4"/>
      <c r="AL36" s="4" t="s">
        <v>85</v>
      </c>
      <c r="AM36" s="4"/>
      <c r="AN36" s="7">
        <f t="shared" si="10"/>
        <v>1</v>
      </c>
      <c r="AO36" s="8"/>
      <c r="AP36" s="4"/>
      <c r="AQ36" s="4"/>
      <c r="AR36" s="4"/>
      <c r="AS36" s="4"/>
      <c r="AT36" s="4"/>
      <c r="AU36" s="4"/>
      <c r="AV36" s="4"/>
      <c r="AW36" s="4"/>
      <c r="AX36" s="4"/>
      <c r="AY36" s="4"/>
      <c r="AZ36" s="4"/>
      <c r="BA36" s="4"/>
      <c r="BB36" s="4"/>
      <c r="BC36" s="7">
        <f t="shared" si="11"/>
        <v>0</v>
      </c>
      <c r="BD36" s="10">
        <f t="shared" si="12"/>
        <v>1</v>
      </c>
      <c r="BE36" s="10">
        <f t="shared" si="9"/>
        <v>3</v>
      </c>
    </row>
    <row r="37" spans="2:57" ht="18" customHeight="1" x14ac:dyDescent="0.2">
      <c r="B37" s="13" t="s">
        <v>22</v>
      </c>
      <c r="C37" s="14" t="s">
        <v>37</v>
      </c>
      <c r="D37" s="8"/>
      <c r="E37" s="4"/>
      <c r="F37" s="4"/>
      <c r="G37" s="4"/>
      <c r="H37" s="4"/>
      <c r="I37" s="4"/>
      <c r="J37" s="4"/>
      <c r="K37" s="4"/>
      <c r="L37" s="4"/>
      <c r="M37" s="4"/>
      <c r="N37" s="4"/>
      <c r="O37" s="4" t="s">
        <v>85</v>
      </c>
      <c r="P37" s="4"/>
      <c r="Q37" s="4"/>
      <c r="R37" s="4"/>
      <c r="S37" s="4"/>
      <c r="T37" s="4"/>
      <c r="U37" s="4"/>
      <c r="V37" s="7">
        <f t="shared" si="8"/>
        <v>1</v>
      </c>
      <c r="W37" s="8"/>
      <c r="X37" s="4"/>
      <c r="Y37" s="4"/>
      <c r="Z37" s="4"/>
      <c r="AA37" s="4"/>
      <c r="AB37" s="4"/>
      <c r="AC37" s="4"/>
      <c r="AD37" s="4"/>
      <c r="AE37" s="4"/>
      <c r="AF37" s="4"/>
      <c r="AG37" s="4"/>
      <c r="AH37" s="4"/>
      <c r="AI37" s="4"/>
      <c r="AJ37" s="4"/>
      <c r="AK37" s="4"/>
      <c r="AL37" s="4"/>
      <c r="AM37" s="4"/>
      <c r="AN37" s="7">
        <f t="shared" si="10"/>
        <v>0</v>
      </c>
      <c r="AO37" s="8"/>
      <c r="AP37" s="4"/>
      <c r="AQ37" s="4"/>
      <c r="AR37" s="4"/>
      <c r="AS37" s="4"/>
      <c r="AT37" s="4"/>
      <c r="AU37" s="4"/>
      <c r="AV37" s="4"/>
      <c r="AW37" s="4"/>
      <c r="AX37" s="4"/>
      <c r="AY37" s="4"/>
      <c r="AZ37" s="4"/>
      <c r="BA37" s="4"/>
      <c r="BB37" s="4"/>
      <c r="BC37" s="7">
        <f t="shared" si="11"/>
        <v>0</v>
      </c>
      <c r="BD37" s="10">
        <f t="shared" si="12"/>
        <v>0</v>
      </c>
      <c r="BE37" s="10">
        <f t="shared" si="9"/>
        <v>1</v>
      </c>
    </row>
    <row r="38" spans="2:57" ht="18" customHeight="1" x14ac:dyDescent="0.2">
      <c r="B38" s="13" t="s">
        <v>10</v>
      </c>
      <c r="C38" s="14" t="s">
        <v>37</v>
      </c>
      <c r="D38" s="8"/>
      <c r="E38" s="4"/>
      <c r="F38" s="4"/>
      <c r="G38" s="4"/>
      <c r="H38" s="4"/>
      <c r="I38" s="4"/>
      <c r="J38" s="4"/>
      <c r="K38" s="4"/>
      <c r="L38" s="4"/>
      <c r="M38" s="4"/>
      <c r="N38" s="4"/>
      <c r="O38" s="4"/>
      <c r="P38" s="4"/>
      <c r="Q38" s="4"/>
      <c r="R38" s="4" t="s">
        <v>85</v>
      </c>
      <c r="S38" s="4"/>
      <c r="T38" s="4"/>
      <c r="U38" s="4"/>
      <c r="V38" s="7">
        <f t="shared" si="8"/>
        <v>1</v>
      </c>
      <c r="W38" s="8"/>
      <c r="X38" s="4"/>
      <c r="Y38" s="4"/>
      <c r="Z38" s="4" t="s">
        <v>85</v>
      </c>
      <c r="AA38" s="4"/>
      <c r="AB38" s="4"/>
      <c r="AC38" s="4"/>
      <c r="AD38" s="4"/>
      <c r="AE38" s="4"/>
      <c r="AF38" s="4"/>
      <c r="AG38" s="4"/>
      <c r="AH38" s="4"/>
      <c r="AI38" s="4"/>
      <c r="AJ38" s="4"/>
      <c r="AK38" s="4"/>
      <c r="AL38" s="4"/>
      <c r="AM38" s="4"/>
      <c r="AN38" s="7">
        <f t="shared" si="10"/>
        <v>1</v>
      </c>
      <c r="AO38" s="8"/>
      <c r="AP38" s="4" t="s">
        <v>85</v>
      </c>
      <c r="AQ38" s="4" t="s">
        <v>85</v>
      </c>
      <c r="AR38" s="4"/>
      <c r="AS38" s="4"/>
      <c r="AT38" s="4"/>
      <c r="AU38" s="4"/>
      <c r="AV38" s="4"/>
      <c r="AW38" s="4"/>
      <c r="AX38" s="4"/>
      <c r="AY38" s="4"/>
      <c r="AZ38" s="4"/>
      <c r="BA38" s="4"/>
      <c r="BB38" s="4"/>
      <c r="BC38" s="7">
        <f t="shared" si="11"/>
        <v>2</v>
      </c>
      <c r="BD38" s="10">
        <f t="shared" si="12"/>
        <v>3</v>
      </c>
      <c r="BE38" s="10">
        <f t="shared" si="9"/>
        <v>4</v>
      </c>
    </row>
    <row r="39" spans="2:57" ht="18" customHeight="1" x14ac:dyDescent="0.2">
      <c r="B39" s="13" t="s">
        <v>18</v>
      </c>
      <c r="C39" s="14" t="s">
        <v>37</v>
      </c>
      <c r="D39" s="8"/>
      <c r="E39" s="4"/>
      <c r="F39" s="4"/>
      <c r="G39" s="4"/>
      <c r="H39" s="4"/>
      <c r="I39" s="4"/>
      <c r="J39" s="4"/>
      <c r="K39" s="4"/>
      <c r="L39" s="4"/>
      <c r="M39" s="4"/>
      <c r="N39" s="4"/>
      <c r="O39" s="4"/>
      <c r="P39" s="4" t="s">
        <v>85</v>
      </c>
      <c r="Q39" s="4"/>
      <c r="R39" s="4"/>
      <c r="S39" s="4"/>
      <c r="T39" s="4"/>
      <c r="U39" s="4"/>
      <c r="V39" s="7">
        <f t="shared" si="8"/>
        <v>1</v>
      </c>
      <c r="W39" s="8"/>
      <c r="X39" s="4"/>
      <c r="Y39" s="4"/>
      <c r="Z39" s="4"/>
      <c r="AA39" s="4"/>
      <c r="AB39" s="4"/>
      <c r="AC39" s="4"/>
      <c r="AD39" s="4"/>
      <c r="AE39" s="4"/>
      <c r="AF39" s="4"/>
      <c r="AG39" s="4"/>
      <c r="AH39" s="4"/>
      <c r="AI39" s="4"/>
      <c r="AJ39" s="4"/>
      <c r="AK39" s="4"/>
      <c r="AL39" s="4"/>
      <c r="AM39" s="4" t="s">
        <v>85</v>
      </c>
      <c r="AN39" s="7">
        <f t="shared" si="10"/>
        <v>1</v>
      </c>
      <c r="AO39" s="8"/>
      <c r="AP39" s="4"/>
      <c r="AQ39" s="4"/>
      <c r="AR39" s="4" t="s">
        <v>85</v>
      </c>
      <c r="AS39" s="4"/>
      <c r="AT39" s="4"/>
      <c r="AU39" s="4"/>
      <c r="AV39" s="4"/>
      <c r="AW39" s="4"/>
      <c r="AX39" s="4"/>
      <c r="AY39" s="4"/>
      <c r="AZ39" s="4"/>
      <c r="BA39" s="4"/>
      <c r="BB39" s="4"/>
      <c r="BC39" s="7">
        <f t="shared" si="11"/>
        <v>1</v>
      </c>
      <c r="BD39" s="10">
        <f t="shared" si="12"/>
        <v>2</v>
      </c>
      <c r="BE39" s="10">
        <f t="shared" si="9"/>
        <v>3</v>
      </c>
    </row>
    <row r="40" spans="2:57" ht="18" customHeight="1" x14ac:dyDescent="0.2">
      <c r="B40" s="15" t="s">
        <v>35</v>
      </c>
      <c r="C40" s="16" t="s">
        <v>86</v>
      </c>
      <c r="D40" s="19"/>
      <c r="E40" s="20"/>
      <c r="F40" s="20"/>
      <c r="G40" s="20"/>
      <c r="H40" s="20"/>
      <c r="I40" s="20"/>
      <c r="J40" s="20"/>
      <c r="K40" s="20"/>
      <c r="L40" s="20"/>
      <c r="M40" s="20"/>
      <c r="N40" s="20"/>
      <c r="O40" s="20"/>
      <c r="P40" s="20"/>
      <c r="Q40" s="20"/>
      <c r="R40" s="20"/>
      <c r="S40" s="20"/>
      <c r="T40" s="20"/>
      <c r="U40" s="20" t="s">
        <v>85</v>
      </c>
      <c r="V40" s="21">
        <f t="shared" si="8"/>
        <v>1</v>
      </c>
      <c r="W40" s="19"/>
      <c r="X40" s="20"/>
      <c r="Y40" s="20"/>
      <c r="Z40" s="20"/>
      <c r="AA40" s="20" t="s">
        <v>85</v>
      </c>
      <c r="AB40" s="20"/>
      <c r="AC40" s="20"/>
      <c r="AD40" s="20"/>
      <c r="AE40" s="20"/>
      <c r="AF40" s="20"/>
      <c r="AG40" s="20"/>
      <c r="AH40" s="20"/>
      <c r="AI40" s="20"/>
      <c r="AJ40" s="20"/>
      <c r="AK40" s="20"/>
      <c r="AL40" s="20"/>
      <c r="AM40" s="20"/>
      <c r="AN40" s="21">
        <f>COUNTA(W40:AM40)</f>
        <v>1</v>
      </c>
      <c r="AO40" s="19"/>
      <c r="AP40" s="20"/>
      <c r="AQ40" s="20"/>
      <c r="AR40" s="20"/>
      <c r="AS40" s="20"/>
      <c r="AT40" s="20"/>
      <c r="AU40" s="20"/>
      <c r="AV40" s="20"/>
      <c r="AW40" s="20"/>
      <c r="AX40" s="20"/>
      <c r="AY40" s="20"/>
      <c r="AZ40" s="20"/>
      <c r="BA40" s="20"/>
      <c r="BB40" s="20"/>
      <c r="BC40" s="21">
        <f t="shared" si="11"/>
        <v>0</v>
      </c>
      <c r="BD40" s="22">
        <f t="shared" si="12"/>
        <v>1</v>
      </c>
      <c r="BE40" s="22">
        <f t="shared" si="9"/>
        <v>2</v>
      </c>
    </row>
    <row r="41" spans="2:57" ht="18" customHeight="1" x14ac:dyDescent="0.2">
      <c r="D41" s="31">
        <f t="shared" ref="D41:U41" si="13">COUNTA(D26:D40)</f>
        <v>1</v>
      </c>
      <c r="E41" s="32">
        <f t="shared" si="13"/>
        <v>1</v>
      </c>
      <c r="F41" s="32">
        <f t="shared" si="13"/>
        <v>1</v>
      </c>
      <c r="G41" s="32">
        <f t="shared" si="13"/>
        <v>1</v>
      </c>
      <c r="H41" s="32">
        <f t="shared" si="13"/>
        <v>1</v>
      </c>
      <c r="I41" s="32">
        <f t="shared" si="13"/>
        <v>1</v>
      </c>
      <c r="J41" s="32">
        <f t="shared" si="13"/>
        <v>1</v>
      </c>
      <c r="K41" s="32">
        <f t="shared" si="13"/>
        <v>1</v>
      </c>
      <c r="L41" s="32">
        <f t="shared" si="13"/>
        <v>1</v>
      </c>
      <c r="M41" s="32">
        <f t="shared" si="13"/>
        <v>1</v>
      </c>
      <c r="N41" s="32">
        <f t="shared" si="13"/>
        <v>1</v>
      </c>
      <c r="O41" s="32">
        <f t="shared" si="13"/>
        <v>1</v>
      </c>
      <c r="P41" s="32">
        <f t="shared" si="13"/>
        <v>1</v>
      </c>
      <c r="Q41" s="32">
        <f t="shared" si="13"/>
        <v>1</v>
      </c>
      <c r="R41" s="32">
        <f t="shared" si="13"/>
        <v>1</v>
      </c>
      <c r="S41" s="32">
        <f t="shared" si="13"/>
        <v>1</v>
      </c>
      <c r="T41" s="32">
        <f t="shared" si="13"/>
        <v>1</v>
      </c>
      <c r="U41" s="32">
        <f t="shared" si="13"/>
        <v>1</v>
      </c>
      <c r="V41" s="33">
        <f>SUM(V26:V40)</f>
        <v>18</v>
      </c>
      <c r="W41" s="34">
        <f t="shared" ref="W41:BB41" si="14">COUNTA(W26:W40)</f>
        <v>1</v>
      </c>
      <c r="X41" s="32">
        <f t="shared" si="14"/>
        <v>1</v>
      </c>
      <c r="Y41" s="32">
        <f t="shared" si="14"/>
        <v>1</v>
      </c>
      <c r="Z41" s="32">
        <f t="shared" si="14"/>
        <v>1</v>
      </c>
      <c r="AA41" s="32">
        <f t="shared" si="14"/>
        <v>1</v>
      </c>
      <c r="AB41" s="32">
        <f t="shared" si="14"/>
        <v>1</v>
      </c>
      <c r="AC41" s="32">
        <f t="shared" si="14"/>
        <v>1</v>
      </c>
      <c r="AD41" s="32">
        <f t="shared" si="14"/>
        <v>1</v>
      </c>
      <c r="AE41" s="32">
        <f t="shared" si="14"/>
        <v>1</v>
      </c>
      <c r="AF41" s="32">
        <f t="shared" si="14"/>
        <v>1</v>
      </c>
      <c r="AG41" s="32">
        <f t="shared" si="14"/>
        <v>1</v>
      </c>
      <c r="AH41" s="32">
        <f t="shared" si="14"/>
        <v>1</v>
      </c>
      <c r="AI41" s="32">
        <f t="shared" si="14"/>
        <v>1</v>
      </c>
      <c r="AJ41" s="32">
        <f t="shared" si="14"/>
        <v>1</v>
      </c>
      <c r="AK41" s="32">
        <f t="shared" si="14"/>
        <v>1</v>
      </c>
      <c r="AL41" s="32">
        <f t="shared" si="14"/>
        <v>1</v>
      </c>
      <c r="AM41" s="32">
        <f t="shared" si="14"/>
        <v>1</v>
      </c>
      <c r="AN41" s="33">
        <f>SUM(AN26:AN40)</f>
        <v>17</v>
      </c>
      <c r="AO41" s="34">
        <f t="shared" si="14"/>
        <v>1</v>
      </c>
      <c r="AP41" s="32">
        <f t="shared" si="14"/>
        <v>1</v>
      </c>
      <c r="AQ41" s="32">
        <f t="shared" si="14"/>
        <v>1</v>
      </c>
      <c r="AR41" s="32">
        <f t="shared" si="14"/>
        <v>1</v>
      </c>
      <c r="AS41" s="32">
        <f t="shared" si="14"/>
        <v>1</v>
      </c>
      <c r="AT41" s="32">
        <f t="shared" si="14"/>
        <v>1</v>
      </c>
      <c r="AU41" s="32">
        <f t="shared" si="14"/>
        <v>1</v>
      </c>
      <c r="AV41" s="32">
        <f t="shared" si="14"/>
        <v>1</v>
      </c>
      <c r="AW41" s="32">
        <f t="shared" si="14"/>
        <v>1</v>
      </c>
      <c r="AX41" s="32">
        <f t="shared" si="14"/>
        <v>1</v>
      </c>
      <c r="AY41" s="32">
        <f t="shared" si="14"/>
        <v>1</v>
      </c>
      <c r="AZ41" s="32">
        <f t="shared" si="14"/>
        <v>1</v>
      </c>
      <c r="BA41" s="32">
        <f t="shared" si="14"/>
        <v>1</v>
      </c>
      <c r="BB41" s="32">
        <f t="shared" si="14"/>
        <v>1</v>
      </c>
      <c r="BC41" s="33">
        <f>SUM(BC26:BC40)</f>
        <v>14</v>
      </c>
      <c r="BD41" s="35">
        <f>SUM(BD26:BD40)</f>
        <v>31</v>
      </c>
      <c r="BE41" s="36">
        <f>SUM(BE26:BE40)</f>
        <v>49</v>
      </c>
    </row>
    <row r="42" spans="2:57" ht="18" customHeight="1" x14ac:dyDescent="0.2"/>
    <row r="43" spans="2:57" ht="18" customHeight="1" x14ac:dyDescent="0.2"/>
    <row r="44" spans="2:57" ht="18" customHeight="1" x14ac:dyDescent="0.2"/>
    <row r="45" spans="2:57" ht="18" customHeight="1" x14ac:dyDescent="0.2"/>
    <row r="46" spans="2:57" ht="18" customHeight="1" x14ac:dyDescent="0.2"/>
    <row r="47" spans="2:57" ht="18" customHeight="1" x14ac:dyDescent="0.2"/>
    <row r="48" spans="2:5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sheetData>
  <sortState ref="B6:B300">
    <sortCondition ref="B1"/>
  </sortState>
  <mergeCells count="12">
    <mergeCell ref="BD24:BD25"/>
    <mergeCell ref="BE24:BE25"/>
    <mergeCell ref="B2:C2"/>
    <mergeCell ref="B24:C24"/>
    <mergeCell ref="BA2:BA3"/>
    <mergeCell ref="BB2:BB3"/>
    <mergeCell ref="AL2:AZ2"/>
    <mergeCell ref="U2:AK2"/>
    <mergeCell ref="D2:T2"/>
    <mergeCell ref="AO24:BC24"/>
    <mergeCell ref="W24:AN24"/>
    <mergeCell ref="D24:V24"/>
  </mergeCells>
  <pageMargins left="0.25" right="0.25" top="0.75" bottom="0.75" header="0.3" footer="0.3"/>
  <pageSetup paperSize="14"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8"/>
  <sheetViews>
    <sheetView zoomScaleNormal="100" zoomScaleSheetLayoutView="100" workbookViewId="0">
      <pane ySplit="2" topLeftCell="A3" activePane="bottomLeft" state="frozen"/>
      <selection activeCell="R10" sqref="R10"/>
      <selection pane="bottomLeft" activeCell="R10" sqref="R10"/>
    </sheetView>
  </sheetViews>
  <sheetFormatPr baseColWidth="10" defaultColWidth="11" defaultRowHeight="15" x14ac:dyDescent="0.2"/>
  <cols>
    <col min="1" max="1" width="1.75" style="43" customWidth="1"/>
    <col min="2" max="2" width="17.5" style="44" customWidth="1"/>
    <col min="3" max="3" width="14.875" style="41" customWidth="1"/>
    <col min="4" max="4" width="17.125" style="41" customWidth="1"/>
    <col min="5" max="5" width="14.875" style="41" customWidth="1"/>
    <col min="6" max="9" width="8.125" style="41" customWidth="1"/>
    <col min="10" max="10" width="18.375" style="43" customWidth="1"/>
    <col min="11" max="16384" width="11" style="43"/>
  </cols>
  <sheetData>
    <row r="2" spans="2:9" s="39" customFormat="1" ht="102.75" customHeight="1" x14ac:dyDescent="0.2">
      <c r="B2" s="38" t="s">
        <v>97</v>
      </c>
      <c r="C2" s="38" t="s">
        <v>84</v>
      </c>
      <c r="D2" s="38" t="s">
        <v>36</v>
      </c>
      <c r="E2" s="38" t="s">
        <v>88</v>
      </c>
      <c r="F2" s="45" t="s">
        <v>102</v>
      </c>
      <c r="G2" s="45" t="s">
        <v>103</v>
      </c>
      <c r="H2" s="45" t="s">
        <v>104</v>
      </c>
      <c r="I2" s="45" t="s">
        <v>4</v>
      </c>
    </row>
    <row r="3" spans="2:9" s="41" customFormat="1" ht="18" customHeight="1" x14ac:dyDescent="0.2">
      <c r="B3" s="365" t="s">
        <v>33</v>
      </c>
      <c r="C3" s="364" t="s">
        <v>101</v>
      </c>
      <c r="D3" s="364" t="s">
        <v>60</v>
      </c>
      <c r="E3" s="40" t="s">
        <v>47</v>
      </c>
      <c r="F3" s="365">
        <v>0</v>
      </c>
      <c r="G3" s="365">
        <v>1</v>
      </c>
      <c r="H3" s="365">
        <v>2</v>
      </c>
      <c r="I3" s="366">
        <f>SUM(F3:H4)</f>
        <v>3</v>
      </c>
    </row>
    <row r="4" spans="2:9" s="41" customFormat="1" ht="18" customHeight="1" x14ac:dyDescent="0.2">
      <c r="B4" s="365"/>
      <c r="C4" s="364"/>
      <c r="D4" s="364"/>
      <c r="E4" s="40" t="s">
        <v>58</v>
      </c>
      <c r="F4" s="365"/>
      <c r="G4" s="365"/>
      <c r="H4" s="365"/>
      <c r="I4" s="366"/>
    </row>
    <row r="5" spans="2:9" s="41" customFormat="1" ht="18" customHeight="1" x14ac:dyDescent="0.2">
      <c r="B5" s="365" t="s">
        <v>15</v>
      </c>
      <c r="C5" s="364" t="s">
        <v>98</v>
      </c>
      <c r="D5" s="364" t="s">
        <v>99</v>
      </c>
      <c r="E5" s="40" t="s">
        <v>48</v>
      </c>
      <c r="F5" s="365">
        <v>1</v>
      </c>
      <c r="G5" s="365">
        <v>1</v>
      </c>
      <c r="H5" s="365">
        <v>3</v>
      </c>
      <c r="I5" s="366">
        <f>SUM(F5:H7)</f>
        <v>5</v>
      </c>
    </row>
    <row r="6" spans="2:9" s="41" customFormat="1" ht="18" customHeight="1" x14ac:dyDescent="0.2">
      <c r="B6" s="365"/>
      <c r="C6" s="364"/>
      <c r="D6" s="364"/>
      <c r="E6" s="40" t="s">
        <v>52</v>
      </c>
      <c r="F6" s="365"/>
      <c r="G6" s="365"/>
      <c r="H6" s="365"/>
      <c r="I6" s="366"/>
    </row>
    <row r="7" spans="2:9" s="41" customFormat="1" ht="18" customHeight="1" x14ac:dyDescent="0.2">
      <c r="B7" s="365"/>
      <c r="C7" s="364"/>
      <c r="D7" s="364"/>
      <c r="E7" s="40" t="s">
        <v>59</v>
      </c>
      <c r="F7" s="365"/>
      <c r="G7" s="365"/>
      <c r="H7" s="365"/>
      <c r="I7" s="366"/>
    </row>
    <row r="8" spans="2:9" s="41" customFormat="1" ht="18" customHeight="1" x14ac:dyDescent="0.2">
      <c r="B8" s="365" t="s">
        <v>32</v>
      </c>
      <c r="C8" s="364" t="s">
        <v>70</v>
      </c>
      <c r="D8" s="364" t="s">
        <v>42</v>
      </c>
      <c r="E8" s="40" t="s">
        <v>49</v>
      </c>
      <c r="F8" s="365">
        <v>1</v>
      </c>
      <c r="G8" s="365">
        <v>1</v>
      </c>
      <c r="H8" s="365">
        <v>2</v>
      </c>
      <c r="I8" s="366">
        <f>SUM(F8:H9)</f>
        <v>4</v>
      </c>
    </row>
    <row r="9" spans="2:9" s="41" customFormat="1" ht="18" customHeight="1" x14ac:dyDescent="0.2">
      <c r="B9" s="365"/>
      <c r="C9" s="364"/>
      <c r="D9" s="364"/>
      <c r="E9" s="40" t="s">
        <v>57</v>
      </c>
      <c r="F9" s="365"/>
      <c r="G9" s="365"/>
      <c r="H9" s="365"/>
      <c r="I9" s="366"/>
    </row>
    <row r="10" spans="2:9" s="41" customFormat="1" ht="18" customHeight="1" x14ac:dyDescent="0.2">
      <c r="B10" s="365" t="s">
        <v>19</v>
      </c>
      <c r="C10" s="364" t="s">
        <v>79</v>
      </c>
      <c r="D10" s="364" t="s">
        <v>44</v>
      </c>
      <c r="E10" s="40" t="s">
        <v>46</v>
      </c>
      <c r="F10" s="365">
        <v>1</v>
      </c>
      <c r="G10" s="365">
        <v>1</v>
      </c>
      <c r="H10" s="365">
        <v>3</v>
      </c>
      <c r="I10" s="366">
        <f>SUM(F10:H12)</f>
        <v>5</v>
      </c>
    </row>
    <row r="11" spans="2:9" s="41" customFormat="1" ht="18" customHeight="1" x14ac:dyDescent="0.2">
      <c r="B11" s="365"/>
      <c r="C11" s="364"/>
      <c r="D11" s="364"/>
      <c r="E11" s="40" t="s">
        <v>51</v>
      </c>
      <c r="F11" s="365"/>
      <c r="G11" s="365"/>
      <c r="H11" s="365"/>
      <c r="I11" s="366"/>
    </row>
    <row r="12" spans="2:9" s="41" customFormat="1" ht="18" customHeight="1" x14ac:dyDescent="0.2">
      <c r="B12" s="365"/>
      <c r="C12" s="364"/>
      <c r="D12" s="364"/>
      <c r="E12" s="40" t="s">
        <v>53</v>
      </c>
      <c r="F12" s="365"/>
      <c r="G12" s="365"/>
      <c r="H12" s="365"/>
      <c r="I12" s="366"/>
    </row>
    <row r="13" spans="2:9" s="41" customFormat="1" ht="18" customHeight="1" x14ac:dyDescent="0.2">
      <c r="B13" s="42" t="s">
        <v>21</v>
      </c>
      <c r="C13" s="40" t="s">
        <v>71</v>
      </c>
      <c r="D13" s="40" t="s">
        <v>41</v>
      </c>
      <c r="E13" s="40" t="s">
        <v>101</v>
      </c>
      <c r="F13" s="42">
        <v>1</v>
      </c>
      <c r="G13" s="42">
        <v>1</v>
      </c>
      <c r="H13" s="42">
        <v>0</v>
      </c>
      <c r="I13" s="38">
        <f>SUM(F13:H13)</f>
        <v>2</v>
      </c>
    </row>
    <row r="14" spans="2:9" s="41" customFormat="1" ht="18" customHeight="1" x14ac:dyDescent="0.2">
      <c r="B14" s="365" t="s">
        <v>13</v>
      </c>
      <c r="C14" s="40" t="s">
        <v>72</v>
      </c>
      <c r="D14" s="364" t="s">
        <v>45</v>
      </c>
      <c r="E14" s="364" t="s">
        <v>101</v>
      </c>
      <c r="F14" s="365">
        <v>2</v>
      </c>
      <c r="G14" s="365">
        <v>1</v>
      </c>
      <c r="H14" s="365">
        <v>0</v>
      </c>
      <c r="I14" s="366">
        <f>SUM(F14:H15)</f>
        <v>3</v>
      </c>
    </row>
    <row r="15" spans="2:9" s="41" customFormat="1" ht="18" customHeight="1" x14ac:dyDescent="0.2">
      <c r="B15" s="365"/>
      <c r="C15" s="40" t="s">
        <v>76</v>
      </c>
      <c r="D15" s="364"/>
      <c r="E15" s="364"/>
      <c r="F15" s="365"/>
      <c r="G15" s="365"/>
      <c r="H15" s="365"/>
      <c r="I15" s="366"/>
    </row>
    <row r="16" spans="2:9" s="41" customFormat="1" ht="18" customHeight="1" x14ac:dyDescent="0.2">
      <c r="B16" s="365" t="s">
        <v>14</v>
      </c>
      <c r="C16" s="40" t="s">
        <v>68</v>
      </c>
      <c r="D16" s="40" t="s">
        <v>39</v>
      </c>
      <c r="E16" s="364" t="s">
        <v>101</v>
      </c>
      <c r="F16" s="365">
        <v>2</v>
      </c>
      <c r="G16" s="365">
        <v>2</v>
      </c>
      <c r="H16" s="365">
        <v>0</v>
      </c>
      <c r="I16" s="366">
        <f>SUM(F16:H17)</f>
        <v>4</v>
      </c>
    </row>
    <row r="17" spans="2:9" s="41" customFormat="1" ht="18" customHeight="1" x14ac:dyDescent="0.2">
      <c r="B17" s="365"/>
      <c r="C17" s="40" t="s">
        <v>69</v>
      </c>
      <c r="D17" s="40" t="s">
        <v>43</v>
      </c>
      <c r="E17" s="364"/>
      <c r="F17" s="365"/>
      <c r="G17" s="365"/>
      <c r="H17" s="365"/>
      <c r="I17" s="366"/>
    </row>
    <row r="18" spans="2:9" s="41" customFormat="1" ht="18" customHeight="1" x14ac:dyDescent="0.2">
      <c r="B18" s="365" t="s">
        <v>8</v>
      </c>
      <c r="C18" s="364" t="s">
        <v>75</v>
      </c>
      <c r="D18" s="40" t="s">
        <v>63</v>
      </c>
      <c r="E18" s="364" t="s">
        <v>54</v>
      </c>
      <c r="F18" s="365">
        <v>1</v>
      </c>
      <c r="G18" s="365">
        <v>2</v>
      </c>
      <c r="H18" s="365">
        <v>1</v>
      </c>
      <c r="I18" s="366">
        <f>SUM(F18:H19)</f>
        <v>4</v>
      </c>
    </row>
    <row r="19" spans="2:9" s="41" customFormat="1" ht="18" customHeight="1" x14ac:dyDescent="0.2">
      <c r="B19" s="365"/>
      <c r="C19" s="364"/>
      <c r="D19" s="40" t="s">
        <v>62</v>
      </c>
      <c r="E19" s="364"/>
      <c r="F19" s="365"/>
      <c r="G19" s="365"/>
      <c r="H19" s="365"/>
      <c r="I19" s="366"/>
    </row>
    <row r="20" spans="2:9" s="41" customFormat="1" ht="18" customHeight="1" x14ac:dyDescent="0.2">
      <c r="B20" s="365" t="s">
        <v>7</v>
      </c>
      <c r="C20" s="364" t="s">
        <v>91</v>
      </c>
      <c r="D20" s="40" t="s">
        <v>40</v>
      </c>
      <c r="E20" s="364" t="s">
        <v>101</v>
      </c>
      <c r="F20" s="365">
        <v>1</v>
      </c>
      <c r="G20" s="365">
        <v>2</v>
      </c>
      <c r="H20" s="365">
        <v>0</v>
      </c>
      <c r="I20" s="366">
        <f>SUM(F20:H21)</f>
        <v>3</v>
      </c>
    </row>
    <row r="21" spans="2:9" s="41" customFormat="1" ht="18" customHeight="1" x14ac:dyDescent="0.2">
      <c r="B21" s="365"/>
      <c r="C21" s="364"/>
      <c r="D21" s="40" t="s">
        <v>100</v>
      </c>
      <c r="E21" s="364"/>
      <c r="F21" s="365"/>
      <c r="G21" s="365"/>
      <c r="H21" s="365"/>
      <c r="I21" s="366"/>
    </row>
    <row r="22" spans="2:9" s="41" customFormat="1" ht="18" customHeight="1" x14ac:dyDescent="0.2">
      <c r="B22" s="365" t="s">
        <v>12</v>
      </c>
      <c r="C22" s="40" t="s">
        <v>89</v>
      </c>
      <c r="D22" s="364" t="s">
        <v>94</v>
      </c>
      <c r="E22" s="364" t="s">
        <v>101</v>
      </c>
      <c r="F22" s="365">
        <v>2</v>
      </c>
      <c r="G22" s="365">
        <v>1</v>
      </c>
      <c r="H22" s="365">
        <v>0</v>
      </c>
      <c r="I22" s="366">
        <f>SUM(F22:H23)</f>
        <v>3</v>
      </c>
    </row>
    <row r="23" spans="2:9" s="41" customFormat="1" ht="18" customHeight="1" x14ac:dyDescent="0.2">
      <c r="B23" s="365"/>
      <c r="C23" s="40" t="s">
        <v>82</v>
      </c>
      <c r="D23" s="364"/>
      <c r="E23" s="364"/>
      <c r="F23" s="365"/>
      <c r="G23" s="365"/>
      <c r="H23" s="365"/>
      <c r="I23" s="366"/>
    </row>
    <row r="24" spans="2:9" s="41" customFormat="1" ht="18" customHeight="1" x14ac:dyDescent="0.2">
      <c r="B24" s="365" t="s">
        <v>11</v>
      </c>
      <c r="C24" s="40" t="s">
        <v>73</v>
      </c>
      <c r="D24" s="364" t="s">
        <v>61</v>
      </c>
      <c r="E24" s="364" t="s">
        <v>101</v>
      </c>
      <c r="F24" s="365">
        <v>2</v>
      </c>
      <c r="G24" s="365">
        <v>1</v>
      </c>
      <c r="H24" s="365">
        <v>0</v>
      </c>
      <c r="I24" s="366">
        <f>SUM(F24:H25)</f>
        <v>3</v>
      </c>
    </row>
    <row r="25" spans="2:9" s="41" customFormat="1" ht="18" customHeight="1" x14ac:dyDescent="0.2">
      <c r="B25" s="365"/>
      <c r="C25" s="40" t="s">
        <v>78</v>
      </c>
      <c r="D25" s="364"/>
      <c r="E25" s="364"/>
      <c r="F25" s="365"/>
      <c r="G25" s="365"/>
      <c r="H25" s="365"/>
      <c r="I25" s="366"/>
    </row>
    <row r="26" spans="2:9" s="41" customFormat="1" ht="18" customHeight="1" x14ac:dyDescent="0.2">
      <c r="B26" s="42" t="s">
        <v>22</v>
      </c>
      <c r="C26" s="40" t="s">
        <v>81</v>
      </c>
      <c r="D26" s="40" t="s">
        <v>101</v>
      </c>
      <c r="E26" s="40" t="s">
        <v>101</v>
      </c>
      <c r="F26" s="42">
        <v>1</v>
      </c>
      <c r="G26" s="42">
        <v>0</v>
      </c>
      <c r="H26" s="42">
        <v>0</v>
      </c>
      <c r="I26" s="38">
        <f>SUM(F26:H26)</f>
        <v>1</v>
      </c>
    </row>
    <row r="27" spans="2:9" s="41" customFormat="1" ht="18" customHeight="1" x14ac:dyDescent="0.2">
      <c r="B27" s="365" t="s">
        <v>10</v>
      </c>
      <c r="C27" s="364" t="s">
        <v>77</v>
      </c>
      <c r="D27" s="364" t="s">
        <v>66</v>
      </c>
      <c r="E27" s="40" t="s">
        <v>55</v>
      </c>
      <c r="F27" s="365">
        <v>1</v>
      </c>
      <c r="G27" s="365">
        <v>1</v>
      </c>
      <c r="H27" s="365">
        <v>2</v>
      </c>
      <c r="I27" s="366">
        <f>SUM(F27:H28)</f>
        <v>4</v>
      </c>
    </row>
    <row r="28" spans="2:9" s="41" customFormat="1" ht="18" customHeight="1" x14ac:dyDescent="0.2">
      <c r="B28" s="365"/>
      <c r="C28" s="364"/>
      <c r="D28" s="364"/>
      <c r="E28" s="40" t="s">
        <v>56</v>
      </c>
      <c r="F28" s="365"/>
      <c r="G28" s="365"/>
      <c r="H28" s="365"/>
      <c r="I28" s="366"/>
    </row>
    <row r="29" spans="2:9" s="41" customFormat="1" ht="18" customHeight="1" x14ac:dyDescent="0.2">
      <c r="B29" s="42" t="s">
        <v>18</v>
      </c>
      <c r="C29" s="40" t="s">
        <v>80</v>
      </c>
      <c r="D29" s="40" t="s">
        <v>64</v>
      </c>
      <c r="E29" s="40" t="s">
        <v>50</v>
      </c>
      <c r="F29" s="42">
        <v>1</v>
      </c>
      <c r="G29" s="42">
        <v>1</v>
      </c>
      <c r="H29" s="42">
        <v>1</v>
      </c>
      <c r="I29" s="38">
        <f>SUM(F29:H29)</f>
        <v>3</v>
      </c>
    </row>
    <row r="30" spans="2:9" s="41" customFormat="1" ht="18" customHeight="1" x14ac:dyDescent="0.2">
      <c r="B30" s="42" t="s">
        <v>35</v>
      </c>
      <c r="C30" s="40" t="s">
        <v>83</v>
      </c>
      <c r="D30" s="40" t="s">
        <v>17</v>
      </c>
      <c r="E30" s="40" t="s">
        <v>101</v>
      </c>
      <c r="F30" s="42">
        <v>1</v>
      </c>
      <c r="G30" s="42">
        <v>1</v>
      </c>
      <c r="H30" s="42">
        <v>0</v>
      </c>
      <c r="I30" s="38">
        <f>SUM(F30:H30)</f>
        <v>2</v>
      </c>
    </row>
    <row r="31" spans="2:9" ht="5.25" customHeight="1" x14ac:dyDescent="0.2"/>
    <row r="32" spans="2:9" ht="18" customHeight="1" x14ac:dyDescent="0.2">
      <c r="B32" s="370" t="s">
        <v>107</v>
      </c>
      <c r="C32" s="370"/>
      <c r="D32" s="370"/>
      <c r="E32" s="370"/>
      <c r="F32" s="370"/>
      <c r="G32" s="370"/>
      <c r="H32" s="370"/>
      <c r="I32" s="370"/>
    </row>
    <row r="33" spans="2:9" ht="5.25" customHeight="1" x14ac:dyDescent="0.2">
      <c r="B33" s="48"/>
    </row>
    <row r="34" spans="2:9" x14ac:dyDescent="0.2">
      <c r="B34" s="371" t="s">
        <v>110</v>
      </c>
      <c r="C34" s="372"/>
      <c r="D34" s="372"/>
      <c r="E34" s="372"/>
      <c r="F34" s="372"/>
      <c r="G34" s="372"/>
      <c r="H34" s="372"/>
      <c r="I34" s="373"/>
    </row>
    <row r="35" spans="2:9" x14ac:dyDescent="0.2">
      <c r="B35" s="374" t="s">
        <v>108</v>
      </c>
      <c r="C35" s="375"/>
      <c r="D35" s="375"/>
      <c r="E35" s="375"/>
      <c r="F35" s="375"/>
      <c r="G35" s="375"/>
      <c r="H35" s="375"/>
      <c r="I35" s="376"/>
    </row>
    <row r="36" spans="2:9" x14ac:dyDescent="0.2">
      <c r="B36" s="374" t="s">
        <v>111</v>
      </c>
      <c r="C36" s="375"/>
      <c r="D36" s="375"/>
      <c r="E36" s="375"/>
      <c r="F36" s="375"/>
      <c r="G36" s="375"/>
      <c r="H36" s="375"/>
      <c r="I36" s="376"/>
    </row>
    <row r="37" spans="2:9" x14ac:dyDescent="0.2">
      <c r="B37" s="374" t="s">
        <v>112</v>
      </c>
      <c r="C37" s="375"/>
      <c r="D37" s="375"/>
      <c r="E37" s="375"/>
      <c r="F37" s="375"/>
      <c r="G37" s="375"/>
      <c r="H37" s="375"/>
      <c r="I37" s="376"/>
    </row>
    <row r="38" spans="2:9" x14ac:dyDescent="0.2">
      <c r="B38" s="374" t="s">
        <v>109</v>
      </c>
      <c r="C38" s="375"/>
      <c r="D38" s="375"/>
      <c r="E38" s="375"/>
      <c r="F38" s="375"/>
      <c r="G38" s="375"/>
      <c r="H38" s="375"/>
      <c r="I38" s="376"/>
    </row>
    <row r="39" spans="2:9" x14ac:dyDescent="0.2">
      <c r="B39" s="367" t="s">
        <v>113</v>
      </c>
      <c r="C39" s="368"/>
      <c r="D39" s="368"/>
      <c r="E39" s="368"/>
      <c r="F39" s="368"/>
      <c r="G39" s="368"/>
      <c r="H39" s="368"/>
      <c r="I39" s="369"/>
    </row>
    <row r="40" spans="2:9" ht="18" customHeight="1" x14ac:dyDescent="0.2">
      <c r="B40" s="48"/>
    </row>
    <row r="41" spans="2:9" ht="18" customHeight="1" x14ac:dyDescent="0.2">
      <c r="B41" s="48"/>
    </row>
    <row r="42" spans="2:9" ht="18" customHeight="1" x14ac:dyDescent="0.2"/>
    <row r="43" spans="2:9" ht="18" customHeight="1" x14ac:dyDescent="0.2"/>
    <row r="44" spans="2:9" ht="18" customHeight="1" x14ac:dyDescent="0.2"/>
    <row r="45" spans="2:9" ht="18" customHeight="1" x14ac:dyDescent="0.2"/>
    <row r="46" spans="2:9" ht="18" customHeight="1" x14ac:dyDescent="0.2"/>
    <row r="47" spans="2:9" ht="18" customHeight="1" x14ac:dyDescent="0.2"/>
    <row r="48" spans="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83">
    <mergeCell ref="B34:I34"/>
    <mergeCell ref="B35:I35"/>
    <mergeCell ref="B36:I36"/>
    <mergeCell ref="B37:I37"/>
    <mergeCell ref="B38:I38"/>
    <mergeCell ref="B39:I39"/>
    <mergeCell ref="B32:I32"/>
    <mergeCell ref="I22:I23"/>
    <mergeCell ref="I24:I25"/>
    <mergeCell ref="I27:I28"/>
    <mergeCell ref="F24:F25"/>
    <mergeCell ref="H27:H28"/>
    <mergeCell ref="F27:F28"/>
    <mergeCell ref="G27:G28"/>
    <mergeCell ref="F22:F23"/>
    <mergeCell ref="B24:B25"/>
    <mergeCell ref="D24:D25"/>
    <mergeCell ref="E24:E25"/>
    <mergeCell ref="D27:D28"/>
    <mergeCell ref="C27:C28"/>
    <mergeCell ref="B27:B28"/>
    <mergeCell ref="I3:I4"/>
    <mergeCell ref="I5:I7"/>
    <mergeCell ref="I8:I9"/>
    <mergeCell ref="I10:I12"/>
    <mergeCell ref="I14:I15"/>
    <mergeCell ref="I16:I17"/>
    <mergeCell ref="I18:I19"/>
    <mergeCell ref="I20:I21"/>
    <mergeCell ref="G24:G25"/>
    <mergeCell ref="H24:H25"/>
    <mergeCell ref="G22:G23"/>
    <mergeCell ref="H22:H23"/>
    <mergeCell ref="H3:H4"/>
    <mergeCell ref="H5:H7"/>
    <mergeCell ref="H8:H9"/>
    <mergeCell ref="H10:H12"/>
    <mergeCell ref="F14:F15"/>
    <mergeCell ref="F3:F4"/>
    <mergeCell ref="G3:G4"/>
    <mergeCell ref="F5:F7"/>
    <mergeCell ref="G5:G7"/>
    <mergeCell ref="F8:F9"/>
    <mergeCell ref="G8:G9"/>
    <mergeCell ref="F10:F12"/>
    <mergeCell ref="G10:G12"/>
    <mergeCell ref="F16:F17"/>
    <mergeCell ref="H14:H15"/>
    <mergeCell ref="H16:H17"/>
    <mergeCell ref="F20:F21"/>
    <mergeCell ref="H20:H21"/>
    <mergeCell ref="G16:G17"/>
    <mergeCell ref="G18:G19"/>
    <mergeCell ref="G20:G21"/>
    <mergeCell ref="F18:F19"/>
    <mergeCell ref="H18:H19"/>
    <mergeCell ref="G14:G15"/>
    <mergeCell ref="D10:D12"/>
    <mergeCell ref="C10:C12"/>
    <mergeCell ref="B10:B12"/>
    <mergeCell ref="C8:C9"/>
    <mergeCell ref="B8:B9"/>
    <mergeCell ref="B16:B17"/>
    <mergeCell ref="B18:B19"/>
    <mergeCell ref="E14:E15"/>
    <mergeCell ref="D14:D15"/>
    <mergeCell ref="B14:B15"/>
    <mergeCell ref="D3:D4"/>
    <mergeCell ref="C3:C4"/>
    <mergeCell ref="B3:B4"/>
    <mergeCell ref="E22:E23"/>
    <mergeCell ref="B22:B23"/>
    <mergeCell ref="D22:D23"/>
    <mergeCell ref="B20:B21"/>
    <mergeCell ref="E20:E21"/>
    <mergeCell ref="C20:C21"/>
    <mergeCell ref="D5:D7"/>
    <mergeCell ref="C5:C7"/>
    <mergeCell ref="B5:B7"/>
    <mergeCell ref="D8:D9"/>
    <mergeCell ref="E18:E19"/>
    <mergeCell ref="C18:C19"/>
    <mergeCell ref="E16:E17"/>
  </mergeCells>
  <pageMargins left="0.25" right="0.25"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PAA OCI 2021</vt:lpstr>
      <vt:lpstr>Hoja1</vt:lpstr>
      <vt:lpstr>ANEXOS</vt:lpstr>
      <vt:lpstr>Matriz enlaces</vt:lpstr>
      <vt:lpstr>Resumen</vt:lpstr>
      <vt:lpstr>'Matriz enlaces'!Área_de_impresión</vt:lpstr>
      <vt:lpstr>'PAA OCI 2021'!Área_de_impresión</vt:lpstr>
      <vt:lpstr>Resumen!Área_de_impresión</vt:lpstr>
      <vt:lpstr>'PAA OCI 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Mancera Rojas</dc:creator>
  <cp:lastModifiedBy>STELTRABOCI</cp:lastModifiedBy>
  <cp:lastPrinted>2019-11-18T18:53:05Z</cp:lastPrinted>
  <dcterms:created xsi:type="dcterms:W3CDTF">2017-06-28T20:10:41Z</dcterms:created>
  <dcterms:modified xsi:type="dcterms:W3CDTF">2021-11-12T19:55:45Z</dcterms:modified>
</cp:coreProperties>
</file>