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Liderazgo estratégico\2021\ACTA DE REUNION No. 02 - COMITECICCI DE FECHA 11 DE FEBRERO DE 2021\"/>
    </mc:Choice>
  </mc:AlternateContent>
  <xr:revisionPtr revIDLastSave="0" documentId="8_{4AC627FE-E8C6-4A98-BA1B-B8342BC37728}" xr6:coauthVersionLast="46" xr6:coauthVersionMax="46" xr10:uidLastSave="{00000000-0000-0000-0000-000000000000}"/>
  <bookViews>
    <workbookView xWindow="-120" yWindow="-120" windowWidth="20730" windowHeight="11160" activeTab="1" xr2:uid="{00000000-000D-0000-FFFF-FFFF00000000}"/>
  </bookViews>
  <sheets>
    <sheet name="PAA OCI 2021" sheetId="12" r:id="rId1"/>
    <sheet name="PROGRAMA ANUAL DE AUDITORIA" sheetId="14" r:id="rId2"/>
    <sheet name="ANEXOS" sheetId="13" state="hidden" r:id="rId3"/>
    <sheet name="Matriz enlaces" sheetId="4" state="hidden" r:id="rId4"/>
    <sheet name="Resumen" sheetId="5" state="hidden" r:id="rId5"/>
  </sheets>
  <definedNames>
    <definedName name="_xlnm._FilterDatabase" localSheetId="0" hidden="1">'PAA OCI 2021'!$A$12:$AG$156</definedName>
    <definedName name="_xlnm.Print_Area" localSheetId="3">'Matriz enlaces'!$A$1:$BE$41</definedName>
    <definedName name="_xlnm.Print_Area" localSheetId="0">'PAA OCI 2021'!$A$11:$AF$167</definedName>
    <definedName name="_xlnm.Print_Area" localSheetId="4">Resumen!$B$2:$I$39</definedName>
    <definedName name="_xlnm.Print_Titles" localSheetId="0">'PAA OCI 2021'!$11:$12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7" i="12" l="1"/>
  <c r="Q142" i="12" l="1"/>
  <c r="P142" i="12"/>
  <c r="O142" i="12"/>
  <c r="N142" i="12"/>
  <c r="M142" i="12"/>
  <c r="L142" i="12"/>
  <c r="K142" i="12"/>
  <c r="J142" i="12"/>
  <c r="I142" i="12"/>
  <c r="H142" i="12"/>
  <c r="G142" i="12"/>
  <c r="F142" i="12"/>
  <c r="F20" i="12" l="1"/>
  <c r="F154" i="12"/>
  <c r="R142" i="12" l="1"/>
  <c r="AE136" i="12"/>
  <c r="R136" i="12"/>
  <c r="AE135" i="12"/>
  <c r="R135" i="12"/>
  <c r="AE134" i="12"/>
  <c r="R134" i="12"/>
  <c r="AE133" i="12"/>
  <c r="R133" i="12"/>
  <c r="AF133" i="12" l="1"/>
  <c r="AF134" i="12"/>
  <c r="AF135" i="12"/>
  <c r="AF136" i="12"/>
  <c r="AD154" i="12"/>
  <c r="AC154" i="12"/>
  <c r="AB154" i="12"/>
  <c r="AA154" i="12"/>
  <c r="Z154" i="12"/>
  <c r="Y154" i="12"/>
  <c r="X154" i="12"/>
  <c r="W154" i="12"/>
  <c r="V154" i="12"/>
  <c r="U154" i="12"/>
  <c r="T154" i="12"/>
  <c r="S154" i="12"/>
  <c r="Q154" i="12"/>
  <c r="P154" i="12"/>
  <c r="O154" i="12"/>
  <c r="N154" i="12"/>
  <c r="M154" i="12"/>
  <c r="L154" i="12"/>
  <c r="K154" i="12"/>
  <c r="J154" i="12"/>
  <c r="I154" i="12"/>
  <c r="H154" i="12"/>
  <c r="G154" i="12"/>
  <c r="Q148" i="12"/>
  <c r="P148" i="12"/>
  <c r="O148" i="12"/>
  <c r="N148" i="12"/>
  <c r="M148" i="12"/>
  <c r="L148" i="12"/>
  <c r="K148" i="12"/>
  <c r="J148" i="12"/>
  <c r="I148" i="12"/>
  <c r="H148" i="12"/>
  <c r="G148" i="12"/>
  <c r="F148" i="12"/>
  <c r="AE146" i="12"/>
  <c r="R146" i="12"/>
  <c r="Q107" i="12"/>
  <c r="P107" i="12"/>
  <c r="O107" i="12"/>
  <c r="N107" i="12"/>
  <c r="M107" i="12"/>
  <c r="L107" i="12"/>
  <c r="K107" i="12"/>
  <c r="J107" i="12"/>
  <c r="H107" i="12"/>
  <c r="G107" i="12"/>
  <c r="F107" i="12"/>
  <c r="I107" i="12"/>
  <c r="R154" i="12" l="1"/>
  <c r="I108" i="12"/>
  <c r="L108" i="12"/>
  <c r="O108" i="12"/>
  <c r="AF146" i="12"/>
  <c r="R148" i="12"/>
  <c r="F155" i="12"/>
  <c r="L155" i="12"/>
  <c r="Y156" i="12" s="1"/>
  <c r="S155" i="12"/>
  <c r="Y155" i="12"/>
  <c r="R107" i="12"/>
  <c r="I155" i="12"/>
  <c r="O155" i="12"/>
  <c r="V155" i="12"/>
  <c r="AB155" i="12"/>
  <c r="F108" i="12"/>
  <c r="S156" i="12" l="1"/>
  <c r="AB156" i="12"/>
  <c r="R155" i="12"/>
  <c r="F156" i="12" s="1"/>
  <c r="AE155" i="12"/>
  <c r="V156" i="12"/>
  <c r="AE156" i="12" s="1"/>
  <c r="R108" i="12"/>
  <c r="AF155" i="12" l="1"/>
  <c r="L156" i="12"/>
  <c r="I156" i="12"/>
  <c r="O156" i="12"/>
  <c r="I109" i="12"/>
  <c r="O109" i="12"/>
  <c r="L109" i="12"/>
  <c r="F109" i="12"/>
  <c r="R156" i="12" l="1"/>
  <c r="R109" i="12"/>
  <c r="AE34" i="12"/>
  <c r="R34" i="12"/>
  <c r="AE33" i="12"/>
  <c r="R33" i="12"/>
  <c r="AF33" i="12" l="1"/>
  <c r="AF34" i="12"/>
  <c r="AD20" i="12"/>
  <c r="AC20" i="12"/>
  <c r="AB20" i="12"/>
  <c r="AA20" i="12"/>
  <c r="Z20" i="12"/>
  <c r="Y20" i="12"/>
  <c r="X20" i="12"/>
  <c r="W20" i="12"/>
  <c r="V20" i="12"/>
  <c r="U20" i="12"/>
  <c r="T20" i="12"/>
  <c r="S20" i="12"/>
  <c r="Y21" i="12" l="1"/>
  <c r="V21" i="12"/>
  <c r="AB21" i="12"/>
  <c r="S21" i="12"/>
  <c r="AE21" i="12" l="1"/>
  <c r="S22" i="12" s="1"/>
  <c r="AE19" i="12"/>
  <c r="R19" i="12"/>
  <c r="AB22" i="12" l="1"/>
  <c r="V22" i="12"/>
  <c r="Y22" i="12"/>
  <c r="AF19" i="12"/>
  <c r="AE22" i="12" l="1"/>
  <c r="AE141" i="12"/>
  <c r="AE140" i="12"/>
  <c r="R141" i="12"/>
  <c r="R140" i="12"/>
  <c r="R128" i="12"/>
  <c r="AF141" i="12" l="1"/>
  <c r="AF140" i="12"/>
  <c r="AE106" i="12"/>
  <c r="R106" i="12"/>
  <c r="AF106" i="12" l="1"/>
  <c r="AE103" i="12"/>
  <c r="AE153" i="12" l="1"/>
  <c r="AE154" i="12" s="1"/>
  <c r="R153" i="12"/>
  <c r="AF153" i="12" l="1"/>
  <c r="R138" i="12"/>
  <c r="AE138" i="12"/>
  <c r="AF138" i="12" l="1"/>
  <c r="AE137" i="12"/>
  <c r="R137" i="12"/>
  <c r="AF137" i="12" l="1"/>
  <c r="AE152" i="12"/>
  <c r="R152" i="12"/>
  <c r="AD148" i="12"/>
  <c r="AC148" i="12"/>
  <c r="AB148" i="12"/>
  <c r="AA148" i="12"/>
  <c r="Z148" i="12"/>
  <c r="Y148" i="12"/>
  <c r="X148" i="12"/>
  <c r="W148" i="12"/>
  <c r="V148" i="12"/>
  <c r="U148" i="12"/>
  <c r="T148" i="12"/>
  <c r="S148" i="12"/>
  <c r="AE147" i="12"/>
  <c r="AE148" i="12" s="1"/>
  <c r="R147" i="12"/>
  <c r="AD142" i="12"/>
  <c r="AC142" i="12"/>
  <c r="AB142" i="12"/>
  <c r="AA142" i="12"/>
  <c r="Z142" i="12"/>
  <c r="Y142" i="12"/>
  <c r="X142" i="12"/>
  <c r="W142" i="12"/>
  <c r="V142" i="12"/>
  <c r="U142" i="12"/>
  <c r="T142" i="12"/>
  <c r="S142" i="12"/>
  <c r="AE139" i="12"/>
  <c r="R139" i="12"/>
  <c r="AD129" i="12"/>
  <c r="AC129" i="12"/>
  <c r="AB129" i="12"/>
  <c r="AA129" i="12"/>
  <c r="Z129" i="12"/>
  <c r="Y129" i="12"/>
  <c r="X129" i="12"/>
  <c r="W129" i="12"/>
  <c r="V129" i="12"/>
  <c r="U129" i="12"/>
  <c r="T129" i="12"/>
  <c r="S129" i="12"/>
  <c r="Q129" i="12"/>
  <c r="P129" i="12"/>
  <c r="O129" i="12"/>
  <c r="N129" i="12"/>
  <c r="M129" i="12"/>
  <c r="L129" i="12"/>
  <c r="K129" i="12"/>
  <c r="J129" i="12"/>
  <c r="I129" i="12"/>
  <c r="H129" i="12"/>
  <c r="G129" i="12"/>
  <c r="F129" i="12"/>
  <c r="AE128" i="12"/>
  <c r="AE127" i="12"/>
  <c r="R127" i="12"/>
  <c r="AE126" i="12"/>
  <c r="R126" i="12"/>
  <c r="AE125" i="12"/>
  <c r="R125" i="12"/>
  <c r="AE124" i="12"/>
  <c r="R124" i="12"/>
  <c r="AE123" i="12"/>
  <c r="R123" i="12"/>
  <c r="AE122" i="12"/>
  <c r="R122" i="12"/>
  <c r="AE121" i="12"/>
  <c r="R121" i="12"/>
  <c r="AE120" i="12"/>
  <c r="R120" i="12"/>
  <c r="A128" i="12"/>
  <c r="AE119" i="12"/>
  <c r="R119" i="12"/>
  <c r="AE118" i="12"/>
  <c r="R118" i="12"/>
  <c r="AE117" i="12"/>
  <c r="R117" i="12"/>
  <c r="AE116" i="12"/>
  <c r="R116" i="12"/>
  <c r="AE115" i="12"/>
  <c r="R115" i="12"/>
  <c r="AE114" i="12"/>
  <c r="R114" i="12"/>
  <c r="AE113" i="12"/>
  <c r="R113" i="12"/>
  <c r="AE112" i="12"/>
  <c r="R112" i="12"/>
  <c r="AE111" i="12"/>
  <c r="R111" i="12"/>
  <c r="AE104" i="12"/>
  <c r="R104" i="12"/>
  <c r="R103" i="12"/>
  <c r="AD99" i="12"/>
  <c r="AD107" i="12" s="1"/>
  <c r="AC99" i="12"/>
  <c r="AC107" i="12" s="1"/>
  <c r="AB99" i="12"/>
  <c r="AA99" i="12"/>
  <c r="AA107" i="12" s="1"/>
  <c r="Z99" i="12"/>
  <c r="Z107" i="12" s="1"/>
  <c r="Y99" i="12"/>
  <c r="X99" i="12"/>
  <c r="X107" i="12" s="1"/>
  <c r="W99" i="12"/>
  <c r="W107" i="12" s="1"/>
  <c r="V99" i="12"/>
  <c r="U99" i="12"/>
  <c r="U107" i="12" s="1"/>
  <c r="T99" i="12"/>
  <c r="T107" i="12" s="1"/>
  <c r="S99" i="12"/>
  <c r="Q99" i="12"/>
  <c r="P99" i="12"/>
  <c r="O99" i="12"/>
  <c r="N99" i="12"/>
  <c r="M99" i="12"/>
  <c r="L99" i="12"/>
  <c r="K99" i="12"/>
  <c r="J99" i="12"/>
  <c r="I99" i="12"/>
  <c r="H99" i="12"/>
  <c r="G99" i="12"/>
  <c r="F99" i="12"/>
  <c r="AE98" i="12"/>
  <c r="R98" i="12"/>
  <c r="AE97" i="12"/>
  <c r="R97" i="12"/>
  <c r="AE96" i="12"/>
  <c r="R96" i="12"/>
  <c r="AE95" i="12"/>
  <c r="R95" i="12"/>
  <c r="AE94" i="12"/>
  <c r="R94" i="12"/>
  <c r="AE93" i="12"/>
  <c r="R93" i="12"/>
  <c r="AE92" i="12"/>
  <c r="R92" i="12"/>
  <c r="AE91" i="12"/>
  <c r="R91" i="12"/>
  <c r="A94" i="12"/>
  <c r="A95" i="12" s="1"/>
  <c r="A96" i="12" s="1"/>
  <c r="A97" i="12" s="1"/>
  <c r="A98" i="12" s="1"/>
  <c r="AE90" i="12"/>
  <c r="R90" i="12"/>
  <c r="AE89" i="12"/>
  <c r="R89" i="12"/>
  <c r="AE88" i="12"/>
  <c r="R88" i="12"/>
  <c r="AE87" i="12"/>
  <c r="R87" i="12"/>
  <c r="AE86" i="12"/>
  <c r="R86" i="12"/>
  <c r="AE85" i="12"/>
  <c r="R85" i="12"/>
  <c r="AE84" i="12"/>
  <c r="R84" i="12"/>
  <c r="AE83" i="12"/>
  <c r="R83" i="12"/>
  <c r="AE82" i="12"/>
  <c r="R82" i="12"/>
  <c r="AE81" i="12"/>
  <c r="R81" i="12"/>
  <c r="AD77" i="12"/>
  <c r="AC77" i="12"/>
  <c r="AB77" i="12"/>
  <c r="AA77" i="12"/>
  <c r="Z77" i="12"/>
  <c r="Y77" i="12"/>
  <c r="X77" i="12"/>
  <c r="W77" i="12"/>
  <c r="U77" i="12"/>
  <c r="T77" i="12"/>
  <c r="S77" i="12"/>
  <c r="Q77" i="12"/>
  <c r="P77" i="12"/>
  <c r="O77" i="12"/>
  <c r="N77" i="12"/>
  <c r="M77" i="12"/>
  <c r="L77" i="12"/>
  <c r="K77" i="12"/>
  <c r="J77" i="12"/>
  <c r="I77" i="12"/>
  <c r="H77" i="12"/>
  <c r="G77" i="12"/>
  <c r="F77" i="12"/>
  <c r="AE76" i="12"/>
  <c r="R76" i="12"/>
  <c r="AE75" i="12"/>
  <c r="R75" i="12"/>
  <c r="AE74" i="12"/>
  <c r="R74" i="12"/>
  <c r="AE73" i="12"/>
  <c r="R73" i="12"/>
  <c r="AE72" i="12"/>
  <c r="R72" i="12"/>
  <c r="AE71" i="12"/>
  <c r="R71" i="12"/>
  <c r="AE70" i="12"/>
  <c r="R70" i="12"/>
  <c r="AE69" i="12"/>
  <c r="R69" i="12"/>
  <c r="AE68" i="12"/>
  <c r="R68" i="12"/>
  <c r="A69" i="12"/>
  <c r="A70" i="12" s="1"/>
  <c r="A71" i="12" s="1"/>
  <c r="A72" i="12" s="1"/>
  <c r="A73" i="12" s="1"/>
  <c r="A74" i="12" s="1"/>
  <c r="AE67" i="12"/>
  <c r="R67" i="12"/>
  <c r="AE66" i="12"/>
  <c r="R66" i="12"/>
  <c r="AE65" i="12"/>
  <c r="R65" i="12"/>
  <c r="AE64" i="12"/>
  <c r="R64" i="12"/>
  <c r="AE63" i="12"/>
  <c r="R63" i="12"/>
  <c r="AE62" i="12"/>
  <c r="R62" i="12"/>
  <c r="AE61" i="12"/>
  <c r="R61" i="12"/>
  <c r="AE60" i="12"/>
  <c r="R60" i="12"/>
  <c r="AE59" i="12"/>
  <c r="R59" i="12"/>
  <c r="A60" i="12"/>
  <c r="A61" i="12" s="1"/>
  <c r="A62" i="12" s="1"/>
  <c r="AD55" i="12"/>
  <c r="AC55" i="12"/>
  <c r="AB55" i="12"/>
  <c r="AA55" i="12"/>
  <c r="Z55" i="12"/>
  <c r="Y55" i="12"/>
  <c r="X55" i="12"/>
  <c r="W55" i="12"/>
  <c r="V55" i="12"/>
  <c r="U55" i="12"/>
  <c r="T55" i="12"/>
  <c r="S55" i="12"/>
  <c r="Q55" i="12"/>
  <c r="P55" i="12"/>
  <c r="O55" i="12"/>
  <c r="N55" i="12"/>
  <c r="M55" i="12"/>
  <c r="L55" i="12"/>
  <c r="K55" i="12"/>
  <c r="J55" i="12"/>
  <c r="I55" i="12"/>
  <c r="H55" i="12"/>
  <c r="G55" i="12"/>
  <c r="F55" i="12"/>
  <c r="AE54" i="12"/>
  <c r="R54" i="12"/>
  <c r="AE53" i="12"/>
  <c r="R53" i="12"/>
  <c r="AE52" i="12"/>
  <c r="R52" i="12"/>
  <c r="AE51" i="12"/>
  <c r="R51" i="12"/>
  <c r="AE50" i="12"/>
  <c r="R50" i="12"/>
  <c r="AE49" i="12"/>
  <c r="R49" i="12"/>
  <c r="AE48" i="12"/>
  <c r="R48" i="12"/>
  <c r="AE47" i="12"/>
  <c r="R47" i="12"/>
  <c r="A48" i="12"/>
  <c r="A49" i="12" s="1"/>
  <c r="A50" i="12" s="1"/>
  <c r="A51" i="12" s="1"/>
  <c r="AE46" i="12"/>
  <c r="R46" i="12"/>
  <c r="AE45" i="12"/>
  <c r="R45" i="12"/>
  <c r="AE44" i="12"/>
  <c r="R44" i="12"/>
  <c r="AE43" i="12"/>
  <c r="R43" i="12"/>
  <c r="AE42" i="12"/>
  <c r="R42" i="12"/>
  <c r="AE41" i="12"/>
  <c r="R41" i="12"/>
  <c r="AE40" i="12"/>
  <c r="R40" i="12"/>
  <c r="A40" i="12"/>
  <c r="A41" i="12" s="1"/>
  <c r="AD36" i="12"/>
  <c r="AC36" i="12"/>
  <c r="AB36" i="12"/>
  <c r="AA36" i="12"/>
  <c r="Z36" i="12"/>
  <c r="Y36" i="12"/>
  <c r="X36" i="12"/>
  <c r="W36" i="12"/>
  <c r="V36" i="12"/>
  <c r="U36" i="12"/>
  <c r="T36" i="12"/>
  <c r="S36" i="12"/>
  <c r="Q36" i="12"/>
  <c r="P36" i="12"/>
  <c r="O36" i="12"/>
  <c r="N36" i="12"/>
  <c r="M36" i="12"/>
  <c r="L36" i="12"/>
  <c r="K36" i="12"/>
  <c r="J36" i="12"/>
  <c r="I36" i="12"/>
  <c r="H36" i="12"/>
  <c r="G36" i="12"/>
  <c r="F36" i="12"/>
  <c r="AE35" i="12"/>
  <c r="R35" i="12"/>
  <c r="AE32" i="12"/>
  <c r="R32" i="12"/>
  <c r="AE31" i="12"/>
  <c r="R31" i="12"/>
  <c r="AE30" i="12"/>
  <c r="R30" i="12"/>
  <c r="AE29" i="12"/>
  <c r="R29" i="12"/>
  <c r="AE28" i="12"/>
  <c r="R28" i="12"/>
  <c r="AE27" i="12"/>
  <c r="R27" i="12"/>
  <c r="AE26" i="12"/>
  <c r="R26" i="12"/>
  <c r="AE25" i="12"/>
  <c r="R25" i="12"/>
  <c r="AE24" i="12"/>
  <c r="R24" i="12"/>
  <c r="Q20" i="12"/>
  <c r="Q160" i="12" s="1"/>
  <c r="P20" i="12"/>
  <c r="O20" i="12"/>
  <c r="O160" i="12" s="1"/>
  <c r="N20" i="12"/>
  <c r="M20" i="12"/>
  <c r="L20" i="12"/>
  <c r="K20" i="12"/>
  <c r="K160" i="12" s="1"/>
  <c r="J20" i="12"/>
  <c r="I20" i="12"/>
  <c r="I160" i="12" s="1"/>
  <c r="H20" i="12"/>
  <c r="G20" i="12"/>
  <c r="AE18" i="12"/>
  <c r="R18" i="12"/>
  <c r="AE16" i="12"/>
  <c r="R16" i="12"/>
  <c r="AE15" i="12"/>
  <c r="R15" i="12"/>
  <c r="AE14" i="12"/>
  <c r="R14" i="12"/>
  <c r="M160" i="12" l="1"/>
  <c r="G160" i="12"/>
  <c r="R20" i="12"/>
  <c r="H160" i="12"/>
  <c r="J160" i="12"/>
  <c r="L160" i="12"/>
  <c r="N160" i="12"/>
  <c r="P160" i="12"/>
  <c r="F160" i="12"/>
  <c r="AF52" i="12"/>
  <c r="AE20" i="12"/>
  <c r="AF43" i="12"/>
  <c r="AF49" i="12"/>
  <c r="AF92" i="12"/>
  <c r="AF98" i="12"/>
  <c r="AF118" i="12"/>
  <c r="AF119" i="12"/>
  <c r="AF83" i="12"/>
  <c r="AF122" i="12"/>
  <c r="AF123" i="12"/>
  <c r="AF127" i="12"/>
  <c r="AF139" i="12"/>
  <c r="V143" i="12"/>
  <c r="AF147" i="12"/>
  <c r="AF15" i="12"/>
  <c r="AF28" i="12"/>
  <c r="AF54" i="12"/>
  <c r="V100" i="12"/>
  <c r="AF117" i="12"/>
  <c r="AF61" i="12"/>
  <c r="AF24" i="12"/>
  <c r="AF45" i="12"/>
  <c r="AF48" i="12"/>
  <c r="AF62" i="12"/>
  <c r="AF70" i="12"/>
  <c r="AF74" i="12"/>
  <c r="AF125" i="12"/>
  <c r="AE142" i="12"/>
  <c r="AF14" i="12"/>
  <c r="O37" i="12"/>
  <c r="AF40" i="12"/>
  <c r="AF46" i="12"/>
  <c r="AF71" i="12"/>
  <c r="AB78" i="12"/>
  <c r="AF60" i="12"/>
  <c r="AF64" i="12"/>
  <c r="O149" i="12"/>
  <c r="AF84" i="12"/>
  <c r="AF88" i="12"/>
  <c r="AF27" i="12"/>
  <c r="AF30" i="12"/>
  <c r="F37" i="12"/>
  <c r="V56" i="12"/>
  <c r="AF65" i="12"/>
  <c r="F78" i="12"/>
  <c r="AE99" i="12"/>
  <c r="AF94" i="12"/>
  <c r="AF112" i="12"/>
  <c r="O130" i="12"/>
  <c r="AF66" i="12"/>
  <c r="Y78" i="12"/>
  <c r="S130" i="12"/>
  <c r="I37" i="12"/>
  <c r="AF81" i="12"/>
  <c r="AF89" i="12"/>
  <c r="AF96" i="12"/>
  <c r="AF103" i="12"/>
  <c r="AF152" i="12"/>
  <c r="AF16" i="12"/>
  <c r="AF25" i="12"/>
  <c r="AF50" i="12"/>
  <c r="AF86" i="12"/>
  <c r="AF90" i="12"/>
  <c r="AF104" i="12"/>
  <c r="AF114" i="12"/>
  <c r="AF121" i="12"/>
  <c r="V130" i="12"/>
  <c r="S143" i="12"/>
  <c r="AF68" i="12"/>
  <c r="AF72" i="12"/>
  <c r="L78" i="12"/>
  <c r="I100" i="12"/>
  <c r="S100" i="12"/>
  <c r="AE129" i="12"/>
  <c r="AB143" i="12"/>
  <c r="AF42" i="12"/>
  <c r="AF26" i="12"/>
  <c r="AF32" i="12"/>
  <c r="S37" i="12"/>
  <c r="AB37" i="12"/>
  <c r="AF51" i="12"/>
  <c r="I56" i="12"/>
  <c r="AF63" i="12"/>
  <c r="AF67" i="12"/>
  <c r="I78" i="12"/>
  <c r="O78" i="12"/>
  <c r="R99" i="12"/>
  <c r="AF93" i="12"/>
  <c r="F100" i="12"/>
  <c r="O100" i="12"/>
  <c r="AF115" i="12"/>
  <c r="AF124" i="12"/>
  <c r="I130" i="12"/>
  <c r="F149" i="12"/>
  <c r="L37" i="12"/>
  <c r="AB56" i="12"/>
  <c r="Y100" i="12"/>
  <c r="AB130" i="12"/>
  <c r="AE77" i="12"/>
  <c r="F21" i="12"/>
  <c r="L21" i="12"/>
  <c r="AF35" i="12"/>
  <c r="V37" i="12"/>
  <c r="AF44" i="12"/>
  <c r="L56" i="12"/>
  <c r="S56" i="12"/>
  <c r="AF75" i="12"/>
  <c r="S78" i="12"/>
  <c r="AF85" i="12"/>
  <c r="AF91" i="12"/>
  <c r="AF97" i="12"/>
  <c r="AF116" i="12"/>
  <c r="AF128" i="12"/>
  <c r="L130" i="12"/>
  <c r="L143" i="12"/>
  <c r="I149" i="12"/>
  <c r="AF148" i="12"/>
  <c r="Y149" i="12"/>
  <c r="R129" i="12"/>
  <c r="Y56" i="12"/>
  <c r="AF53" i="12"/>
  <c r="F56" i="12"/>
  <c r="AF76" i="12"/>
  <c r="AF82" i="12"/>
  <c r="AB100" i="12"/>
  <c r="F130" i="12"/>
  <c r="F143" i="12"/>
  <c r="O143" i="12"/>
  <c r="L149" i="12"/>
  <c r="S149" i="12"/>
  <c r="AB149" i="12"/>
  <c r="AF29" i="12"/>
  <c r="AF31" i="12"/>
  <c r="Y37" i="12"/>
  <c r="AF47" i="12"/>
  <c r="O56" i="12"/>
  <c r="R77" i="12"/>
  <c r="AF69" i="12"/>
  <c r="AF73" i="12"/>
  <c r="V78" i="12"/>
  <c r="V79" i="12" s="1"/>
  <c r="AF95" i="12"/>
  <c r="L100" i="12"/>
  <c r="AF113" i="12"/>
  <c r="AF120" i="12"/>
  <c r="AF126" i="12"/>
  <c r="Y143" i="12"/>
  <c r="AF87" i="12"/>
  <c r="Y130" i="12"/>
  <c r="I143" i="12"/>
  <c r="V149" i="12"/>
  <c r="AF18" i="12"/>
  <c r="R36" i="12"/>
  <c r="R55" i="12"/>
  <c r="O21" i="12"/>
  <c r="AE55" i="12"/>
  <c r="AF41" i="12"/>
  <c r="AE36" i="12"/>
  <c r="AF59" i="12"/>
  <c r="AF111" i="12"/>
  <c r="I21" i="12"/>
  <c r="AB79" i="12" l="1"/>
  <c r="R160" i="12"/>
  <c r="R149" i="12"/>
  <c r="AF154" i="12" s="1"/>
  <c r="AF142" i="12"/>
  <c r="Y57" i="12"/>
  <c r="S101" i="12"/>
  <c r="S107" i="12" s="1"/>
  <c r="AB38" i="12"/>
  <c r="V144" i="12"/>
  <c r="S131" i="12"/>
  <c r="AB101" i="12"/>
  <c r="AB107" i="12" s="1"/>
  <c r="AB150" i="12"/>
  <c r="S38" i="12"/>
  <c r="V101" i="12"/>
  <c r="V107" i="12" s="1"/>
  <c r="V57" i="12"/>
  <c r="AE130" i="12"/>
  <c r="AF129" i="12"/>
  <c r="Y150" i="12"/>
  <c r="V131" i="12"/>
  <c r="V38" i="12"/>
  <c r="AF77" i="12"/>
  <c r="R37" i="12"/>
  <c r="O38" i="12" s="1"/>
  <c r="R78" i="12"/>
  <c r="F79" i="12" s="1"/>
  <c r="AB131" i="12"/>
  <c r="S150" i="12"/>
  <c r="Y38" i="12"/>
  <c r="S57" i="12"/>
  <c r="AE37" i="12"/>
  <c r="AE78" i="12"/>
  <c r="AF55" i="12"/>
  <c r="R130" i="12"/>
  <c r="F131" i="12" s="1"/>
  <c r="Y101" i="12"/>
  <c r="Y107" i="12" s="1"/>
  <c r="V150" i="12"/>
  <c r="R143" i="12"/>
  <c r="L144" i="12" s="1"/>
  <c r="AE56" i="12"/>
  <c r="R100" i="12"/>
  <c r="O101" i="12" s="1"/>
  <c r="R56" i="12"/>
  <c r="F57" i="12" s="1"/>
  <c r="AF99" i="12"/>
  <c r="Y79" i="12"/>
  <c r="AE100" i="12"/>
  <c r="Y131" i="12"/>
  <c r="Y144" i="12"/>
  <c r="AB57" i="12"/>
  <c r="S79" i="12"/>
  <c r="AE79" i="12" s="1"/>
  <c r="AB144" i="12"/>
  <c r="AE149" i="12"/>
  <c r="S144" i="12"/>
  <c r="AE143" i="12"/>
  <c r="AF36" i="12"/>
  <c r="R21" i="12"/>
  <c r="I22" i="12" s="1"/>
  <c r="AF20" i="12"/>
  <c r="O150" i="12" l="1"/>
  <c r="AB109" i="12"/>
  <c r="S109" i="12"/>
  <c r="Y109" i="12"/>
  <c r="V109" i="12"/>
  <c r="AE57" i="12"/>
  <c r="AE101" i="12"/>
  <c r="AE107" i="12" s="1"/>
  <c r="L150" i="12"/>
  <c r="AE131" i="12"/>
  <c r="F38" i="12"/>
  <c r="L38" i="12"/>
  <c r="I38" i="12"/>
  <c r="AF37" i="12"/>
  <c r="AE150" i="12"/>
  <c r="AE38" i="12"/>
  <c r="I79" i="12"/>
  <c r="AF78" i="12"/>
  <c r="AF149" i="12"/>
  <c r="L79" i="12"/>
  <c r="O79" i="12"/>
  <c r="AF143" i="12"/>
  <c r="AF56" i="12"/>
  <c r="I150" i="12"/>
  <c r="L57" i="12"/>
  <c r="O57" i="12"/>
  <c r="I57" i="12"/>
  <c r="F150" i="12"/>
  <c r="AF100" i="12"/>
  <c r="I131" i="12"/>
  <c r="O131" i="12"/>
  <c r="I144" i="12"/>
  <c r="L131" i="12"/>
  <c r="L101" i="12"/>
  <c r="F101" i="12"/>
  <c r="F144" i="12"/>
  <c r="AF130" i="12"/>
  <c r="I101" i="12"/>
  <c r="AE144" i="12"/>
  <c r="O144" i="12"/>
  <c r="O22" i="12"/>
  <c r="AF21" i="12"/>
  <c r="F22" i="12"/>
  <c r="L22" i="12"/>
  <c r="AE109" i="12" l="1"/>
  <c r="AF109" i="12" s="1"/>
  <c r="R38" i="12"/>
  <c r="R79" i="12"/>
  <c r="R57" i="12"/>
  <c r="R150" i="12"/>
  <c r="R144" i="12"/>
  <c r="R101" i="12"/>
  <c r="R131" i="12"/>
  <c r="R22" i="12"/>
  <c r="AF107" i="12" l="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L166" i="12" l="1"/>
  <c r="J166" i="12"/>
  <c r="O166" i="12"/>
  <c r="K166" i="12"/>
  <c r="I166" i="12"/>
  <c r="P166" i="12"/>
  <c r="N166" i="12"/>
  <c r="Q166" i="12"/>
  <c r="H166" i="12"/>
  <c r="M166" i="12"/>
  <c r="G166" i="12"/>
  <c r="W160" i="12" l="1"/>
  <c r="W162" i="12" s="1"/>
  <c r="V160" i="12"/>
  <c r="Y160" i="12"/>
  <c r="AC160" i="12"/>
  <c r="AC162" i="12" s="1"/>
  <c r="Z160" i="12"/>
  <c r="Z162" i="12" s="1"/>
  <c r="AD160" i="12"/>
  <c r="AD162" i="12" s="1"/>
  <c r="AB160" i="12"/>
  <c r="AB162" i="12" s="1"/>
  <c r="X160" i="12"/>
  <c r="X162" i="12" s="1"/>
  <c r="U160" i="12"/>
  <c r="U162" i="12" s="1"/>
  <c r="T160" i="12"/>
  <c r="S160" i="12"/>
  <c r="S166" i="12" s="1"/>
  <c r="AA160" i="12"/>
  <c r="AA162" i="12" s="1"/>
  <c r="AC166" i="12" l="1"/>
  <c r="AC167" i="12" s="1"/>
  <c r="V163" i="12"/>
  <c r="U166" i="12"/>
  <c r="U167" i="12" s="1"/>
  <c r="Y164" i="12"/>
  <c r="Z166" i="12"/>
  <c r="Z167" i="12" s="1"/>
  <c r="AB166" i="12"/>
  <c r="AB167" i="12" s="1"/>
  <c r="T162" i="12"/>
  <c r="X166" i="12"/>
  <c r="X167" i="12" s="1"/>
  <c r="AB163" i="12"/>
  <c r="V162" i="12"/>
  <c r="Y162" i="12"/>
  <c r="S162" i="12"/>
  <c r="S164" i="12"/>
  <c r="S165" i="12"/>
  <c r="V166" i="12"/>
  <c r="V167" i="12" s="1"/>
  <c r="AD166" i="12"/>
  <c r="AD167" i="12" s="1"/>
  <c r="W166" i="12"/>
  <c r="W167" i="12" s="1"/>
  <c r="Y166" i="12"/>
  <c r="Y167" i="12" s="1"/>
  <c r="AA166" i="12"/>
  <c r="AA167" i="12" s="1"/>
  <c r="T166" i="12"/>
  <c r="T167" i="12" s="1"/>
  <c r="Y163" i="12"/>
  <c r="S16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200-000001000000}">
      <text>
        <r>
          <rPr>
            <sz val="9"/>
            <color indexed="81"/>
            <rFont val="Tahoma"/>
            <family val="2"/>
          </rPr>
          <t xml:space="preserve">12 DE MARZO DE 2020
</t>
        </r>
      </text>
    </comment>
    <comment ref="G25" authorId="0" shapeId="0" xr:uid="{00000000-0006-0000-02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200-000003000000}">
      <text>
        <r>
          <rPr>
            <b/>
            <sz val="9"/>
            <color indexed="81"/>
            <rFont val="Tahoma"/>
            <family val="2"/>
          </rPr>
          <t>Juan David:</t>
        </r>
        <r>
          <rPr>
            <sz val="9"/>
            <color indexed="81"/>
            <rFont val="Tahoma"/>
            <family val="2"/>
          </rPr>
          <t xml:space="preserve">
27/04/2020
</t>
        </r>
      </text>
    </comment>
    <comment ref="D31" authorId="0" shapeId="0" xr:uid="{00000000-0006-0000-0200-000004000000}">
      <text>
        <r>
          <rPr>
            <b/>
            <sz val="9"/>
            <color indexed="81"/>
            <rFont val="Tahoma"/>
            <family val="2"/>
          </rPr>
          <t>5 DE MAYO DE 2020</t>
        </r>
      </text>
    </comment>
    <comment ref="G31" authorId="0" shapeId="0" xr:uid="{00000000-0006-0000-0200-000005000000}">
      <text>
        <r>
          <rPr>
            <b/>
            <sz val="9"/>
            <color indexed="81"/>
            <rFont val="Tahoma"/>
            <family val="2"/>
          </rPr>
          <t>28/04/2020</t>
        </r>
        <r>
          <rPr>
            <sz val="9"/>
            <color indexed="81"/>
            <rFont val="Tahoma"/>
            <family val="2"/>
          </rPr>
          <t xml:space="preserve">
</t>
        </r>
      </text>
    </comment>
    <comment ref="G32" authorId="0" shapeId="0" xr:uid="{00000000-0006-0000-0200-000006000000}">
      <text>
        <r>
          <rPr>
            <sz val="9"/>
            <color indexed="81"/>
            <rFont val="Tahoma"/>
            <family val="2"/>
          </rPr>
          <t>29 DE ABRIL DE 2020</t>
        </r>
      </text>
    </comment>
    <comment ref="G33" authorId="0" shapeId="0" xr:uid="{00000000-0006-0000-02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2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200-000009000000}">
      <text>
        <r>
          <rPr>
            <b/>
            <sz val="9"/>
            <color indexed="81"/>
            <rFont val="Tahoma"/>
            <family val="2"/>
          </rPr>
          <t xml:space="preserve">7 DE MAYO DE 2020
</t>
        </r>
        <r>
          <rPr>
            <sz val="9"/>
            <color indexed="81"/>
            <rFont val="Tahoma"/>
            <family val="2"/>
          </rPr>
          <t xml:space="preserve">
</t>
        </r>
      </text>
    </comment>
    <comment ref="G36" authorId="0" shapeId="0" xr:uid="{00000000-0006-0000-02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<sst xmlns="http://schemas.openxmlformats.org/spreadsheetml/2006/main" count="1570" uniqueCount="615">
  <si>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</si>
  <si>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</si>
  <si>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</si>
  <si>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</si>
  <si>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</si>
  <si>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</si>
  <si>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</si>
  <si>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</si>
  <si>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</si>
  <si>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</si>
  <si>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</si>
  <si>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</si>
  <si>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</si>
  <si>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</si>
  <si>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</si>
  <si>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</si>
  <si>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</si>
  <si>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</si>
  <si>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</si>
  <si>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</si>
  <si>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</si>
  <si>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</si>
  <si>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</si>
  <si>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</si>
  <si>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</si>
  <si>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</si>
  <si>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</si>
  <si>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</si>
  <si>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</si>
  <si>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</si>
  <si>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</si>
  <si>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</si>
  <si>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</si>
  <si>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</si>
  <si>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</si>
  <si>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</si>
  <si>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</si>
  <si>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</si>
  <si>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</si>
  <si>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</si>
  <si>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</si>
  <si>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</si>
  <si>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</si>
  <si>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</si>
  <si>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</si>
  <si>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</si>
  <si>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</si>
  <si>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</si>
  <si>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</si>
  <si>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</si>
  <si>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</si>
  <si>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</si>
  <si>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</si>
  <si>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</si>
  <si>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</si>
  <si>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</si>
  <si>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</si>
  <si>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</si>
  <si>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</si>
  <si>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</si>
  <si>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</si>
  <si>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</si>
  <si>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</si>
  <si>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</si>
  <si>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</si>
  <si>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</si>
  <si>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</si>
  <si>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</si>
  <si>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</si>
  <si>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</si>
  <si>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</si>
  <si>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</si>
  <si>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</si>
  <si>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</si>
  <si>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</si>
  <si>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</si>
  <si>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</si>
  <si>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</si>
  <si>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</si>
  <si>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</si>
  <si>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</si>
  <si>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</si>
  <si>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</si>
  <si>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</si>
  <si>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</si>
  <si>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</si>
  <si>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</si>
  <si>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</si>
  <si>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</si>
  <si>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</si>
  <si>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</si>
  <si>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</si>
  <si>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</si>
  <si>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</si>
  <si>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</si>
  <si>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</si>
  <si>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</si>
  <si>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</si>
  <si>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</si>
  <si>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</si>
  <si>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</si>
  <si>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</si>
  <si>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</si>
  <si>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</si>
  <si>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</si>
  <si>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</si>
  <si>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</si>
  <si>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</si>
  <si>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</si>
  <si>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</si>
  <si>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</si>
  <si>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</si>
  <si>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</si>
  <si>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</si>
  <si>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</si>
  <si>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</si>
  <si>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</si>
  <si>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</si>
  <si>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</si>
  <si>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</si>
  <si>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</si>
  <si>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</si>
  <si>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</si>
  <si>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del Talento Humano</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</si>
  <si>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</si>
  <si>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</si>
  <si>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</si>
  <si>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</si>
  <si>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</si>
  <si>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SEGUIMIENTOS ESPECIALES</t>
  </si>
  <si>
    <t>memorando</t>
  </si>
  <si>
    <t>RELACIÓN CON ENTES EXERNOS DE CONTROL</t>
  </si>
  <si>
    <t>LIDERAZGO ESTRATÉGICO</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</si>
  <si>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</si>
  <si>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</si>
  <si>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</si>
  <si>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</si>
  <si>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</si>
  <si>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</si>
  <si>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</si>
  <si>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CONTROL DE CAMBIOS</t>
  </si>
  <si>
    <t>Informes de Ley</t>
  </si>
  <si>
    <t>Seguimientos</t>
  </si>
  <si>
    <t>Evaluación y seguimiento</t>
  </si>
  <si>
    <t>Liderazgo estratégico</t>
  </si>
  <si>
    <t>Proceso Gestión Jurídica</t>
  </si>
  <si>
    <t>Proceso Gestión Contractual</t>
  </si>
  <si>
    <t>Proceso SIG</t>
  </si>
  <si>
    <t>Proceso de Gestión Administrativa</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</si>
  <si>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</si>
  <si>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</si>
  <si>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</si>
  <si>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Proceso de Metrología, Monitoreo y Modelación</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</si>
  <si>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</si>
  <si>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</si>
  <si>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t>AUDITORÍAS INTERNAS</t>
  </si>
  <si>
    <t>SEGUIMIENTO PLAN DE MEJORAMIENTO POR PROCESO</t>
  </si>
  <si>
    <t>EVALUACIÓN Y SEGUIMIENTO A INDICADORES POR PROCESO</t>
  </si>
  <si>
    <t>ROL ENFOQUE HACÍA LA PREVENCIÓN</t>
  </si>
  <si>
    <t>Informe consolidado de Indicadores por proceso</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</si>
  <si>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</si>
  <si>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Servir de puente entre la entidad y los entes de control en el marco de las auditorías (hacer el reparto de los requerimientos y consolidar las respuestas)</t>
  </si>
  <si>
    <t>Proceso Gestión Disciplinaria</t>
  </si>
  <si>
    <t>Capacitaciones o socializaciones del  Fomento de la Cultura del Control  (Roles de la Oficina de Control Interno, Metodología para la Gestión de riesgos,  código de integridad, Manual operativo del MIPG, MECI, Metodología de anállisis de causa).</t>
  </si>
  <si>
    <t>Hacer seguimiento a las respuestas a entes externos de control para verificar integralidad, pertinencia y oportunidad.</t>
  </si>
  <si>
    <t>SEGUIMIENTO PLAN DE MEJORAMIENTO SUSCRITO ANTE LA CONTRALORÍA</t>
  </si>
  <si>
    <t>Atender los requerimientos de asesoría o acompañamiento, generar alertas y recomendaciones a los procesos de la entidad.</t>
  </si>
  <si>
    <t>Memorando con informe Final y publicación en página WEB</t>
  </si>
  <si>
    <t>Informe,
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</si>
  <si>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</si>
  <si>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</si>
  <si>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</si>
  <si>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</si>
  <si>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</si>
  <si>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</si>
  <si>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</si>
  <si>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ACTAS</t>
  </si>
  <si>
    <t>Oficios y memorandos</t>
  </si>
  <si>
    <t>Memorandos, Oficios y actas</t>
  </si>
  <si>
    <t>RELACIÓN CON ENTES EXTERNOS DE CONTROL</t>
  </si>
  <si>
    <t>EVIDENCIAS</t>
  </si>
  <si>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</si>
  <si>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</si>
  <si>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</si>
  <si>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</si>
  <si>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</si>
  <si>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</si>
  <si>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</si>
  <si>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</si>
  <si>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</si>
  <si>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</si>
  <si>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</si>
  <si>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</si>
  <si>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</si>
  <si>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</si>
  <si>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</si>
  <si>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</si>
  <si>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</si>
  <si>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</si>
  <si>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</si>
  <si>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</si>
  <si>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</si>
  <si>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</si>
  <si>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</si>
  <si>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</si>
  <si>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</si>
  <si>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</si>
  <si>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</si>
  <si>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</si>
  <si>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</si>
  <si>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</si>
  <si>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</si>
  <si>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</si>
  <si>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</si>
  <si>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</si>
  <si>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</si>
  <si>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</si>
  <si>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</si>
  <si>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</si>
  <si>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</si>
  <si>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</si>
  <si>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</si>
  <si>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</si>
  <si>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</si>
  <si>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</si>
  <si>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</si>
  <si>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</si>
  <si>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</si>
  <si>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</si>
  <si>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</si>
  <si>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</si>
  <si>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</si>
  <si>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</si>
  <si>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</si>
  <si>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</si>
  <si>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</si>
  <si>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</si>
  <si>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</si>
  <si>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</si>
  <si>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</si>
  <si>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</si>
  <si>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</si>
  <si>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</si>
  <si>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</si>
  <si>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</si>
  <si>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</si>
  <si>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</si>
  <si>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</si>
  <si>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</si>
  <si>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</si>
  <si>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</si>
  <si>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</si>
  <si>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</si>
  <si>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</si>
  <si>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</si>
  <si>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</si>
  <si>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</si>
  <si>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</si>
  <si>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</si>
  <si>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</si>
  <si>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</si>
  <si>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</si>
  <si>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</si>
  <si>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</si>
  <si>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</si>
  <si>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</si>
  <si>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</si>
  <si>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</si>
  <si>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</si>
  <si>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</si>
  <si>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</si>
  <si>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</si>
  <si>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</si>
  <si>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</si>
  <si>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</si>
  <si>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</si>
  <si>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</si>
  <si>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</si>
  <si>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</si>
  <si>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</si>
  <si>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</si>
  <si>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</si>
  <si>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</si>
  <si>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</si>
  <si>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</si>
  <si>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</si>
  <si>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</si>
  <si>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</si>
  <si>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</si>
  <si>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</si>
  <si>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</si>
  <si>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</si>
  <si>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</si>
  <si>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</si>
  <si>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</si>
  <si>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</si>
  <si>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</si>
  <si>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</si>
  <si>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</si>
  <si>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</si>
  <si>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</si>
  <si>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</si>
  <si>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</si>
  <si>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</si>
  <si>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</si>
  <si>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</si>
  <si>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</si>
  <si>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</si>
  <si>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</si>
  <si>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</si>
  <si>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</si>
  <si>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</si>
  <si>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</si>
  <si>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</si>
  <si>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</si>
  <si>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</si>
  <si>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</si>
  <si>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</si>
  <si>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</si>
  <si>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</si>
  <si>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</si>
  <si>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</si>
  <si>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</si>
  <si>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</si>
  <si>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</si>
  <si>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</si>
  <si>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</si>
  <si>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</si>
  <si>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</si>
  <si>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</si>
  <si>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</si>
  <si>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</si>
  <si>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</si>
  <si>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</si>
  <si>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</si>
  <si>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</si>
  <si>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</si>
  <si>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</si>
  <si>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</si>
  <si>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</si>
  <si>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</si>
  <si>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</si>
  <si>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</si>
  <si>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</si>
  <si>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</si>
  <si>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</si>
  <si>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</si>
  <si>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</si>
  <si>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</si>
  <si>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</si>
  <si>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</si>
  <si>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</si>
  <si>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</si>
  <si>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</si>
  <si>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</si>
  <si>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</si>
  <si>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</si>
  <si>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</si>
  <si>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</si>
  <si>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</si>
  <si>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</si>
  <si>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</si>
  <si>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</si>
  <si>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</si>
  <si>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</si>
  <si>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</si>
  <si>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</si>
  <si>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</si>
  <si>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</si>
  <si>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</si>
  <si>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</si>
  <si>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</si>
  <si>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</si>
  <si>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</si>
  <si>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</si>
  <si>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</si>
  <si>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</si>
  <si>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</si>
  <si>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</si>
  <si>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</si>
  <si>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</si>
  <si>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</si>
  <si>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</si>
  <si>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</si>
  <si>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</si>
  <si>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</si>
  <si>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</si>
  <si>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</si>
  <si>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</si>
  <si>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</si>
  <si>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</si>
  <si>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</si>
  <si>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</si>
  <si>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</si>
  <si>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</si>
  <si>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</si>
  <si>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</si>
  <si>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</si>
  <si>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</si>
  <si>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</si>
  <si>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</si>
  <si>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</si>
  <si>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</si>
  <si>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</si>
  <si>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</si>
  <si>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</si>
  <si>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</si>
  <si>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</si>
  <si>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</si>
  <si>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</si>
  <si>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</si>
  <si>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</si>
  <si>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</si>
  <si>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</si>
  <si>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</si>
  <si>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</si>
  <si>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</si>
  <si>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</si>
  <si>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</si>
  <si>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</si>
  <si>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</si>
  <si>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</si>
  <si>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</si>
  <si>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</si>
  <si>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</si>
  <si>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</si>
  <si>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</si>
  <si>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</si>
  <si>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</si>
  <si>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</si>
  <si>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</si>
  <si>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</si>
  <si>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</si>
  <si>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</si>
  <si>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</si>
  <si>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</si>
  <si>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</si>
  <si>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</si>
  <si>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</si>
  <si>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</si>
  <si>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</si>
  <si>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</si>
  <si>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</si>
  <si>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</si>
  <si>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</si>
  <si>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</si>
  <si>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</si>
  <si>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</si>
  <si>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</si>
  <si>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</si>
  <si>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</si>
  <si>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</si>
  <si>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</si>
  <si>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</si>
  <si>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</si>
  <si>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</si>
  <si>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</si>
  <si>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</si>
  <si>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</si>
  <si>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</si>
  <si>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</si>
  <si>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</si>
  <si>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</si>
  <si>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</si>
  <si>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</si>
  <si>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</si>
  <si>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</si>
  <si>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</si>
  <si>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</si>
  <si>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</si>
  <si>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</si>
  <si>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</si>
  <si>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</si>
  <si>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</si>
  <si>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</si>
  <si>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</si>
  <si>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</si>
  <si>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</si>
  <si>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</si>
  <si>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</si>
  <si>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</si>
  <si>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</si>
  <si>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</si>
  <si>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</si>
  <si>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</si>
  <si>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</si>
  <si>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</si>
  <si>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</si>
  <si>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</si>
  <si>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</si>
  <si>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</si>
  <si>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</si>
  <si>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</si>
  <si>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</si>
  <si>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</si>
  <si>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</si>
  <si>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</si>
  <si>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</si>
  <si>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</si>
  <si>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</si>
  <si>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</si>
  <si>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</si>
  <si>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</si>
  <si>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</si>
  <si>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</si>
  <si>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</si>
  <si>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</si>
  <si>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</si>
  <si>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</si>
  <si>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</si>
  <si>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</si>
  <si>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t>Informe del Estado de las Resoluciones de Interés General de La Entidad .</t>
  </si>
  <si>
    <t xml:space="preserve">Seguimiento al Plan de Implementación y Sostenibilidad de MIPG </t>
  </si>
  <si>
    <t>SEGUIMIENTOS PLAN DE MEJORAMIENTO SUSCRITO ANTE ENTES DE CONTROL</t>
  </si>
  <si>
    <t>SEGUIMIENTO ESPECIAL</t>
  </si>
  <si>
    <t>Informe  consolidado y publicación en  página WEB (Apoyan todos)</t>
  </si>
  <si>
    <t xml:space="preserve">Evaluación  de la aprehensión de las capacitaciones y socializaciones del fomento de la cultura del control </t>
  </si>
  <si>
    <t>Revisión, actualización y socialización del mapa de aseguramiento.</t>
  </si>
  <si>
    <t>Criterios:   MECI-MIPG, procesos, procedimientos, manuales, guías, formatos adoptados por la entidad, documentos del sistema de gestión, normatividad aplicable a la Organización.</t>
  </si>
  <si>
    <t>Seguimiento Especial -  Seguimiento a pasivos exigibles, reservas y saneamiento contable</t>
  </si>
  <si>
    <t>Realizar una medición de la efectividad de las acciones Plan de Mejoramiento suscrito ante la Contraloría.</t>
  </si>
  <si>
    <t>Informe comunciado con Memorando</t>
  </si>
  <si>
    <t>Realizar una medición de la efectividad de las acciones Plan de Mejoramiento por procesos.</t>
  </si>
  <si>
    <t xml:space="preserve">Objetivo del plan: 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  </t>
  </si>
  <si>
    <t>Auditoría al proceso evaluación, control y seguimiento incluye: trámites ambientales permisivos y sancionatorios, procedimientos del proceso.</t>
  </si>
  <si>
    <t>Auditoría al Proceso Gestión Tecnológica, incluye: Política de Gobierno  Digital,  seguridad digital, PETI,  página web, contenidos, datos abiertos, seguridad, confiabilidad e integridad de la información, norma NTC5854 (accesibilidad WEB ),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</si>
  <si>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</si>
  <si>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r>
      <rPr>
        <b/>
        <sz val="8"/>
        <color theme="1"/>
        <rFont val="Arial"/>
        <family val="2"/>
      </rPr>
      <t>Recursos:</t>
    </r>
    <r>
      <rPr>
        <sz val="8"/>
        <color theme="1"/>
        <rFont val="Arial"/>
        <family val="2"/>
      </rPr>
      <t xml:space="preserve">
- Humanos:  Equipo de trabajo de la Oficina de Control interno
- Tecnológicos: Equipos de computo, sistemas de información , sistemas de redes y correo electrónico de la entidad.
- Logísticos: Transporte.</t>
    </r>
  </si>
  <si>
    <r>
      <rPr>
        <b/>
        <sz val="8"/>
        <rFont val="Arial"/>
        <family val="2"/>
      </rPr>
      <t>Evaluación Institucional a la Gestión por Dependencias</t>
    </r>
    <r>
      <rPr>
        <sz val="8"/>
        <rFont val="Arial"/>
        <family val="2"/>
      </rPr>
      <t xml:space="preserve">  
</t>
    </r>
    <r>
      <rPr>
        <b/>
        <u/>
        <sz val="8"/>
        <rFont val="Arial"/>
        <family val="2"/>
      </rPr>
      <t>(Ley 909 de 2004 art. 39</t>
    </r>
    <r>
      <rPr>
        <u/>
        <sz val="8"/>
        <rFont val="Arial"/>
        <family val="2"/>
      </rPr>
      <t xml:space="preserve">, </t>
    </r>
    <r>
      <rPr>
        <sz val="8"/>
        <rFont val="Arial"/>
        <family val="2"/>
      </rPr>
      <t xml:space="preserve">Decreto Nacional 1227 de 2005, art. 52 y siguientes, Circular 004 del 2005 del DAFP, Acuerdos de la CNSC 565 de 2016  y  816 de 2016. Decreto Nacional 648 de 2017 artículo 2.2.21.4.9. literal e.
* </t>
    </r>
    <r>
      <rPr>
        <b/>
        <u/>
        <sz val="8"/>
        <rFont val="Arial"/>
        <family val="2"/>
      </rPr>
      <t>Antes del 30 de enero</t>
    </r>
    <r>
      <rPr>
        <sz val="8"/>
        <rFont val="Arial"/>
        <family val="2"/>
      </rPr>
      <t xml:space="preserve"> a representante legal y jefes de dependencias.</t>
    </r>
  </si>
  <si>
    <r>
      <rPr>
        <b/>
        <sz val="8"/>
        <color theme="1"/>
        <rFont val="Arial"/>
        <family val="2"/>
      </rPr>
      <t>Seguimiento y Control de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8"/>
        <color theme="1"/>
        <rFont val="Arial"/>
        <family val="2"/>
      </rPr>
      <t>Ley 1474 de 2011, art. 73</t>
    </r>
    <r>
      <rPr>
        <b/>
        <sz val="8"/>
        <color theme="1"/>
        <rFont val="Arial"/>
        <family val="2"/>
      </rPr>
      <t xml:space="preserve">, </t>
    </r>
    <r>
      <rPr>
        <sz val="8"/>
        <color theme="1"/>
        <rFont val="Arial"/>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</si>
  <si>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</si>
  <si>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03 de 2013</t>
    </r>
    <r>
      <rPr>
        <sz val="8"/>
        <rFont val="Arial"/>
        <family val="2"/>
      </rPr>
      <t xml:space="preserve"> de Alcaldía Mayor de Bogotá, Decreto Distrital 654 de 2011 artículo 73). 
*A Secretaria técnica del Subcomité de Asuntos disciplinarios del Distrito Capital Dirección Distrital de Asuntos Disciplinarios.</t>
    </r>
    <r>
      <rPr>
        <b/>
        <u/>
        <sz val="8"/>
        <rFont val="Arial"/>
        <family val="2"/>
      </rPr>
      <t xml:space="preserve"> Antes del 15 de mayo y antes del 15 de noviembre</t>
    </r>
    <r>
      <rPr>
        <b/>
        <sz val="8"/>
        <rFont val="Arial"/>
        <family val="2"/>
      </rPr>
      <t>.</t>
    </r>
  </si>
  <si>
    <r>
      <t xml:space="preserve">Informe  Evaluación independiente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 xml:space="preserve">Circular Externa No. 100-006 de 2019. </t>
    </r>
  </si>
  <si>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8"/>
        <rFont val="Arial"/>
        <family val="2"/>
      </rPr>
      <t xml:space="preserve">* Trimestral a representante legal. </t>
    </r>
  </si>
  <si>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2019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2018). Consolidación y transmisión de informes de Rendición de la cuenta anual de cada uno de los procesos.
</t>
    </r>
    <r>
      <rPr>
        <b/>
        <sz val="8"/>
        <rFont val="Calibri"/>
        <family val="2"/>
      </rPr>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</si>
  <si>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t>
    </r>
  </si>
  <si>
    <r>
      <rPr>
        <b/>
        <sz val="8"/>
        <rFont val="Arial"/>
        <family val="2"/>
      </rPr>
      <t>Decreto Distrital No. 807 de 2019 (artículo 39, parágrafo 4)</t>
    </r>
    <r>
      <rPr>
        <sz val="8"/>
        <rFont val="Arial"/>
        <family val="2"/>
      </rPr>
      <t>.  Autoevaluación del Estatuto de Auditoría y Código de ëtica del Auditor e informe de gestión Oficina de Control Interno.</t>
    </r>
  </si>
  <si>
    <r>
      <t xml:space="preserve">Decreto 371 de 2010. </t>
    </r>
    <r>
      <rPr>
        <sz val="8"/>
        <rFont val="Arial"/>
        <family val="2"/>
      </rPr>
      <t>Informe se seguimiento al cumplimiento del Decreto 371.</t>
    </r>
  </si>
  <si>
    <t>Evaluación de la aprehensión al código de integridad (Revisar quejas al comité de convivencia laboral, disciplinario quejas o denuncias con temas relacionados con la presunta vulneración de valores)</t>
  </si>
  <si>
    <t>Informe Seguimiento a la Implementación de la Política de prevención del  Daño Antijurídico y la política de defensa judicial.</t>
  </si>
  <si>
    <r>
      <rPr>
        <b/>
        <sz val="10"/>
        <color theme="1"/>
        <rFont val="Arial"/>
        <family val="2"/>
      </rPr>
      <t>Recursos:</t>
    </r>
    <r>
      <rPr>
        <sz val="10"/>
        <color theme="1"/>
        <rFont val="Arial"/>
        <family val="2"/>
      </rPr>
      <t xml:space="preserve">
- Humanos:  Equipo de trabajo de la Oficina de Control interno
- Tecnológicos: Equipos de computo, sistemas de información y correo electrónico de la entidad.
- Logísticos: Transporte.</t>
    </r>
  </si>
  <si>
    <t>TOTAL AUDITORÍA</t>
  </si>
  <si>
    <t>TOTAL DE INFORMES DE LEY</t>
  </si>
  <si>
    <t>TOTAL SEGUIMIENTOS AL PLAN DE MEJORAMIENTO SUSCRITO ANTE ENTES EXTERNOS DE CONTROL</t>
  </si>
  <si>
    <t>TOTAL SEGUIMIENTOS AL PLAN DE MEJORAMIENTO POR PROCESOS</t>
  </si>
  <si>
    <t>TOTAL SEGUIMIENTOS A INDICADORES</t>
  </si>
  <si>
    <t>TOTAL SEGUIMIENTOS ESPECIALES</t>
  </si>
  <si>
    <t>TOTAL ACTIVIDADES DE ENFOQUE HACIA LA PREVENCIÓN</t>
  </si>
  <si>
    <t>TOTAL ACTIVIDADES DE EVALUACIÓN DE LA GESTIÓN DE LOS RIESGOS</t>
  </si>
  <si>
    <t>EVALUACIÓN DE LOS RIESGOS GESTIÓN Y CORRUPCIÓN</t>
  </si>
  <si>
    <t>TOTAL ACTIVIDADES DE LIDERAZGO ESTRATÉGICO</t>
  </si>
  <si>
    <t>TOTAL ACTIVIDADES DE RELACIÓN CON ENTES EXTERNOS DE CONTROL</t>
  </si>
  <si>
    <t xml:space="preserve">PLAN ANUAL DE AUDITORÍA - OFICINA DE CONTROL INTERNO
SECRETARIA DISTRITAL DE AMBIENTE 2021
</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</si>
  <si>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 realizados directamente por la jefe de la Oficina de Control Interno, se comunicarán a la depéndencia que atienda el tema y quedarán documentados en las acta de autocontrol del proceso control y mejora.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 respuesta a PQRS está supeditada a las solicitudes que ingresen y que sean responsabilidad de la Oficina de Control Interno, en lo meses que no ingresen se documentará con No Aplica para este mes.
6. Las asesorías y acompañamientos se realizarán de oficio y a solicitud de las dependencias y se realizarán las necesarias cada mes.
7. La consolidación de respuestas a entes de control esta supeditada a las solicitudes que realice la Contraloría en el marco de las auditorías.
8. Las actividades adicionales que se realicen de las programadas se contabilizarán en ejecutado pra llevar el control y estadística, pero la ejecución del plan no podrá superar el 100%.
</t>
  </si>
  <si>
    <t>Realizar informes de verificación de contratos en todas sus etapas.</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</si>
  <si>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t>
  </si>
  <si>
    <t>Auditoría al Proceso de Gestión Administrativa, incluye procedimientos del proceso, avance en la implementación del PIGA, componente de gestión ambiental (Res. SDA No 02163 de 2020), verificación de contratos de servicios tercerizados.</t>
  </si>
  <si>
    <t>Proceso de Gestión  Financiera</t>
  </si>
  <si>
    <t>Proceso de Gestión  Tecnológica</t>
  </si>
  <si>
    <r>
      <t xml:space="preserve">Proceso </t>
    </r>
    <r>
      <rPr>
        <sz val="8"/>
        <rFont val="Arial"/>
        <family val="2"/>
      </rPr>
      <t xml:space="preserve">de servicio a la ciudadanía </t>
    </r>
  </si>
  <si>
    <t>Proceso de Gestión Financiera</t>
  </si>
  <si>
    <r>
      <t xml:space="preserve">Proceso de Gestión </t>
    </r>
    <r>
      <rPr>
        <sz val="8"/>
        <rFont val="Arial"/>
        <family val="2"/>
      </rPr>
      <t>Tecnológicos</t>
    </r>
  </si>
  <si>
    <r>
      <t xml:space="preserve">Proceso </t>
    </r>
    <r>
      <rPr>
        <sz val="8"/>
        <rFont val="Arial"/>
        <family val="2"/>
      </rPr>
      <t>servicio a la ciudadanía</t>
    </r>
  </si>
  <si>
    <t>Proceso de Gestión Tecnológica</t>
  </si>
  <si>
    <t>Proceso de servicio a la ciudadanía</t>
  </si>
  <si>
    <t>Informe de resultados del índice de desempeño institucional - DAFP - Socialización al CICCI.</t>
  </si>
  <si>
    <r>
      <rPr>
        <b/>
        <sz val="8"/>
        <rFont val="Arial"/>
        <family val="2"/>
      </rPr>
      <t>Informe de PQRSF</t>
    </r>
    <r>
      <rPr>
        <sz val="8"/>
        <rFont val="Arial"/>
        <family val="2"/>
      </rPr>
      <t xml:space="preserve"> 
</t>
    </r>
    <r>
      <rPr>
        <b/>
        <u/>
        <sz val="8"/>
        <rFont val="Arial"/>
        <family val="2"/>
      </rPr>
      <t>Ley 1474  Artículo 76</t>
    </r>
    <r>
      <rPr>
        <sz val="8"/>
        <rFont val="Arial"/>
        <family val="2"/>
      </rPr>
      <t xml:space="preserve">, </t>
    </r>
    <r>
      <rPr>
        <b/>
        <u/>
        <sz val="8"/>
        <rFont val="Arial"/>
        <family val="2"/>
      </rPr>
      <t xml:space="preserve">semestral </t>
    </r>
    <r>
      <rPr>
        <u/>
        <sz val="8"/>
        <rFont val="Arial"/>
        <family val="2"/>
      </rPr>
      <t>d</t>
    </r>
    <r>
      <rPr>
        <sz val="8"/>
        <rFont val="Arial"/>
        <family val="2"/>
      </rPr>
      <t>irigido al Secretario de la entidad.</t>
    </r>
  </si>
  <si>
    <t>Participar en las reuniones del Comité de Conciliación, contratación y de gestión y desempeño.</t>
  </si>
  <si>
    <r>
      <rPr>
        <b/>
        <sz val="8"/>
        <rFont val="Arial"/>
        <family val="2"/>
      </rPr>
      <t>Evaluación al Sistema de Control Interno Contable</t>
    </r>
    <r>
      <rPr>
        <sz val="8"/>
        <rFont val="Arial"/>
        <family val="2"/>
      </rPr>
      <t xml:space="preserve">
*  </t>
    </r>
    <r>
      <rPr>
        <b/>
        <u/>
        <sz val="8"/>
        <rFont val="Arial"/>
        <family val="2"/>
      </rPr>
      <t>Antes del 12 de febrero</t>
    </r>
    <r>
      <rPr>
        <sz val="8"/>
        <rFont val="Arial"/>
        <family val="2"/>
      </rPr>
      <t xml:space="preserve"> a la Dirección Distrital de Contabilidad.
*  </t>
    </r>
    <r>
      <rPr>
        <b/>
        <u/>
        <sz val="8"/>
        <rFont val="Arial"/>
        <family val="2"/>
      </rPr>
      <t>Antes del 12 de febrero a</t>
    </r>
    <r>
      <rPr>
        <sz val="8"/>
        <rFont val="Arial"/>
        <family val="2"/>
      </rPr>
      <t xml:space="preserve"> la Veeduría Distrital.  
*  </t>
    </r>
    <r>
      <rPr>
        <b/>
        <u/>
        <sz val="8"/>
        <rFont val="Arial"/>
        <family val="2"/>
      </rPr>
      <t>Antes del 15 febrero</t>
    </r>
    <r>
      <rPr>
        <sz val="8"/>
        <rFont val="Arial"/>
        <family val="2"/>
      </rPr>
      <t xml:space="preserve"> a Contraloría de Bogotá, en formato CBN-1019 en la Rendición Cuenta Anual (Décimo primer día hábil de febrero) 
</t>
    </r>
    <r>
      <rPr>
        <b/>
        <u/>
        <sz val="8"/>
        <rFont val="Arial"/>
        <family val="2"/>
      </rPr>
      <t xml:space="preserve"> Decreto Nacional 648 de 2017 artículo 2.2.21.4.9. literal "d". </t>
    </r>
    <r>
      <rPr>
        <sz val="8"/>
        <rFont val="Arial"/>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8"/>
        <rFont val="Arial"/>
        <family val="2"/>
      </rPr>
      <t>.
Resolución de la Secretaría Distrital de Hacienda es la DDC-000002  del 9/08/2018, articulo 3º Información anual, literal n : formulacro CGN2016 Evaluación control interno contable en los plazos establecidos por la Veeduría Distrital.
Circular 12 del Veedor Distrital y el plazo es hasta el 12/02/2021</t>
    </r>
  </si>
  <si>
    <t>Auditoría al Proceso Gestión Ambiental y Desarrollo Rural: planes de manejo de Áreas Protegidas y Humedales, Planes de Ordenación y Manejo de Cuencas Hidrográficas, Plan de Accion de Suelos  de Protección, incluye procedimientos del proceso</t>
  </si>
  <si>
    <t xml:space="preserve">PLAN ANUAL DE AUDITORÍA OFICINA DE CONTROL INTERNO 2021
SECRETARIA DISTRITAL DE AMBIENTE 
</t>
  </si>
  <si>
    <t>COMITÉ INSTITUCIONAL DE COORDINACIÓN DE CONTROL INTERNO: Acta No.1   de enero 29 de  2021</t>
  </si>
  <si>
    <t>Informe comunicado con memorando Forest No. 2021IE15311 de 27/01/2021. Publicado en el link: http://www.ambientebogota.gov.co/web/transparencia/reportes-de-control-interno/-/document_library_display/Jkr8/view/10868487</t>
  </si>
  <si>
    <t>Informe tercer cuatrimestre de 2020, comunciado con memorando No. 2021IE08732 de 18/01/2021, publicado en el link: http://www.ambientebogota.gov.co/web/transparencia/reportes-de-control-interno/-/document_library_display/Jkr8/view/10867413</t>
  </si>
  <si>
    <t>Informe comunicado con memorando Forest No. 2021IE13326 de 25/01/2021. Publicado en el link: http://www.ambientebogota.gov.co/web/transparencia/reportes-de-control-interno/-/document_library_display/Jkr8/view/9553111/29627?_110_INSTANCE_Jkr8_redirect=http%3A%2F%2Fwww.ambientebogota.gov.co%2Fweb%2Ftransparencia%2Freportes-de-control-interno%2F-%2Fdocument_library_display%2FJkr8%2Fview%2F9553111</t>
  </si>
  <si>
    <t>informe comunicado con memorando No. 2021IE17777 de 31/01/2021.</t>
  </si>
  <si>
    <t>comunicado con memorando No.      2021IE17516 del 29/01/2021, Publciado en el link:http://www.ambientebogota.gov.co/web/transparencia/reportes-de-control-interno/-/document_library_display/Jkr8/view/10227214/29753?_110_INSTANCE_Jkr8_redirect=http%3A%2F%2Fwww.ambientebogota.gov.co%2Fweb%2Ftransparencia%2Freportes-de-control-interno%2F-%2Fdocument_library_display%2FJkr8%2Fview%2F10227214</t>
  </si>
  <si>
    <t>Informe comunciado con memorando No. 2021IE07144 del 15/01/2021.</t>
  </si>
  <si>
    <t>Informe comunciado con memorando No. 2021IE17777 del 31/01/2021.</t>
  </si>
  <si>
    <t>comunicado con memorando No.      2021IE08513 del 18/01/2021, Publciado en el link: http://www.ambientebogota.gov.co/web/transparencia/reportes-de-control-interno/-/document_library_display/Jkr8/view/10492367</t>
  </si>
  <si>
    <t>Cargado en el proceso en ISOLUCION
Informe tercer cuatrimestre de 2020, comunciado con memorando No. 2021IE08732 de 18/01/2021, publicado en el link: http://www.ambientebogota.gov.co/web/transparencia/reportes-de-control-interno/-/document_library_display/Jkr8/view/10867413</t>
  </si>
  <si>
    <t xml:space="preserve">Acta de CICCI No. 1 de 29 de enero de 2021, convocatoria realziada con memorandos: 2021IE08502 de 18/01/2021 y
2021IE11893 de 22/01/2021.
</t>
  </si>
  <si>
    <t>Participación en comité de contratación, acta No. 1 de 2021, Comitpe de Concliación, acta No1 de 2021, comité directivo el 28 de enero de 2021 y en el CIGD el 29 de enero de 2021.</t>
  </si>
  <si>
    <t>Se realizó asesoría y recomendaciones frente a los planes de acción consolidados de la entidad, comunicado con memorando No. 2021IE17032 de 29/01/2021.</t>
  </si>
  <si>
    <t>PROGRAMA ANUAL DE AUDITORIAS CONSOLIDADO 
VIGENCIA: 2021</t>
  </si>
  <si>
    <t>N°</t>
  </si>
  <si>
    <t>Auditoría Interna</t>
  </si>
  <si>
    <t>ENE</t>
  </si>
  <si>
    <t>FEB</t>
  </si>
  <si>
    <t>MAR</t>
  </si>
  <si>
    <t>ABR</t>
  </si>
  <si>
    <t>MAY</t>
  </si>
  <si>
    <t>JUN</t>
  </si>
  <si>
    <t>JUL</t>
  </si>
  <si>
    <t>AGO</t>
  </si>
  <si>
    <t>SEP</t>
  </si>
  <si>
    <t>OCT</t>
  </si>
  <si>
    <t>NOV</t>
  </si>
  <si>
    <t>DIC</t>
  </si>
  <si>
    <t>Auditor(es)</t>
  </si>
  <si>
    <t>Oficina de Control Interno</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</si>
  <si>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 Sistema de Seguridad y Salud en el Trabajo</t>
  </si>
  <si>
    <t>Auditoría al Proceso Gestión Ambiental y Desarrollo Rural: PACA, planes de manejo de Áreas Protegidas y Humedales, Planes de Ordenación y Manejo de Cuencas Hidrográficas, Plan de Accion de Suelos  de Protección.</t>
  </si>
  <si>
    <t xml:space="preserve"> NTC-ISO/IEC 17025:2017,  Auditoría Interna al Laboratorio Ambiental de la SDA correspondiente a la matriz aire con alcance al área técnica de fuentes fijas, en donde se tendrá en cuenta los métodos de medición para la toma de muestra de haluros de hidrógeno y determinación de oxígeno por método instrumental, que no están acreditados ante el IDEAM, pero que requieren ser evaluados para solicitar la extensión.</t>
  </si>
  <si>
    <t>Subdirección de Calidad del aire, auditiva y visual</t>
  </si>
  <si>
    <t>NTC-ISO/IEC 17025:2017, se realizará la Auditoría Interna a la Red de Monitoreo de Ruido Ambiental de Bogotá (RMRAB), con el propósito de ampliar el alcance a la acreditación del laboratorio, en la matriz aire, según el método de referencia de la ISO 1996.</t>
  </si>
  <si>
    <t>Auditoría de ACREDITACIÓN ISO 17025:2017 - IDEAM</t>
  </si>
  <si>
    <t>IDEAM (Pendiente de que se fije fecha por parte del IDEAM)</t>
  </si>
  <si>
    <t xml:space="preserve">Auditoría de desemepeño PAD 2021 - Código N° 50. -Contraloría Distrital </t>
  </si>
  <si>
    <t>x</t>
  </si>
  <si>
    <t>Contraloría Distrital</t>
  </si>
  <si>
    <t xml:space="preserve">Auditoría regular a la vigencia 2020 -Contraloría Distrital </t>
  </si>
  <si>
    <t xml:space="preserve">Nota: El Programa Anual de Auditorias puede ser modificado respecto de la fechas por el Jefe de Control Interno. La inclusión o eliminación de una Auditoria Interna debe ser aprobada por el Comité Institucional de Coordinación de Control Interno, las externas pueden ser incluidas en la medida que sean programadas por entes de control y deben ser comunicadas al CICCI.    </t>
  </si>
  <si>
    <t xml:space="preserve">                                                                                                                         </t>
  </si>
  <si>
    <t>REUNIÓN DE AUTOCONTROL OCI (FUNCIONARIOS Y CONTRATISTAS OCI), ACTA DE COMITÉ DE AUTOCONTROL No. 1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</si>
</sst>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dd/mm/yyyy;@"/>
    <numFmt numFmtId="167" formatCode="0;[Red]0"/>
  </numFmts>
  <fonts count="30" x14ac:knownFonts="1">
    <font>
      <sz val="11"/>
      <color theme="1"/>
      <name val="Arial"/>
      <family val="2"/>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0"/>
      <color theme="1"/>
      <name val="Arial"/>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sz val="8"/>
      <color theme="1"/>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b/>
      <u/>
      <sz val="8"/>
      <name val="Arial"/>
      <family val="2"/>
    </font>
    <font>
      <u/>
      <sz val="8"/>
      <name val="Arial"/>
      <family val="2"/>
    </font>
    <font>
      <b/>
      <u/>
      <sz val="8"/>
      <color theme="1"/>
      <name val="Arial"/>
      <family val="2"/>
    </font>
    <font>
      <b/>
      <sz val="10"/>
      <name val="Arial"/>
      <family val="2"/>
    </font>
    <font>
      <sz val="9"/>
      <color theme="1"/>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AFE9E8"/>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2" tint="-9.9978637043366805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cellStyleXfs>
  <cellXfs count="37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5" fillId="3" borderId="33" xfId="0" applyFont="1" applyFill="1" applyBorder="1" applyAlignment="1">
      <alignment horizontal="center" vertical="center" textRotation="90" wrapText="1"/>
    </xf>
    <xf numFmtId="0" fontId="6" fillId="8" borderId="10" xfId="0" applyFont="1" applyFill="1" applyBorder="1" applyAlignment="1">
      <alignment horizontal="center" vertical="center" wrapText="1"/>
    </xf>
    <xf numFmtId="0" fontId="7" fillId="2" borderId="0" xfId="0" applyFont="1" applyFill="1" applyAlignment="1">
      <alignment vertical="center" wrapText="1"/>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6" fillId="8"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0" xfId="0" applyFont="1" applyFill="1" applyAlignment="1">
      <alignment horizontal="lef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43" fontId="12" fillId="2" borderId="0" xfId="4" applyFont="1" applyFill="1" applyAlignment="1">
      <alignment vertical="center" wrapText="1"/>
    </xf>
    <xf numFmtId="0" fontId="12" fillId="0" borderId="0" xfId="0" applyFont="1" applyFill="1" applyAlignment="1">
      <alignment vertical="center" wrapText="1"/>
    </xf>
    <xf numFmtId="0" fontId="12" fillId="9" borderId="0" xfId="0" applyFont="1" applyFill="1" applyAlignment="1">
      <alignment vertical="center" wrapText="1"/>
    </xf>
    <xf numFmtId="0" fontId="11" fillId="0" borderId="0" xfId="0" applyFont="1" applyFill="1" applyAlignment="1">
      <alignment vertical="center" wrapText="1"/>
    </xf>
    <xf numFmtId="0" fontId="12" fillId="10" borderId="0" xfId="0" applyFont="1" applyFill="1" applyAlignment="1">
      <alignment vertical="center" wrapText="1"/>
    </xf>
    <xf numFmtId="0" fontId="12" fillId="0" borderId="0" xfId="0" applyFont="1" applyAlignment="1">
      <alignment vertical="center" wrapText="1"/>
    </xf>
    <xf numFmtId="0" fontId="14" fillId="2" borderId="10" xfId="0" applyFont="1" applyFill="1" applyBorder="1"/>
    <xf numFmtId="0" fontId="15" fillId="15" borderId="10" xfId="0" applyFont="1" applyFill="1" applyBorder="1" applyAlignment="1">
      <alignment horizontal="center" vertical="center" wrapText="1"/>
    </xf>
    <xf numFmtId="166" fontId="16" fillId="15" borderId="10" xfId="0" applyNumberFormat="1" applyFont="1" applyFill="1" applyBorder="1" applyAlignment="1">
      <alignment horizontal="center" vertical="center" wrapText="1"/>
    </xf>
    <xf numFmtId="0" fontId="16" fillId="15" borderId="10" xfId="0" applyFont="1" applyFill="1" applyBorder="1" applyAlignment="1">
      <alignment horizontal="center" vertical="center" wrapText="1"/>
    </xf>
    <xf numFmtId="49" fontId="16" fillId="15" borderId="10" xfId="0" applyNumberFormat="1" applyFont="1" applyFill="1" applyBorder="1" applyAlignment="1">
      <alignment horizontal="center" vertical="center" wrapText="1"/>
    </xf>
    <xf numFmtId="0" fontId="16" fillId="15" borderId="10" xfId="0" applyFont="1" applyFill="1" applyBorder="1" applyAlignment="1">
      <alignment horizontal="center" vertical="top" wrapText="1"/>
    </xf>
    <xf numFmtId="0" fontId="14" fillId="16" borderId="10" xfId="0" applyFont="1" applyFill="1" applyBorder="1" applyAlignment="1">
      <alignment horizontal="center" vertical="center"/>
    </xf>
    <xf numFmtId="166" fontId="17" fillId="16" borderId="10" xfId="0" applyNumberFormat="1" applyFont="1" applyFill="1" applyBorder="1" applyAlignment="1">
      <alignment horizontal="center" vertical="center" wrapText="1"/>
    </xf>
    <xf numFmtId="0" fontId="17" fillId="16" borderId="10" xfId="0" applyFont="1" applyFill="1" applyBorder="1" applyAlignment="1">
      <alignment vertical="top" wrapText="1"/>
    </xf>
    <xf numFmtId="0" fontId="17" fillId="16" borderId="10" xfId="0" applyFont="1" applyFill="1" applyBorder="1" applyAlignment="1">
      <alignment horizontal="center" vertical="center" wrapText="1"/>
    </xf>
    <xf numFmtId="49" fontId="17" fillId="16" borderId="10" xfId="0" applyNumberFormat="1"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166" fontId="17" fillId="16" borderId="4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49" fontId="17" fillId="16" borderId="0" xfId="0" applyNumberFormat="1" applyFont="1" applyFill="1" applyAlignment="1">
      <alignment horizontal="center" vertical="center" wrapText="1"/>
    </xf>
    <xf numFmtId="166" fontId="17" fillId="2" borderId="10" xfId="0" applyNumberFormat="1" applyFont="1" applyFill="1" applyBorder="1" applyAlignment="1">
      <alignment horizontal="center" vertical="center"/>
    </xf>
    <xf numFmtId="0" fontId="17" fillId="2" borderId="10" xfId="0" applyFont="1" applyFill="1" applyBorder="1" applyAlignment="1">
      <alignment vertical="top" wrapText="1"/>
    </xf>
    <xf numFmtId="166" fontId="17" fillId="2" borderId="49" xfId="0" applyNumberFormat="1" applyFont="1" applyFill="1" applyBorder="1" applyAlignment="1">
      <alignment horizontal="center" vertical="center"/>
    </xf>
    <xf numFmtId="0" fontId="17" fillId="2" borderId="0" xfId="0" applyFont="1" applyFill="1" applyAlignment="1">
      <alignment vertical="top" wrapText="1"/>
    </xf>
    <xf numFmtId="0" fontId="17" fillId="2" borderId="10" xfId="0" applyFont="1" applyFill="1" applyBorder="1" applyAlignment="1">
      <alignment horizontal="center" vertical="center"/>
    </xf>
    <xf numFmtId="0" fontId="18"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0" xfId="0" applyFont="1" applyFill="1" applyBorder="1" applyAlignment="1">
      <alignment horizontal="center"/>
    </xf>
    <xf numFmtId="0" fontId="19" fillId="2" borderId="10" xfId="0" applyFont="1" applyFill="1" applyBorder="1" applyAlignment="1">
      <alignment horizontal="left" vertical="center" wrapText="1"/>
    </xf>
    <xf numFmtId="0" fontId="20" fillId="14" borderId="11" xfId="0" applyFont="1" applyFill="1" applyBorder="1" applyAlignment="1">
      <alignment vertical="center"/>
    </xf>
    <xf numFmtId="0" fontId="21" fillId="11" borderId="10" xfId="0" applyFont="1" applyFill="1" applyBorder="1" applyAlignment="1">
      <alignment vertical="center" wrapText="1"/>
    </xf>
    <xf numFmtId="0" fontId="21" fillId="3" borderId="10" xfId="0" applyFont="1" applyFill="1" applyBorder="1" applyAlignment="1">
      <alignment vertical="center" wrapText="1"/>
    </xf>
    <xf numFmtId="16" fontId="20" fillId="14" borderId="11" xfId="0" applyNumberFormat="1" applyFont="1" applyFill="1" applyBorder="1" applyAlignment="1">
      <alignment horizontal="center" vertical="center" textRotation="90" wrapText="1"/>
    </xf>
    <xf numFmtId="16" fontId="20" fillId="14" borderId="43" xfId="0" applyNumberFormat="1" applyFont="1" applyFill="1" applyBorder="1" applyAlignment="1">
      <alignment horizontal="center" vertical="center" textRotation="90" wrapText="1"/>
    </xf>
    <xf numFmtId="0" fontId="20" fillId="14" borderId="51" xfId="0" applyFont="1" applyFill="1" applyBorder="1" applyAlignment="1">
      <alignment horizontal="center" vertical="center" textRotation="90" wrapText="1"/>
    </xf>
    <xf numFmtId="16" fontId="20" fillId="13" borderId="42" xfId="0" applyNumberFormat="1" applyFont="1" applyFill="1" applyBorder="1" applyAlignment="1">
      <alignment horizontal="center" vertical="center" textRotation="90" wrapText="1"/>
    </xf>
    <xf numFmtId="16" fontId="20" fillId="13" borderId="11" xfId="0" applyNumberFormat="1" applyFont="1" applyFill="1" applyBorder="1" applyAlignment="1">
      <alignment horizontal="center" vertical="center" textRotation="90" wrapText="1"/>
    </xf>
    <xf numFmtId="0" fontId="20" fillId="13" borderId="11" xfId="0" applyFont="1" applyFill="1" applyBorder="1" applyAlignment="1">
      <alignment horizontal="center" vertical="center" textRotation="90" wrapText="1"/>
    </xf>
    <xf numFmtId="0" fontId="20" fillId="11"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horizontal="center" vertical="center" wrapText="1"/>
    </xf>
    <xf numFmtId="3" fontId="23" fillId="12" borderId="10" xfId="0" applyNumberFormat="1" applyFont="1" applyFill="1" applyBorder="1" applyAlignment="1">
      <alignment horizontal="center" vertical="center" wrapText="1"/>
    </xf>
    <xf numFmtId="3" fontId="21" fillId="12" borderId="10" xfId="0" applyNumberFormat="1" applyFont="1" applyFill="1" applyBorder="1" applyAlignment="1">
      <alignment horizontal="center" vertical="center" wrapText="1"/>
    </xf>
    <xf numFmtId="3" fontId="23" fillId="2" borderId="10"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0" fillId="0" borderId="51"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64" fontId="21" fillId="0" borderId="10" xfId="1"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0" xfId="0" applyFont="1" applyFill="1" applyAlignment="1">
      <alignment vertical="center" wrapText="1"/>
    </xf>
    <xf numFmtId="3" fontId="24" fillId="0" borderId="10" xfId="0" applyNumberFormat="1" applyFont="1" applyFill="1" applyBorder="1" applyAlignment="1">
      <alignment horizontal="center" vertical="center" wrapText="1"/>
    </xf>
    <xf numFmtId="0" fontId="20" fillId="0" borderId="49" xfId="0" applyFont="1" applyFill="1" applyBorder="1" applyAlignment="1">
      <alignment horizontal="left" vertical="center" wrapText="1"/>
    </xf>
    <xf numFmtId="3" fontId="21" fillId="12" borderId="47" xfId="0" applyNumberFormat="1"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47" xfId="0" applyFont="1" applyFill="1" applyBorder="1" applyAlignment="1">
      <alignment vertical="center" wrapText="1"/>
    </xf>
    <xf numFmtId="0" fontId="21" fillId="0" borderId="49" xfId="0" applyFont="1" applyFill="1" applyBorder="1" applyAlignment="1">
      <alignment horizontal="left" vertical="center" wrapText="1"/>
    </xf>
    <xf numFmtId="3" fontId="21" fillId="2" borderId="47"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20" fillId="0" borderId="49" xfId="0" applyFont="1" applyFill="1" applyBorder="1" applyAlignment="1">
      <alignment vertical="center" wrapText="1"/>
    </xf>
    <xf numFmtId="43" fontId="21" fillId="2" borderId="10" xfId="4" applyFont="1" applyFill="1" applyBorder="1" applyAlignment="1">
      <alignment horizontal="center" vertical="center" wrapText="1"/>
    </xf>
    <xf numFmtId="3" fontId="20" fillId="2" borderId="51" xfId="0" applyNumberFormat="1" applyFont="1" applyFill="1" applyBorder="1" applyAlignment="1">
      <alignment horizontal="center" vertical="center" wrapText="1"/>
    </xf>
    <xf numFmtId="164" fontId="21" fillId="11" borderId="10" xfId="1" applyNumberFormat="1" applyFont="1" applyFill="1" applyBorder="1" applyAlignment="1">
      <alignment horizontal="center" vertical="center" wrapText="1"/>
    </xf>
    <xf numFmtId="43" fontId="21" fillId="2" borderId="49" xfId="4" applyFont="1" applyFill="1" applyBorder="1" applyAlignment="1">
      <alignment vertical="center" wrapText="1"/>
    </xf>
    <xf numFmtId="0" fontId="21"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21" fillId="0" borderId="48" xfId="0" applyFont="1" applyFill="1" applyBorder="1" applyAlignment="1">
      <alignment horizontal="left" vertical="center" wrapText="1"/>
    </xf>
    <xf numFmtId="3" fontId="20" fillId="2" borderId="52" xfId="0" applyNumberFormat="1" applyFont="1" applyFill="1" applyBorder="1" applyAlignment="1">
      <alignment horizontal="center" vertical="center" wrapText="1"/>
    </xf>
    <xf numFmtId="0" fontId="21" fillId="2" borderId="49" xfId="0" applyFont="1" applyFill="1" applyBorder="1" applyAlignment="1">
      <alignment vertical="center" wrapText="1"/>
    </xf>
    <xf numFmtId="9" fontId="20" fillId="2" borderId="53" xfId="1" applyFont="1" applyFill="1" applyBorder="1" applyAlignment="1">
      <alignment horizontal="center" vertical="center" wrapText="1"/>
    </xf>
    <xf numFmtId="9" fontId="20" fillId="2" borderId="10" xfId="1" applyFont="1" applyFill="1" applyBorder="1" applyAlignment="1">
      <alignment horizontal="center" vertical="center" wrapText="1"/>
    </xf>
    <xf numFmtId="0" fontId="21" fillId="0" borderId="10" xfId="0" applyFont="1" applyFill="1" applyBorder="1" applyAlignment="1">
      <alignment horizontal="justify" vertical="center" wrapText="1"/>
    </xf>
    <xf numFmtId="0" fontId="19" fillId="0" borderId="10" xfId="0" applyFont="1" applyFill="1" applyBorder="1" applyAlignment="1">
      <alignment horizontal="left" vertical="center" wrapText="1"/>
    </xf>
    <xf numFmtId="0" fontId="21" fillId="0" borderId="10" xfId="0" applyFont="1" applyFill="1" applyBorder="1" applyAlignment="1">
      <alignment vertical="center" wrapText="1"/>
    </xf>
    <xf numFmtId="0" fontId="19" fillId="0" borderId="10" xfId="0" applyFont="1" applyFill="1" applyBorder="1" applyAlignment="1">
      <alignment horizontal="justify" vertical="center" wrapText="1"/>
    </xf>
    <xf numFmtId="3" fontId="19" fillId="0" borderId="10" xfId="0" applyNumberFormat="1" applyFont="1" applyFill="1" applyBorder="1" applyAlignment="1">
      <alignment horizontal="center" vertical="center" wrapText="1"/>
    </xf>
    <xf numFmtId="3" fontId="19" fillId="0" borderId="47" xfId="0" applyNumberFormat="1" applyFont="1" applyFill="1" applyBorder="1" applyAlignment="1">
      <alignment horizontal="center" vertical="center" wrapText="1"/>
    </xf>
    <xf numFmtId="3" fontId="22" fillId="0" borderId="51" xfId="0" applyNumberFormat="1" applyFont="1" applyFill="1" applyBorder="1" applyAlignment="1">
      <alignment horizontal="center" vertical="center" wrapText="1"/>
    </xf>
    <xf numFmtId="3" fontId="19" fillId="0" borderId="49"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64" fontId="19" fillId="0" borderId="10" xfId="1" applyNumberFormat="1" applyFont="1" applyFill="1" applyBorder="1" applyAlignment="1">
      <alignment horizontal="center" vertical="center" wrapText="1"/>
    </xf>
    <xf numFmtId="0" fontId="20" fillId="0" borderId="10" xfId="0" applyFont="1" applyFill="1" applyBorder="1"/>
    <xf numFmtId="0" fontId="21" fillId="0" borderId="10" xfId="0" applyFont="1" applyFill="1" applyBorder="1"/>
    <xf numFmtId="0" fontId="21" fillId="0" borderId="47" xfId="0" applyFont="1" applyFill="1" applyBorder="1"/>
    <xf numFmtId="0" fontId="20" fillId="0" borderId="10" xfId="0" applyFont="1" applyFill="1" applyBorder="1" applyAlignment="1">
      <alignment horizontal="justify" vertical="center" wrapText="1"/>
    </xf>
    <xf numFmtId="0" fontId="21"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3" fontId="21" fillId="2" borderId="49"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164" fontId="21" fillId="11" borderId="48" xfId="1" applyNumberFormat="1" applyFont="1" applyFill="1" applyBorder="1" applyAlignment="1">
      <alignment horizontal="center" vertical="center" wrapText="1"/>
    </xf>
    <xf numFmtId="0" fontId="19" fillId="2" borderId="48" xfId="0" applyFont="1" applyFill="1" applyBorder="1" applyAlignment="1">
      <alignment vertical="center" wrapText="1"/>
    </xf>
    <xf numFmtId="0" fontId="19" fillId="2" borderId="49" xfId="0" applyFont="1" applyFill="1" applyBorder="1" applyAlignment="1">
      <alignment vertical="center" wrapText="1"/>
    </xf>
    <xf numFmtId="0" fontId="19" fillId="2" borderId="0" xfId="0" applyFont="1" applyFill="1" applyAlignment="1">
      <alignment vertical="center" wrapText="1"/>
    </xf>
    <xf numFmtId="9" fontId="20" fillId="2" borderId="51" xfId="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2" borderId="10"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1" fillId="0" borderId="49" xfId="0" applyFont="1" applyFill="1" applyBorder="1" applyAlignment="1">
      <alignment horizontal="center" vertical="center" wrapText="1"/>
    </xf>
    <xf numFmtId="0" fontId="20" fillId="0" borderId="47"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0" fillId="2" borderId="10" xfId="0" applyFont="1" applyFill="1" applyBorder="1" applyAlignment="1">
      <alignment horizontal="center" vertical="center" wrapText="1"/>
    </xf>
    <xf numFmtId="164" fontId="21" fillId="2" borderId="10" xfId="1" applyNumberFormat="1"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19" fillId="0" borderId="10" xfId="0" applyFont="1" applyFill="1" applyBorder="1" applyAlignment="1">
      <alignment vertical="center" wrapText="1"/>
    </xf>
    <xf numFmtId="0" fontId="20" fillId="0" borderId="47" xfId="0" applyFont="1" applyFill="1" applyBorder="1" applyAlignment="1">
      <alignment vertical="center" wrapText="1"/>
    </xf>
    <xf numFmtId="0" fontId="20" fillId="0" borderId="49"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8" xfId="0" applyFont="1" applyFill="1" applyBorder="1" applyAlignment="1">
      <alignment horizontal="left" vertical="center" wrapText="1"/>
    </xf>
    <xf numFmtId="9" fontId="20" fillId="0" borderId="51" xfId="1" applyFont="1" applyFill="1" applyBorder="1" applyAlignment="1">
      <alignment horizontal="center" vertical="center" wrapText="1"/>
    </xf>
    <xf numFmtId="164" fontId="21" fillId="0" borderId="48" xfId="1" applyNumberFormat="1" applyFont="1" applyFill="1" applyBorder="1" applyAlignment="1">
      <alignment horizontal="center" vertical="center" wrapText="1"/>
    </xf>
    <xf numFmtId="0" fontId="21" fillId="0" borderId="48" xfId="0" applyFont="1" applyFill="1" applyBorder="1" applyAlignment="1">
      <alignment horizontal="justify" vertical="center" wrapText="1"/>
    </xf>
    <xf numFmtId="0" fontId="20" fillId="0" borderId="49" xfId="2" applyNumberFormat="1" applyFont="1" applyFill="1" applyBorder="1" applyAlignment="1">
      <alignment horizontal="left" vertical="center" wrapText="1"/>
    </xf>
    <xf numFmtId="0" fontId="21" fillId="2" borderId="43"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19" fillId="0" borderId="48" xfId="0" applyFont="1" applyFill="1" applyBorder="1" applyAlignment="1">
      <alignment horizontal="justify" vertical="center" wrapText="1"/>
    </xf>
    <xf numFmtId="0" fontId="21" fillId="0" borderId="49" xfId="2" applyNumberFormat="1" applyFont="1" applyFill="1" applyBorder="1" applyAlignment="1">
      <alignment horizontal="left" vertical="center" wrapText="1"/>
    </xf>
    <xf numFmtId="0" fontId="21" fillId="0" borderId="47" xfId="0" applyFont="1" applyBorder="1" applyAlignment="1">
      <alignment horizontal="center" vertical="center" wrapText="1"/>
    </xf>
    <xf numFmtId="0" fontId="19"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0" fillId="0" borderId="4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2" borderId="48" xfId="0" applyFont="1" applyFill="1" applyBorder="1" applyAlignment="1">
      <alignment horizontal="justify" vertical="center" wrapText="1"/>
    </xf>
    <xf numFmtId="0" fontId="21" fillId="2" borderId="48" xfId="0" applyFont="1" applyFill="1" applyBorder="1" applyAlignment="1">
      <alignment vertical="center" wrapText="1"/>
    </xf>
    <xf numFmtId="0" fontId="21" fillId="2" borderId="49" xfId="2" applyNumberFormat="1" applyFont="1" applyFill="1" applyBorder="1" applyAlignment="1">
      <alignment horizontal="left" vertical="center" wrapText="1"/>
    </xf>
    <xf numFmtId="0" fontId="21" fillId="0" borderId="10" xfId="2" applyNumberFormat="1" applyFont="1" applyFill="1" applyBorder="1" applyAlignment="1">
      <alignment horizontal="left" vertical="center" wrapText="1"/>
    </xf>
    <xf numFmtId="3" fontId="20" fillId="0" borderId="11" xfId="0" applyNumberFormat="1" applyFont="1" applyFill="1" applyBorder="1" applyAlignment="1">
      <alignment horizontal="center" vertical="center" wrapText="1"/>
    </xf>
    <xf numFmtId="0" fontId="20" fillId="0" borderId="10" xfId="2" applyNumberFormat="1" applyFont="1" applyFill="1" applyBorder="1" applyAlignment="1">
      <alignment horizontal="left" vertical="center" wrapText="1"/>
    </xf>
    <xf numFmtId="9" fontId="20" fillId="2" borderId="54" xfId="1" applyFont="1" applyFill="1" applyBorder="1" applyAlignment="1">
      <alignment horizontal="center" vertical="center" wrapText="1"/>
    </xf>
    <xf numFmtId="0" fontId="21" fillId="0" borderId="42" xfId="2"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justify" vertical="center" wrapText="1"/>
    </xf>
    <xf numFmtId="0" fontId="21" fillId="0" borderId="0" xfId="0" applyFont="1" applyFill="1" applyBorder="1" applyAlignment="1">
      <alignment vertical="center" wrapText="1"/>
    </xf>
    <xf numFmtId="3" fontId="21"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64" fontId="21" fillId="0" borderId="0" xfId="1" applyNumberFormat="1" applyFont="1" applyFill="1" applyBorder="1" applyAlignment="1">
      <alignment horizontal="center" vertical="center" wrapText="1"/>
    </xf>
    <xf numFmtId="0" fontId="20" fillId="0" borderId="0" xfId="2" applyNumberFormat="1" applyFont="1" applyFill="1" applyBorder="1" applyAlignment="1">
      <alignment horizontal="left" vertical="center" wrapText="1"/>
    </xf>
    <xf numFmtId="0" fontId="19" fillId="0" borderId="0" xfId="0" applyFont="1" applyFill="1" applyAlignment="1">
      <alignment vertical="center" wrapText="1"/>
    </xf>
    <xf numFmtId="3" fontId="19" fillId="2" borderId="1" xfId="0"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vertical="center" wrapText="1"/>
    </xf>
    <xf numFmtId="0" fontId="22" fillId="2" borderId="0" xfId="0" applyFont="1" applyFill="1" applyAlignment="1">
      <alignment horizontal="center" vertical="center" wrapText="1"/>
    </xf>
    <xf numFmtId="0" fontId="24" fillId="2" borderId="0" xfId="0" applyFont="1" applyFill="1" applyAlignment="1">
      <alignment vertical="center" wrapText="1"/>
    </xf>
    <xf numFmtId="0" fontId="19" fillId="6" borderId="5" xfId="0" applyFont="1" applyFill="1" applyBorder="1" applyAlignment="1">
      <alignment vertical="center"/>
    </xf>
    <xf numFmtId="0" fontId="19" fillId="6" borderId="9" xfId="0" applyFont="1" applyFill="1" applyBorder="1" applyAlignment="1">
      <alignment vertical="center" wrapText="1"/>
    </xf>
    <xf numFmtId="0" fontId="22" fillId="6" borderId="8" xfId="0" applyFont="1" applyFill="1" applyBorder="1" applyAlignment="1">
      <alignment vertical="center" wrapText="1"/>
    </xf>
    <xf numFmtId="9" fontId="19" fillId="2" borderId="1" xfId="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0" xfId="0" applyFont="1" applyFill="1" applyAlignment="1">
      <alignment vertical="center" wrapText="1"/>
    </xf>
    <xf numFmtId="0" fontId="21" fillId="2" borderId="0" xfId="0" applyFont="1" applyFill="1" applyAlignment="1">
      <alignment vertical="center" wrapText="1"/>
    </xf>
    <xf numFmtId="0" fontId="20" fillId="2" borderId="0" xfId="0" applyFont="1" applyFill="1" applyAlignment="1">
      <alignment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20" fillId="2" borderId="0" xfId="0" applyFont="1" applyFill="1" applyAlignment="1">
      <alignment horizontal="left" vertical="center" wrapText="1"/>
    </xf>
    <xf numFmtId="0" fontId="21" fillId="2" borderId="50" xfId="0" applyFont="1" applyFill="1" applyBorder="1" applyAlignment="1">
      <alignment horizontal="center" vertical="center" wrapText="1"/>
    </xf>
    <xf numFmtId="0" fontId="21" fillId="2" borderId="50" xfId="0" applyFont="1" applyFill="1" applyBorder="1" applyAlignment="1">
      <alignment horizontal="left" wrapText="1"/>
    </xf>
    <xf numFmtId="0" fontId="21" fillId="2" borderId="50" xfId="0" applyFont="1" applyFill="1" applyBorder="1" applyAlignment="1">
      <alignment horizontal="left" vertical="center" wrapText="1"/>
    </xf>
    <xf numFmtId="0" fontId="20" fillId="2" borderId="5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0" fillId="2" borderId="50" xfId="0" applyFont="1" applyFill="1" applyBorder="1" applyAlignment="1">
      <alignment horizontal="left" vertical="center" wrapText="1"/>
    </xf>
    <xf numFmtId="164" fontId="21" fillId="2" borderId="50" xfId="1" applyNumberFormat="1" applyFont="1" applyFill="1" applyBorder="1" applyAlignment="1">
      <alignment horizontal="center" vertical="center" wrapText="1"/>
    </xf>
    <xf numFmtId="0" fontId="21" fillId="2" borderId="10" xfId="0" applyFont="1" applyFill="1" applyBorder="1" applyAlignment="1">
      <alignment vertical="center" wrapText="1"/>
    </xf>
    <xf numFmtId="0" fontId="19" fillId="2" borderId="10" xfId="0" applyFont="1" applyFill="1" applyBorder="1" applyAlignment="1">
      <alignment vertical="center" wrapText="1"/>
    </xf>
    <xf numFmtId="0" fontId="20" fillId="2" borderId="10" xfId="0" applyFont="1" applyFill="1" applyBorder="1" applyAlignment="1">
      <alignment vertical="center" wrapText="1"/>
    </xf>
    <xf numFmtId="0" fontId="20" fillId="2" borderId="49" xfId="2" applyNumberFormat="1" applyFont="1" applyFill="1" applyBorder="1" applyAlignment="1">
      <alignment horizontal="left" vertical="center" wrapText="1"/>
    </xf>
    <xf numFmtId="0" fontId="20" fillId="2" borderId="48" xfId="0" applyFont="1" applyFill="1" applyBorder="1" applyAlignment="1">
      <alignment horizontal="left" vertical="center" wrapText="1"/>
    </xf>
    <xf numFmtId="0" fontId="21" fillId="2" borderId="44" xfId="0" applyFont="1" applyFill="1" applyBorder="1" applyAlignment="1">
      <alignment horizontal="center" vertical="center" wrapText="1"/>
    </xf>
    <xf numFmtId="0" fontId="21" fillId="2" borderId="44" xfId="0" applyFont="1" applyFill="1" applyBorder="1" applyAlignment="1">
      <alignment horizontal="justify" vertical="center" wrapText="1"/>
    </xf>
    <xf numFmtId="0" fontId="21" fillId="2" borderId="44" xfId="0" applyFont="1" applyFill="1" applyBorder="1" applyAlignment="1">
      <alignment horizontal="left" vertical="center" wrapText="1"/>
    </xf>
    <xf numFmtId="3" fontId="20" fillId="2" borderId="54" xfId="0" applyNumberFormat="1" applyFont="1" applyFill="1" applyBorder="1" applyAlignment="1">
      <alignment horizontal="center" vertical="center" wrapText="1"/>
    </xf>
    <xf numFmtId="0" fontId="21" fillId="2" borderId="42" xfId="2" applyNumberFormat="1" applyFont="1" applyFill="1" applyBorder="1" applyAlignment="1">
      <alignment horizontal="left" vertical="center" wrapText="1"/>
    </xf>
    <xf numFmtId="3" fontId="21" fillId="0" borderId="48"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21" fillId="2" borderId="47"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167" fontId="21" fillId="2" borderId="10" xfId="4" applyNumberFormat="1" applyFont="1" applyFill="1" applyBorder="1" applyAlignment="1">
      <alignment horizontal="center" vertical="center" wrapText="1"/>
    </xf>
    <xf numFmtId="167" fontId="21" fillId="2" borderId="47" xfId="4"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0" fontId="0" fillId="12" borderId="10" xfId="0" applyFill="1" applyBorder="1"/>
    <xf numFmtId="0" fontId="1" fillId="0" borderId="10" xfId="0" applyFont="1" applyBorder="1" applyAlignment="1">
      <alignment horizontal="left"/>
    </xf>
    <xf numFmtId="0" fontId="1" fillId="0" borderId="10" xfId="0" applyFont="1" applyBorder="1" applyAlignment="1">
      <alignment horizontal="justify" vertical="center" wrapText="1"/>
    </xf>
    <xf numFmtId="0" fontId="1" fillId="0" borderId="10" xfId="0" applyFont="1" applyBorder="1"/>
    <xf numFmtId="0" fontId="0" fillId="0" borderId="10" xfId="0" applyBorder="1" applyAlignment="1">
      <alignment horizontal="left"/>
    </xf>
    <xf numFmtId="0" fontId="0" fillId="0" borderId="10" xfId="0" applyBorder="1" applyAlignment="1">
      <alignment horizontal="justify" vertical="center" wrapText="1"/>
    </xf>
    <xf numFmtId="0" fontId="0" fillId="0" borderId="10" xfId="0" applyBorder="1"/>
    <xf numFmtId="0" fontId="21" fillId="2" borderId="10" xfId="0" applyFont="1" applyFill="1" applyBorder="1" applyAlignment="1">
      <alignment horizontal="left" vertical="top" wrapText="1"/>
    </xf>
    <xf numFmtId="0" fontId="28" fillId="2" borderId="47" xfId="0" applyFont="1" applyFill="1" applyBorder="1" applyAlignment="1">
      <alignment horizontal="center" vertical="justify" wrapText="1"/>
    </xf>
    <xf numFmtId="0" fontId="28" fillId="2" borderId="48" xfId="0" applyFont="1" applyFill="1" applyBorder="1" applyAlignment="1">
      <alignment horizontal="center" vertical="justify" wrapText="1"/>
    </xf>
    <xf numFmtId="0" fontId="3" fillId="2" borderId="48" xfId="0" applyFont="1" applyFill="1" applyBorder="1" applyAlignment="1">
      <alignment horizontal="center" vertical="justify" wrapText="1"/>
    </xf>
    <xf numFmtId="0" fontId="28" fillId="2" borderId="49" xfId="0" applyFont="1" applyFill="1" applyBorder="1" applyAlignment="1">
      <alignment horizontal="center" vertical="justify"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19" fillId="2" borderId="47"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20" fillId="3" borderId="11" xfId="0" applyFont="1" applyFill="1" applyBorder="1" applyAlignment="1">
      <alignment horizontal="center" vertical="center" wrapText="1"/>
    </xf>
    <xf numFmtId="0" fontId="20" fillId="3" borderId="5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43" fontId="22" fillId="2" borderId="47" xfId="4" applyFont="1" applyFill="1" applyBorder="1" applyAlignment="1">
      <alignment horizontal="center" vertical="center" wrapText="1"/>
    </xf>
    <xf numFmtId="43" fontId="22" fillId="2" borderId="48" xfId="4" applyFont="1" applyFill="1" applyBorder="1" applyAlignment="1">
      <alignment horizontal="center" vertical="center" wrapText="1"/>
    </xf>
    <xf numFmtId="43" fontId="22" fillId="2" borderId="49" xfId="4" applyFont="1" applyFill="1" applyBorder="1" applyAlignment="1">
      <alignment horizontal="center" vertical="center" wrapText="1"/>
    </xf>
    <xf numFmtId="165" fontId="21" fillId="2" borderId="10" xfId="0" applyNumberFormat="1" applyFont="1" applyFill="1" applyBorder="1" applyAlignment="1">
      <alignment horizontal="center" vertical="center" wrapText="1"/>
    </xf>
    <xf numFmtId="165" fontId="21" fillId="2" borderId="47" xfId="0" applyNumberFormat="1" applyFont="1" applyFill="1" applyBorder="1" applyAlignment="1">
      <alignment horizontal="center" vertical="center" wrapText="1"/>
    </xf>
    <xf numFmtId="9" fontId="21" fillId="2" borderId="10" xfId="1" applyFont="1" applyFill="1" applyBorder="1" applyAlignment="1">
      <alignment horizontal="center" vertical="center" wrapText="1"/>
    </xf>
    <xf numFmtId="9" fontId="21" fillId="2" borderId="47" xfId="1" applyFont="1" applyFill="1" applyBorder="1" applyAlignment="1">
      <alignment horizontal="center" vertical="center" wrapText="1"/>
    </xf>
    <xf numFmtId="0" fontId="22" fillId="3" borderId="47" xfId="0" applyFont="1" applyFill="1" applyBorder="1" applyAlignment="1">
      <alignment horizontal="left" vertical="center" wrapText="1"/>
    </xf>
    <xf numFmtId="0" fontId="22" fillId="3" borderId="48"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3" fontId="21" fillId="2" borderId="47" xfId="0" applyNumberFormat="1" applyFont="1" applyFill="1" applyBorder="1" applyAlignment="1">
      <alignment horizontal="center" vertical="center" wrapText="1"/>
    </xf>
    <xf numFmtId="3" fontId="21" fillId="2" borderId="49" xfId="0" applyNumberFormat="1" applyFont="1" applyFill="1" applyBorder="1" applyAlignment="1">
      <alignment horizontal="center" vertical="center" wrapText="1"/>
    </xf>
    <xf numFmtId="9" fontId="21" fillId="2" borderId="49" xfId="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1" fillId="0" borderId="48"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9" fontId="21" fillId="0" borderId="10" xfId="1" applyFont="1" applyFill="1" applyBorder="1" applyAlignment="1">
      <alignment horizontal="center" vertical="center" wrapText="1"/>
    </xf>
    <xf numFmtId="9" fontId="21" fillId="0" borderId="47" xfId="1" applyFont="1" applyFill="1" applyBorder="1" applyAlignment="1">
      <alignment horizontal="center" vertical="center" wrapText="1"/>
    </xf>
    <xf numFmtId="9" fontId="21" fillId="0" borderId="49" xfId="1" applyFont="1" applyFill="1" applyBorder="1" applyAlignment="1">
      <alignment horizontal="center" vertical="center" wrapText="1"/>
    </xf>
    <xf numFmtId="0" fontId="22" fillId="3" borderId="56" xfId="0" applyFont="1" applyFill="1" applyBorder="1" applyAlignment="1">
      <alignment horizontal="left" vertical="center" wrapText="1"/>
    </xf>
    <xf numFmtId="0" fontId="22" fillId="3" borderId="57" xfId="0" applyFont="1" applyFill="1" applyBorder="1" applyAlignment="1">
      <alignment horizontal="left" vertical="center" wrapText="1"/>
    </xf>
    <xf numFmtId="0" fontId="22" fillId="3" borderId="58" xfId="0" applyFont="1" applyFill="1" applyBorder="1" applyAlignment="1">
      <alignment horizontal="left" vertical="center" wrapText="1"/>
    </xf>
    <xf numFmtId="9" fontId="21" fillId="2" borderId="48" xfId="1" applyFont="1" applyFill="1" applyBorder="1" applyAlignment="1">
      <alignment horizontal="center" vertical="center" wrapText="1"/>
    </xf>
    <xf numFmtId="0" fontId="20" fillId="17" borderId="47" xfId="0" applyFont="1" applyFill="1" applyBorder="1" applyAlignment="1">
      <alignment horizontal="left" vertical="center" wrapText="1"/>
    </xf>
    <xf numFmtId="0" fontId="20" fillId="17" borderId="48" xfId="0" applyFont="1" applyFill="1" applyBorder="1" applyAlignment="1">
      <alignment horizontal="left" vertical="center" wrapText="1"/>
    </xf>
    <xf numFmtId="0" fontId="20" fillId="17" borderId="0" xfId="0" applyFont="1" applyFill="1" applyBorder="1" applyAlignment="1">
      <alignment horizontal="left" vertical="center" wrapText="1"/>
    </xf>
    <xf numFmtId="0" fontId="20" fillId="17" borderId="49"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2" fillId="4" borderId="1" xfId="0" applyFont="1" applyFill="1" applyBorder="1" applyAlignment="1">
      <alignment horizontal="center" vertical="center"/>
    </xf>
    <xf numFmtId="0" fontId="19" fillId="5" borderId="5"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8" xfId="0" applyFont="1" applyFill="1" applyBorder="1" applyAlignment="1">
      <alignment horizontal="center" vertical="center"/>
    </xf>
    <xf numFmtId="0" fontId="19" fillId="6" borderId="5"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8" xfId="0" applyFont="1" applyFill="1" applyBorder="1" applyAlignment="1">
      <alignment horizontal="center" vertical="center"/>
    </xf>
    <xf numFmtId="10" fontId="19" fillId="2" borderId="1" xfId="1" applyNumberFormat="1" applyFont="1" applyFill="1" applyBorder="1" applyAlignment="1">
      <alignment horizontal="center" vertical="center" wrapText="1"/>
    </xf>
    <xf numFmtId="0" fontId="19" fillId="2" borderId="0" xfId="0" applyFont="1" applyFill="1" applyAlignment="1">
      <alignment horizontal="left" vertical="center" wrapText="1"/>
    </xf>
    <xf numFmtId="0" fontId="22" fillId="2" borderId="10" xfId="0" applyFont="1" applyFill="1" applyBorder="1" applyAlignment="1">
      <alignment horizontal="center" vertical="center" wrapText="1"/>
    </xf>
    <xf numFmtId="10" fontId="19" fillId="2" borderId="5" xfId="1" applyNumberFormat="1" applyFont="1" applyFill="1" applyBorder="1" applyAlignment="1">
      <alignment horizontal="center" vertical="center" wrapText="1"/>
    </xf>
    <xf numFmtId="10" fontId="19" fillId="2" borderId="9" xfId="1" applyNumberFormat="1" applyFont="1" applyFill="1" applyBorder="1" applyAlignment="1">
      <alignment horizontal="center" vertical="center" wrapText="1"/>
    </xf>
    <xf numFmtId="10" fontId="19" fillId="2" borderId="8" xfId="1" applyNumberFormat="1" applyFont="1" applyFill="1" applyBorder="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center" vertical="center" wrapText="1"/>
    </xf>
    <xf numFmtId="0" fontId="19" fillId="2" borderId="0" xfId="0" applyFont="1" applyFill="1" applyAlignment="1">
      <alignment horizontal="left" wrapText="1"/>
    </xf>
    <xf numFmtId="0" fontId="20" fillId="13" borderId="47" xfId="0" applyFont="1" applyFill="1" applyBorder="1" applyAlignment="1">
      <alignment horizontal="center" vertical="center"/>
    </xf>
    <xf numFmtId="0" fontId="20" fillId="13" borderId="48" xfId="0" applyFont="1" applyFill="1" applyBorder="1" applyAlignment="1">
      <alignment horizontal="center" vertical="center"/>
    </xf>
    <xf numFmtId="0" fontId="20" fillId="13" borderId="49" xfId="0" applyFont="1" applyFill="1" applyBorder="1" applyAlignment="1">
      <alignment horizontal="center" vertical="center"/>
    </xf>
    <xf numFmtId="0" fontId="20" fillId="14" borderId="47" xfId="0" applyFont="1" applyFill="1" applyBorder="1" applyAlignment="1">
      <alignment horizontal="center" vertical="center"/>
    </xf>
    <xf numFmtId="0" fontId="20" fillId="14" borderId="48" xfId="0" applyFont="1" applyFill="1" applyBorder="1" applyAlignment="1">
      <alignment horizontal="center" vertical="center"/>
    </xf>
    <xf numFmtId="0" fontId="20" fillId="14" borderId="49" xfId="0" applyFont="1" applyFill="1" applyBorder="1" applyAlignment="1">
      <alignment horizontal="center" vertical="center"/>
    </xf>
    <xf numFmtId="0" fontId="20" fillId="2" borderId="47"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0" fillId="17" borderId="13" xfId="0" applyFont="1" applyFill="1" applyBorder="1" applyAlignment="1">
      <alignment horizontal="left" vertical="center" wrapText="1"/>
    </xf>
    <xf numFmtId="0" fontId="0" fillId="0" borderId="0" xfId="0" applyAlignment="1">
      <alignment horizontal="center" wrapText="1"/>
    </xf>
    <xf numFmtId="0" fontId="14" fillId="2" borderId="11" xfId="0" applyFont="1" applyFill="1" applyBorder="1" applyAlignment="1">
      <alignment horizontal="justify" vertical="center" wrapText="1"/>
    </xf>
    <xf numFmtId="0" fontId="14" fillId="2" borderId="55" xfId="0" applyFont="1" applyFill="1" applyBorder="1" applyAlignment="1">
      <alignment horizontal="justify" vertical="center" wrapText="1"/>
    </xf>
    <xf numFmtId="0" fontId="14" fillId="2" borderId="50" xfId="0" applyFont="1" applyFill="1" applyBorder="1" applyAlignment="1">
      <alignment horizontal="justify" vertical="center" wrapText="1"/>
    </xf>
    <xf numFmtId="0" fontId="14" fillId="2" borderId="11" xfId="0" applyFont="1" applyFill="1" applyBorder="1" applyAlignment="1">
      <alignment horizontal="center"/>
    </xf>
    <xf numFmtId="0" fontId="14" fillId="2" borderId="55" xfId="0" applyFont="1" applyFill="1" applyBorder="1" applyAlignment="1">
      <alignment horizontal="center"/>
    </xf>
    <xf numFmtId="0" fontId="14" fillId="2" borderId="50" xfId="0" applyFont="1" applyFill="1" applyBorder="1" applyAlignment="1">
      <alignment horizontal="center"/>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4" fillId="2" borderId="12" xfId="0" applyFont="1" applyFill="1" applyBorder="1" applyAlignment="1">
      <alignment horizontal="justify" vertical="center"/>
    </xf>
    <xf numFmtId="0" fontId="4" fillId="2" borderId="13" xfId="0" applyFont="1" applyFill="1" applyBorder="1" applyAlignment="1">
      <alignment horizontal="justify" vertical="center"/>
    </xf>
    <xf numFmtId="0" fontId="4" fillId="2" borderId="14" xfId="0" applyFont="1" applyFill="1" applyBorder="1" applyAlignment="1">
      <alignment horizontal="justify" vertical="center"/>
    </xf>
    <xf numFmtId="0" fontId="6" fillId="3" borderId="10" xfId="0" applyFont="1" applyFill="1" applyBorder="1" applyAlignment="1">
      <alignment horizontal="left" vertical="center"/>
    </xf>
    <xf numFmtId="0" fontId="4" fillId="2" borderId="43" xfId="0" applyFont="1" applyFill="1" applyBorder="1" applyAlignment="1">
      <alignment horizontal="justify" vertical="center"/>
    </xf>
    <xf numFmtId="0" fontId="4" fillId="2" borderId="44" xfId="0" applyFont="1" applyFill="1" applyBorder="1" applyAlignment="1">
      <alignment horizontal="justify" vertical="center"/>
    </xf>
    <xf numFmtId="0" fontId="4" fillId="2" borderId="42" xfId="0" applyFont="1" applyFill="1" applyBorder="1" applyAlignment="1">
      <alignment horizontal="justify" vertical="center"/>
    </xf>
    <xf numFmtId="0" fontId="4" fillId="2" borderId="45" xfId="0" applyFont="1" applyFill="1" applyBorder="1" applyAlignment="1">
      <alignment horizontal="justify" vertical="center"/>
    </xf>
    <xf numFmtId="0" fontId="4" fillId="2" borderId="0" xfId="0" applyFont="1" applyFill="1" applyBorder="1" applyAlignment="1">
      <alignment horizontal="justify" vertical="center"/>
    </xf>
    <xf numFmtId="0" fontId="4" fillId="2" borderId="46" xfId="0" applyFont="1" applyFill="1" applyBorder="1" applyAlignment="1">
      <alignment horizontal="justify" vertical="center"/>
    </xf>
  </cellXfs>
  <cellStyles count="6">
    <cellStyle name="Millares" xfId="4" builtinId="3"/>
    <cellStyle name="Normal" xfId="0" builtinId="0"/>
    <cellStyle name="Normal 2" xfId="3" xr:uid="{00000000-0005-0000-0000-000002000000}"/>
    <cellStyle name="Normal 3" xfId="5" xr:uid="{00000000-0005-0000-0000-000003000000}"/>
    <cellStyle name="Porcentaje" xfId="1" builtinId="5"/>
    <cellStyle name="Porcentual 2" xfId="2" xr:uid="{00000000-0005-0000-0000-000005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4"/>
  <sheetViews>
    <sheetView topLeftCell="F1" zoomScale="130" zoomScaleNormal="130" workbookViewId="0">
      <selection activeCell="A170" sqref="A170:AG170"/>
    </sheetView>
  </sheetViews>
  <sheetFormatPr baseColWidth="10" defaultColWidth="20.375" defaultRowHeight="17.25" x14ac:dyDescent="0.2"/>
  <cols>
    <col min="1" max="1" width="8.75" style="218" customWidth="1"/>
    <col min="2" max="2" width="15.625" style="208" customWidth="1"/>
    <col min="3" max="3" width="17" style="208" customWidth="1"/>
    <col min="4" max="4" width="47" style="152" customWidth="1"/>
    <col min="5" max="5" width="16.375" style="208" customWidth="1"/>
    <col min="6" max="16" width="5.625" style="218" customWidth="1"/>
    <col min="17" max="17" width="5.625" style="219" customWidth="1"/>
    <col min="18" max="18" width="9.875" style="218" customWidth="1"/>
    <col min="19" max="19" width="5.625" style="220" customWidth="1"/>
    <col min="20" max="29" width="5.625" style="218" customWidth="1"/>
    <col min="30" max="30" width="5.625" style="219" customWidth="1"/>
    <col min="31" max="31" width="5.625" style="218" customWidth="1"/>
    <col min="32" max="32" width="10.25" style="218" customWidth="1"/>
    <col min="33" max="33" width="39.375" style="152" customWidth="1"/>
    <col min="34" max="16384" width="20.375" style="49"/>
  </cols>
  <sheetData>
    <row r="1" spans="1:33" ht="24.75" customHeight="1" x14ac:dyDescent="0.2">
      <c r="A1" s="259" t="s">
        <v>552</v>
      </c>
      <c r="B1" s="260"/>
      <c r="C1" s="260"/>
      <c r="D1" s="260"/>
      <c r="E1" s="260"/>
      <c r="F1" s="260"/>
      <c r="G1" s="260"/>
      <c r="H1" s="260"/>
      <c r="I1" s="260"/>
      <c r="J1" s="260"/>
      <c r="K1" s="260"/>
      <c r="L1" s="260"/>
      <c r="M1" s="260"/>
      <c r="N1" s="260"/>
      <c r="O1" s="260"/>
      <c r="P1" s="260"/>
      <c r="Q1" s="260"/>
      <c r="R1" s="260"/>
      <c r="S1" s="261"/>
      <c r="T1" s="260"/>
      <c r="U1" s="260"/>
      <c r="V1" s="260"/>
      <c r="W1" s="260"/>
      <c r="X1" s="260"/>
      <c r="Y1" s="260"/>
      <c r="Z1" s="260"/>
      <c r="AA1" s="260"/>
      <c r="AB1" s="260"/>
      <c r="AC1" s="260"/>
      <c r="AD1" s="260"/>
      <c r="AE1" s="260"/>
      <c r="AF1" s="260"/>
      <c r="AG1" s="262"/>
    </row>
    <row r="2" spans="1:33" ht="27.75" customHeight="1" x14ac:dyDescent="0.2">
      <c r="A2" s="263" t="s">
        <v>523</v>
      </c>
      <c r="B2" s="264"/>
      <c r="C2" s="264"/>
      <c r="D2" s="264"/>
      <c r="E2" s="264"/>
      <c r="F2" s="264"/>
      <c r="G2" s="264"/>
      <c r="H2" s="264"/>
      <c r="I2" s="264"/>
      <c r="J2" s="264"/>
      <c r="K2" s="264"/>
      <c r="L2" s="264"/>
      <c r="M2" s="264"/>
      <c r="N2" s="264"/>
      <c r="O2" s="264"/>
      <c r="P2" s="264"/>
      <c r="Q2" s="264"/>
      <c r="R2" s="264"/>
      <c r="S2" s="265"/>
      <c r="T2" s="264"/>
      <c r="U2" s="264"/>
      <c r="V2" s="264"/>
      <c r="W2" s="264"/>
      <c r="X2" s="264"/>
      <c r="Y2" s="264"/>
      <c r="Z2" s="264"/>
      <c r="AA2" s="264"/>
      <c r="AB2" s="264"/>
      <c r="AC2" s="264"/>
      <c r="AD2" s="264"/>
      <c r="AE2" s="264"/>
      <c r="AF2" s="264"/>
      <c r="AG2" s="266"/>
    </row>
    <row r="3" spans="1:33" ht="49.5" customHeight="1" x14ac:dyDescent="0.2">
      <c r="A3" s="263" t="s">
        <v>160</v>
      </c>
      <c r="B3" s="264"/>
      <c r="C3" s="264"/>
      <c r="D3" s="264"/>
      <c r="E3" s="264"/>
      <c r="F3" s="264"/>
      <c r="G3" s="264"/>
      <c r="H3" s="264"/>
      <c r="I3" s="264"/>
      <c r="J3" s="264"/>
      <c r="K3" s="264"/>
      <c r="L3" s="264"/>
      <c r="M3" s="264"/>
      <c r="N3" s="264"/>
      <c r="O3" s="264"/>
      <c r="P3" s="264"/>
      <c r="Q3" s="264"/>
      <c r="R3" s="264"/>
      <c r="S3" s="265"/>
      <c r="T3" s="264"/>
      <c r="U3" s="264"/>
      <c r="V3" s="264"/>
      <c r="W3" s="264"/>
      <c r="X3" s="264"/>
      <c r="Y3" s="264"/>
      <c r="Z3" s="264"/>
      <c r="AA3" s="264"/>
      <c r="AB3" s="264"/>
      <c r="AC3" s="264"/>
      <c r="AD3" s="264"/>
      <c r="AE3" s="264"/>
      <c r="AF3" s="264"/>
      <c r="AG3" s="266"/>
    </row>
    <row r="4" spans="1:33" ht="32.25" customHeight="1" x14ac:dyDescent="0.2">
      <c r="A4" s="263" t="s">
        <v>518</v>
      </c>
      <c r="B4" s="264"/>
      <c r="C4" s="264"/>
      <c r="D4" s="264"/>
      <c r="E4" s="264"/>
      <c r="F4" s="264"/>
      <c r="G4" s="264"/>
      <c r="H4" s="264"/>
      <c r="I4" s="264"/>
      <c r="J4" s="264"/>
      <c r="K4" s="264"/>
      <c r="L4" s="264"/>
      <c r="M4" s="264"/>
      <c r="N4" s="264"/>
      <c r="O4" s="264"/>
      <c r="P4" s="264"/>
      <c r="Q4" s="264"/>
      <c r="R4" s="264"/>
      <c r="S4" s="265"/>
      <c r="T4" s="264"/>
      <c r="U4" s="264"/>
      <c r="V4" s="264"/>
      <c r="W4" s="264"/>
      <c r="X4" s="264"/>
      <c r="Y4" s="264"/>
      <c r="Z4" s="264"/>
      <c r="AA4" s="264"/>
      <c r="AB4" s="264"/>
      <c r="AC4" s="264"/>
      <c r="AD4" s="264"/>
      <c r="AE4" s="264"/>
      <c r="AF4" s="264"/>
      <c r="AG4" s="266"/>
    </row>
    <row r="5" spans="1:33" ht="66" customHeight="1" x14ac:dyDescent="0.2">
      <c r="A5" s="267" t="s">
        <v>540</v>
      </c>
      <c r="B5" s="268"/>
      <c r="C5" s="268"/>
      <c r="D5" s="268"/>
      <c r="E5" s="268"/>
      <c r="F5" s="268"/>
      <c r="G5" s="268"/>
      <c r="H5" s="268"/>
      <c r="I5" s="268"/>
      <c r="J5" s="268"/>
      <c r="K5" s="268"/>
      <c r="L5" s="268"/>
      <c r="M5" s="268"/>
      <c r="N5" s="268"/>
      <c r="O5" s="268"/>
      <c r="P5" s="268"/>
      <c r="Q5" s="268"/>
      <c r="R5" s="268"/>
      <c r="S5" s="269"/>
      <c r="T5" s="268"/>
      <c r="U5" s="268"/>
      <c r="V5" s="268"/>
      <c r="W5" s="268"/>
      <c r="X5" s="268"/>
      <c r="Y5" s="268"/>
      <c r="Z5" s="268"/>
      <c r="AA5" s="268"/>
      <c r="AB5" s="268"/>
      <c r="AC5" s="268"/>
      <c r="AD5" s="268"/>
      <c r="AE5" s="268"/>
      <c r="AF5" s="268"/>
      <c r="AG5" s="270"/>
    </row>
    <row r="6" spans="1:33" ht="35.25" customHeight="1" x14ac:dyDescent="0.2">
      <c r="A6" s="259" t="s">
        <v>570</v>
      </c>
      <c r="B6" s="260"/>
      <c r="C6" s="260"/>
      <c r="D6" s="260"/>
      <c r="E6" s="260"/>
      <c r="F6" s="260"/>
      <c r="G6" s="260"/>
      <c r="H6" s="260"/>
      <c r="I6" s="260"/>
      <c r="J6" s="260"/>
      <c r="K6" s="260"/>
      <c r="L6" s="260"/>
      <c r="M6" s="260"/>
      <c r="N6" s="260"/>
      <c r="O6" s="260"/>
      <c r="P6" s="260"/>
      <c r="Q6" s="260"/>
      <c r="R6" s="260"/>
      <c r="S6" s="261"/>
      <c r="T6" s="260"/>
      <c r="U6" s="260"/>
      <c r="V6" s="260"/>
      <c r="W6" s="260"/>
      <c r="X6" s="260"/>
      <c r="Y6" s="260"/>
      <c r="Z6" s="260"/>
      <c r="AA6" s="260"/>
      <c r="AB6" s="260"/>
      <c r="AC6" s="260"/>
      <c r="AD6" s="260"/>
      <c r="AE6" s="260"/>
      <c r="AF6" s="260"/>
      <c r="AG6" s="262"/>
    </row>
    <row r="7" spans="1:33" ht="70.5" hidden="1" customHeight="1" x14ac:dyDescent="0.2">
      <c r="A7" s="271" t="s">
        <v>150</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3"/>
    </row>
    <row r="8" spans="1:33" ht="60" hidden="1" customHeight="1" thickBot="1" x14ac:dyDescent="0.25">
      <c r="A8" s="271" t="s">
        <v>151</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3"/>
    </row>
    <row r="9" spans="1:33" ht="39.75" hidden="1" customHeight="1" thickBot="1" x14ac:dyDescent="0.25">
      <c r="A9" s="271" t="s">
        <v>149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3"/>
    </row>
    <row r="10" spans="1:33" ht="78.75" hidden="1" customHeight="1" thickBot="1" x14ac:dyDescent="0.25">
      <c r="A10" s="274" t="s">
        <v>527</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6"/>
    </row>
    <row r="11" spans="1:33" ht="18" customHeight="1" thickBot="1" x14ac:dyDescent="0.25">
      <c r="A11" s="277" t="s">
        <v>115</v>
      </c>
      <c r="B11" s="279" t="s">
        <v>1</v>
      </c>
      <c r="C11" s="279" t="s">
        <v>114</v>
      </c>
      <c r="D11" s="279" t="s">
        <v>26</v>
      </c>
      <c r="E11" s="279" t="s">
        <v>16</v>
      </c>
      <c r="F11" s="338" t="s">
        <v>2</v>
      </c>
      <c r="G11" s="339"/>
      <c r="H11" s="339"/>
      <c r="I11" s="339"/>
      <c r="J11" s="339"/>
      <c r="K11" s="339"/>
      <c r="L11" s="339"/>
      <c r="M11" s="339"/>
      <c r="N11" s="339"/>
      <c r="O11" s="339"/>
      <c r="P11" s="339"/>
      <c r="Q11" s="340"/>
      <c r="R11" s="83"/>
      <c r="S11" s="335" t="s">
        <v>3</v>
      </c>
      <c r="T11" s="336"/>
      <c r="U11" s="336"/>
      <c r="V11" s="336"/>
      <c r="W11" s="336"/>
      <c r="X11" s="336"/>
      <c r="Y11" s="336"/>
      <c r="Z11" s="336"/>
      <c r="AA11" s="336"/>
      <c r="AB11" s="336"/>
      <c r="AC11" s="336"/>
      <c r="AD11" s="336"/>
      <c r="AE11" s="337"/>
      <c r="AF11" s="84"/>
      <c r="AG11" s="85"/>
    </row>
    <row r="12" spans="1:33" ht="69.75" customHeight="1" thickBot="1" x14ac:dyDescent="0.25">
      <c r="A12" s="278"/>
      <c r="B12" s="280"/>
      <c r="C12" s="280"/>
      <c r="D12" s="280"/>
      <c r="E12" s="280"/>
      <c r="F12" s="86">
        <v>43101</v>
      </c>
      <c r="G12" s="86">
        <v>43132</v>
      </c>
      <c r="H12" s="86">
        <v>43160</v>
      </c>
      <c r="I12" s="86">
        <v>42826</v>
      </c>
      <c r="J12" s="86">
        <v>43221</v>
      </c>
      <c r="K12" s="86">
        <v>43252</v>
      </c>
      <c r="L12" s="86">
        <v>43282</v>
      </c>
      <c r="M12" s="86">
        <v>43313</v>
      </c>
      <c r="N12" s="86">
        <v>43344</v>
      </c>
      <c r="O12" s="86">
        <v>43374</v>
      </c>
      <c r="P12" s="86">
        <v>43405</v>
      </c>
      <c r="Q12" s="87">
        <v>43435</v>
      </c>
      <c r="R12" s="88" t="s">
        <v>4</v>
      </c>
      <c r="S12" s="89">
        <v>43101</v>
      </c>
      <c r="T12" s="90">
        <v>43132</v>
      </c>
      <c r="U12" s="90">
        <v>43160</v>
      </c>
      <c r="V12" s="90">
        <v>43191</v>
      </c>
      <c r="W12" s="90">
        <v>43221</v>
      </c>
      <c r="X12" s="90">
        <v>43252</v>
      </c>
      <c r="Y12" s="90">
        <v>43282</v>
      </c>
      <c r="Z12" s="90">
        <v>43313</v>
      </c>
      <c r="AA12" s="90">
        <v>43344</v>
      </c>
      <c r="AB12" s="90">
        <v>43374</v>
      </c>
      <c r="AC12" s="90">
        <v>43405</v>
      </c>
      <c r="AD12" s="90">
        <v>43435</v>
      </c>
      <c r="AE12" s="91" t="s">
        <v>4</v>
      </c>
      <c r="AF12" s="92" t="s">
        <v>5</v>
      </c>
      <c r="AG12" s="93" t="s">
        <v>180</v>
      </c>
    </row>
    <row r="13" spans="1:33" ht="30" customHeight="1" thickBot="1" x14ac:dyDescent="0.25">
      <c r="A13" s="281" t="s">
        <v>116</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3"/>
    </row>
    <row r="14" spans="1:33" ht="52.5" customHeight="1" thickBot="1" x14ac:dyDescent="0.25">
      <c r="A14" s="94">
        <v>1</v>
      </c>
      <c r="B14" s="95" t="s">
        <v>6</v>
      </c>
      <c r="C14" s="96" t="s">
        <v>155</v>
      </c>
      <c r="D14" s="97" t="s">
        <v>524</v>
      </c>
      <c r="E14" s="95" t="s">
        <v>167</v>
      </c>
      <c r="F14" s="98"/>
      <c r="G14" s="99"/>
      <c r="H14" s="100"/>
      <c r="I14" s="101"/>
      <c r="J14" s="101"/>
      <c r="K14" s="101">
        <v>1</v>
      </c>
      <c r="L14" s="102"/>
      <c r="M14" s="103"/>
      <c r="N14" s="103"/>
      <c r="O14" s="99"/>
      <c r="P14" s="99"/>
      <c r="Q14" s="104"/>
      <c r="R14" s="105">
        <f>IFERROR(SUM(F14:Q14),"")</f>
        <v>1</v>
      </c>
      <c r="S14" s="106"/>
      <c r="T14" s="99"/>
      <c r="U14" s="99"/>
      <c r="V14" s="99"/>
      <c r="W14" s="99"/>
      <c r="X14" s="99"/>
      <c r="Y14" s="99"/>
      <c r="Z14" s="99"/>
      <c r="AA14" s="99"/>
      <c r="AB14" s="99"/>
      <c r="AC14" s="99"/>
      <c r="AD14" s="99"/>
      <c r="AE14" s="107">
        <f t="shared" ref="AE14:AE19" si="0">IFERROR(SUM(S14:AD14),"")</f>
        <v>0</v>
      </c>
      <c r="AF14" s="108">
        <f t="shared" ref="AF14:AF19" si="1">IF(AND(R14=0,AE14=0),"",IF(IFERROR(AE14/R14,"")&gt;100%,100%,IFERROR(AE14/R14,"")))</f>
        <v>0</v>
      </c>
      <c r="AG14" s="109"/>
    </row>
    <row r="15" spans="1:33" s="52" customFormat="1" ht="73.5" customHeight="1" thickBot="1" x14ac:dyDescent="0.25">
      <c r="A15" s="94">
        <v>2</v>
      </c>
      <c r="B15" s="95" t="s">
        <v>6</v>
      </c>
      <c r="C15" s="96" t="s">
        <v>155</v>
      </c>
      <c r="D15" s="97" t="s">
        <v>555</v>
      </c>
      <c r="E15" s="95" t="s">
        <v>167</v>
      </c>
      <c r="F15" s="99"/>
      <c r="G15" s="99"/>
      <c r="H15" s="103"/>
      <c r="I15" s="103"/>
      <c r="J15" s="103"/>
      <c r="K15" s="99"/>
      <c r="L15" s="103"/>
      <c r="M15" s="101"/>
      <c r="N15" s="101"/>
      <c r="O15" s="101"/>
      <c r="P15" s="101">
        <v>1</v>
      </c>
      <c r="Q15" s="110"/>
      <c r="R15" s="105">
        <f t="shared" ref="R15:R18" si="2">IFERROR(SUM(F15:Q15),"")</f>
        <v>1</v>
      </c>
      <c r="S15" s="106"/>
      <c r="T15" s="99"/>
      <c r="U15" s="111"/>
      <c r="V15" s="99"/>
      <c r="W15" s="99"/>
      <c r="X15" s="99"/>
      <c r="Y15" s="99"/>
      <c r="Z15" s="99"/>
      <c r="AA15" s="99"/>
      <c r="AB15" s="99"/>
      <c r="AC15" s="99"/>
      <c r="AD15" s="99"/>
      <c r="AE15" s="107">
        <f t="shared" si="0"/>
        <v>0</v>
      </c>
      <c r="AF15" s="108">
        <f t="shared" si="1"/>
        <v>0</v>
      </c>
      <c r="AG15" s="112"/>
    </row>
    <row r="16" spans="1:33" s="52" customFormat="1" ht="58.5" customHeight="1" thickBot="1" x14ac:dyDescent="0.25">
      <c r="A16" s="94">
        <v>3</v>
      </c>
      <c r="B16" s="95" t="s">
        <v>6</v>
      </c>
      <c r="C16" s="96" t="s">
        <v>155</v>
      </c>
      <c r="D16" s="97" t="s">
        <v>525</v>
      </c>
      <c r="E16" s="95" t="s">
        <v>167</v>
      </c>
      <c r="F16" s="99"/>
      <c r="G16" s="99"/>
      <c r="H16" s="99"/>
      <c r="I16" s="99"/>
      <c r="J16" s="99"/>
      <c r="K16" s="99"/>
      <c r="L16" s="101"/>
      <c r="M16" s="101"/>
      <c r="N16" s="101">
        <v>1</v>
      </c>
      <c r="O16" s="99"/>
      <c r="P16" s="99"/>
      <c r="Q16" s="104"/>
      <c r="R16" s="105">
        <f t="shared" si="2"/>
        <v>1</v>
      </c>
      <c r="S16" s="106"/>
      <c r="T16" s="99"/>
      <c r="U16" s="99"/>
      <c r="V16" s="99"/>
      <c r="W16" s="99"/>
      <c r="X16" s="99"/>
      <c r="Y16" s="99"/>
      <c r="Z16" s="99"/>
      <c r="AA16" s="99"/>
      <c r="AB16" s="99"/>
      <c r="AC16" s="99"/>
      <c r="AD16" s="99"/>
      <c r="AE16" s="107">
        <f t="shared" si="0"/>
        <v>0</v>
      </c>
      <c r="AF16" s="108">
        <f t="shared" si="1"/>
        <v>0</v>
      </c>
      <c r="AG16" s="112"/>
    </row>
    <row r="17" spans="1:33" s="52" customFormat="1" ht="49.5" customHeight="1" thickBot="1" x14ac:dyDescent="0.25">
      <c r="A17" s="94">
        <v>4</v>
      </c>
      <c r="B17" s="95" t="s">
        <v>6</v>
      </c>
      <c r="C17" s="96" t="s">
        <v>155</v>
      </c>
      <c r="D17" s="97" t="s">
        <v>556</v>
      </c>
      <c r="E17" s="95" t="s">
        <v>167</v>
      </c>
      <c r="F17" s="99"/>
      <c r="G17" s="99"/>
      <c r="H17" s="99"/>
      <c r="I17" s="99"/>
      <c r="J17" s="99"/>
      <c r="K17" s="99"/>
      <c r="L17" s="103"/>
      <c r="M17" s="101"/>
      <c r="N17" s="101"/>
      <c r="O17" s="113">
        <v>1</v>
      </c>
      <c r="P17" s="243"/>
      <c r="Q17" s="243"/>
      <c r="R17" s="105"/>
      <c r="S17" s="106"/>
      <c r="T17" s="99"/>
      <c r="U17" s="99"/>
      <c r="V17" s="99"/>
      <c r="W17" s="99"/>
      <c r="X17" s="99"/>
      <c r="Y17" s="99"/>
      <c r="Z17" s="99"/>
      <c r="AA17" s="99"/>
      <c r="AB17" s="99"/>
      <c r="AC17" s="99"/>
      <c r="AD17" s="99"/>
      <c r="AE17" s="107"/>
      <c r="AF17" s="108"/>
      <c r="AG17" s="112"/>
    </row>
    <row r="18" spans="1:33" ht="68.25" customHeight="1" thickBot="1" x14ac:dyDescent="0.25">
      <c r="A18" s="114">
        <v>5</v>
      </c>
      <c r="B18" s="95" t="s">
        <v>6</v>
      </c>
      <c r="C18" s="96" t="s">
        <v>155</v>
      </c>
      <c r="D18" s="97" t="s">
        <v>526</v>
      </c>
      <c r="E18" s="95" t="s">
        <v>167</v>
      </c>
      <c r="F18" s="103"/>
      <c r="G18" s="103"/>
      <c r="H18" s="103"/>
      <c r="I18" s="102"/>
      <c r="J18" s="102"/>
      <c r="K18" s="101"/>
      <c r="L18" s="101"/>
      <c r="M18" s="101"/>
      <c r="N18" s="101">
        <v>1</v>
      </c>
      <c r="O18" s="103"/>
      <c r="P18" s="103"/>
      <c r="Q18" s="115"/>
      <c r="R18" s="105">
        <f t="shared" si="2"/>
        <v>1</v>
      </c>
      <c r="S18" s="106"/>
      <c r="T18" s="99"/>
      <c r="U18" s="99"/>
      <c r="V18" s="99"/>
      <c r="W18" s="99"/>
      <c r="X18" s="99"/>
      <c r="Y18" s="99"/>
      <c r="Z18" s="99"/>
      <c r="AA18" s="99"/>
      <c r="AB18" s="99"/>
      <c r="AC18" s="99"/>
      <c r="AD18" s="99"/>
      <c r="AE18" s="107">
        <f t="shared" si="0"/>
        <v>0</v>
      </c>
      <c r="AF18" s="108">
        <f t="shared" si="1"/>
        <v>0</v>
      </c>
      <c r="AG18" s="116"/>
    </row>
    <row r="19" spans="1:33" s="52" customFormat="1" ht="48.75" customHeight="1" thickBot="1" x14ac:dyDescent="0.25">
      <c r="A19" s="94">
        <v>6</v>
      </c>
      <c r="B19" s="95" t="s">
        <v>6</v>
      </c>
      <c r="C19" s="96" t="s">
        <v>155</v>
      </c>
      <c r="D19" s="97" t="s">
        <v>569</v>
      </c>
      <c r="E19" s="95" t="s">
        <v>167</v>
      </c>
      <c r="F19" s="99"/>
      <c r="G19" s="99"/>
      <c r="H19" s="99"/>
      <c r="I19" s="99"/>
      <c r="J19" s="99"/>
      <c r="K19" s="101"/>
      <c r="L19" s="101"/>
      <c r="M19" s="113">
        <v>1</v>
      </c>
      <c r="N19" s="103"/>
      <c r="O19" s="117"/>
      <c r="P19" s="99"/>
      <c r="Q19" s="104"/>
      <c r="R19" s="105">
        <f>IFERROR(SUM(F19:Q19),"")</f>
        <v>1</v>
      </c>
      <c r="S19" s="106"/>
      <c r="T19" s="99"/>
      <c r="U19" s="99"/>
      <c r="V19" s="99"/>
      <c r="W19" s="99"/>
      <c r="X19" s="99"/>
      <c r="Y19" s="99"/>
      <c r="Z19" s="118"/>
      <c r="AA19" s="99"/>
      <c r="AB19" s="99"/>
      <c r="AC19" s="99"/>
      <c r="AD19" s="99"/>
      <c r="AE19" s="107">
        <f t="shared" si="0"/>
        <v>0</v>
      </c>
      <c r="AF19" s="108">
        <f t="shared" si="1"/>
        <v>0</v>
      </c>
      <c r="AG19" s="119"/>
    </row>
    <row r="20" spans="1:33" s="51" customFormat="1" ht="17.25" customHeight="1" thickBot="1" x14ac:dyDescent="0.25">
      <c r="A20" s="284" t="s">
        <v>541</v>
      </c>
      <c r="B20" s="285"/>
      <c r="C20" s="285"/>
      <c r="D20" s="285"/>
      <c r="E20" s="286"/>
      <c r="F20" s="247">
        <f>F14+F15+F16+F17+F18+F19</f>
        <v>0</v>
      </c>
      <c r="G20" s="247">
        <f t="shared" ref="G20:Q20" si="3">SUM(G14:G19)</f>
        <v>0</v>
      </c>
      <c r="H20" s="247">
        <f t="shared" si="3"/>
        <v>0</v>
      </c>
      <c r="I20" s="247">
        <f t="shared" si="3"/>
        <v>0</v>
      </c>
      <c r="J20" s="247">
        <f t="shared" si="3"/>
        <v>0</v>
      </c>
      <c r="K20" s="247">
        <f t="shared" si="3"/>
        <v>1</v>
      </c>
      <c r="L20" s="247">
        <f t="shared" si="3"/>
        <v>0</v>
      </c>
      <c r="M20" s="247">
        <f t="shared" si="3"/>
        <v>1</v>
      </c>
      <c r="N20" s="247">
        <f t="shared" si="3"/>
        <v>2</v>
      </c>
      <c r="O20" s="247">
        <f t="shared" si="3"/>
        <v>1</v>
      </c>
      <c r="P20" s="247">
        <f t="shared" si="3"/>
        <v>1</v>
      </c>
      <c r="Q20" s="248">
        <f t="shared" si="3"/>
        <v>0</v>
      </c>
      <c r="R20" s="121">
        <f>F20+G20+H20+I20+J20+K20+L20+M20+N20+O20+P20+Q20</f>
        <v>6</v>
      </c>
      <c r="S20" s="120">
        <f t="shared" ref="S20:AD20" si="4">SUM(S14:S19)</f>
        <v>0</v>
      </c>
      <c r="T20" s="120">
        <f t="shared" si="4"/>
        <v>0</v>
      </c>
      <c r="U20" s="120">
        <f t="shared" si="4"/>
        <v>0</v>
      </c>
      <c r="V20" s="120">
        <f t="shared" si="4"/>
        <v>0</v>
      </c>
      <c r="W20" s="120">
        <f t="shared" si="4"/>
        <v>0</v>
      </c>
      <c r="X20" s="120">
        <f t="shared" si="4"/>
        <v>0</v>
      </c>
      <c r="Y20" s="120">
        <f t="shared" si="4"/>
        <v>0</v>
      </c>
      <c r="Z20" s="120">
        <f t="shared" si="4"/>
        <v>0</v>
      </c>
      <c r="AA20" s="120">
        <f t="shared" si="4"/>
        <v>0</v>
      </c>
      <c r="AB20" s="120">
        <f t="shared" si="4"/>
        <v>0</v>
      </c>
      <c r="AC20" s="120">
        <f t="shared" si="4"/>
        <v>0</v>
      </c>
      <c r="AD20" s="120">
        <f t="shared" si="4"/>
        <v>0</v>
      </c>
      <c r="AE20" s="121">
        <f>SUM(AE10:AE19)</f>
        <v>0</v>
      </c>
      <c r="AF20" s="122">
        <f>+AE20/R20</f>
        <v>0</v>
      </c>
      <c r="AG20" s="123"/>
    </row>
    <row r="21" spans="1:33" x14ac:dyDescent="0.2">
      <c r="A21" s="124"/>
      <c r="B21" s="125"/>
      <c r="C21" s="125"/>
      <c r="D21" s="126"/>
      <c r="E21" s="125"/>
      <c r="F21" s="287">
        <f>+F20+G20+H20</f>
        <v>0</v>
      </c>
      <c r="G21" s="287"/>
      <c r="H21" s="287"/>
      <c r="I21" s="287">
        <f>+I20+J20+K20</f>
        <v>1</v>
      </c>
      <c r="J21" s="287"/>
      <c r="K21" s="287"/>
      <c r="L21" s="287">
        <f>+L20+M20+N20</f>
        <v>3</v>
      </c>
      <c r="M21" s="287"/>
      <c r="N21" s="287"/>
      <c r="O21" s="287">
        <f>+O20+P20+Q20</f>
        <v>2</v>
      </c>
      <c r="P21" s="287"/>
      <c r="Q21" s="288"/>
      <c r="R21" s="127">
        <f>+F21+I21+L21+O21</f>
        <v>6</v>
      </c>
      <c r="S21" s="287">
        <f t="shared" ref="S21" si="5">+S20+T20+U20</f>
        <v>0</v>
      </c>
      <c r="T21" s="287"/>
      <c r="U21" s="287"/>
      <c r="V21" s="287">
        <f t="shared" ref="V21" si="6">+V20+W20+X20</f>
        <v>0</v>
      </c>
      <c r="W21" s="287"/>
      <c r="X21" s="287"/>
      <c r="Y21" s="287">
        <f t="shared" ref="Y21" si="7">+Y20+Z20+AA20</f>
        <v>0</v>
      </c>
      <c r="Z21" s="287"/>
      <c r="AA21" s="287"/>
      <c r="AB21" s="287">
        <f t="shared" ref="AB21" si="8">+AB20+AC20+AD20</f>
        <v>0</v>
      </c>
      <c r="AC21" s="287"/>
      <c r="AD21" s="287"/>
      <c r="AE21" s="127">
        <f>+S21+V21+Y21+AB21</f>
        <v>0</v>
      </c>
      <c r="AF21" s="122">
        <f>+AE21/R21</f>
        <v>0</v>
      </c>
      <c r="AG21" s="128"/>
    </row>
    <row r="22" spans="1:33" ht="18" thickBot="1" x14ac:dyDescent="0.25">
      <c r="A22" s="124"/>
      <c r="B22" s="125"/>
      <c r="C22" s="125"/>
      <c r="D22" s="126"/>
      <c r="E22" s="125"/>
      <c r="F22" s="289">
        <f>+F21/R21</f>
        <v>0</v>
      </c>
      <c r="G22" s="289"/>
      <c r="H22" s="289"/>
      <c r="I22" s="289">
        <f>+I21/R21</f>
        <v>0.16666666666666666</v>
      </c>
      <c r="J22" s="289"/>
      <c r="K22" s="289"/>
      <c r="L22" s="289">
        <f>+L21/R21</f>
        <v>0.5</v>
      </c>
      <c r="M22" s="289"/>
      <c r="N22" s="289"/>
      <c r="O22" s="289">
        <f>+O21/R21</f>
        <v>0.33333333333333331</v>
      </c>
      <c r="P22" s="289"/>
      <c r="Q22" s="290"/>
      <c r="R22" s="129">
        <f>+F22+I22+L22+O22</f>
        <v>1</v>
      </c>
      <c r="S22" s="289" t="e">
        <f>+S21/AE21</f>
        <v>#DIV/0!</v>
      </c>
      <c r="T22" s="289"/>
      <c r="U22" s="289"/>
      <c r="V22" s="289" t="e">
        <f>+V21/AE21</f>
        <v>#DIV/0!</v>
      </c>
      <c r="W22" s="289"/>
      <c r="X22" s="289"/>
      <c r="Y22" s="289" t="e">
        <f>+Y21/AE21</f>
        <v>#DIV/0!</v>
      </c>
      <c r="Z22" s="289"/>
      <c r="AA22" s="289"/>
      <c r="AB22" s="289" t="e">
        <f>+AB21/AE21</f>
        <v>#DIV/0!</v>
      </c>
      <c r="AC22" s="289"/>
      <c r="AD22" s="290"/>
      <c r="AE22" s="130" t="e">
        <f>(S22+V22+Y22)/3</f>
        <v>#DIV/0!</v>
      </c>
      <c r="AF22" s="122"/>
      <c r="AG22" s="128"/>
    </row>
    <row r="23" spans="1:33" ht="26.25" customHeight="1" thickBot="1" x14ac:dyDescent="0.25">
      <c r="A23" s="291" t="s">
        <v>117</v>
      </c>
      <c r="B23" s="292"/>
      <c r="C23" s="292"/>
      <c r="D23" s="292"/>
      <c r="E23" s="292"/>
      <c r="F23" s="292"/>
      <c r="G23" s="292"/>
      <c r="H23" s="292"/>
      <c r="I23" s="292"/>
      <c r="J23" s="292"/>
      <c r="K23" s="292"/>
      <c r="L23" s="292"/>
      <c r="M23" s="292"/>
      <c r="N23" s="292"/>
      <c r="O23" s="292"/>
      <c r="P23" s="292"/>
      <c r="Q23" s="292"/>
      <c r="R23" s="293"/>
      <c r="S23" s="292"/>
      <c r="T23" s="292"/>
      <c r="U23" s="292"/>
      <c r="V23" s="292"/>
      <c r="W23" s="292"/>
      <c r="X23" s="292"/>
      <c r="Y23" s="292"/>
      <c r="Z23" s="292"/>
      <c r="AA23" s="292"/>
      <c r="AB23" s="292"/>
      <c r="AC23" s="292"/>
      <c r="AD23" s="292"/>
      <c r="AE23" s="292"/>
      <c r="AF23" s="292"/>
      <c r="AG23" s="294"/>
    </row>
    <row r="24" spans="1:33" s="52" customFormat="1" ht="191.25" customHeight="1" thickBot="1" x14ac:dyDescent="0.25">
      <c r="A24" s="94">
        <v>7</v>
      </c>
      <c r="B24" s="95" t="s">
        <v>141</v>
      </c>
      <c r="C24" s="95" t="s">
        <v>117</v>
      </c>
      <c r="D24" s="131" t="s">
        <v>568</v>
      </c>
      <c r="E24" s="132" t="s">
        <v>168</v>
      </c>
      <c r="F24" s="99"/>
      <c r="G24" s="99">
        <v>1</v>
      </c>
      <c r="H24" s="99"/>
      <c r="I24" s="99"/>
      <c r="J24" s="99"/>
      <c r="K24" s="99"/>
      <c r="L24" s="99"/>
      <c r="M24" s="99"/>
      <c r="N24" s="99"/>
      <c r="O24" s="99"/>
      <c r="P24" s="99"/>
      <c r="Q24" s="104"/>
      <c r="R24" s="105">
        <f t="shared" ref="R24:R51" si="9">IFERROR(SUM(F24:Q24),"")</f>
        <v>1</v>
      </c>
      <c r="S24" s="106"/>
      <c r="T24" s="99"/>
      <c r="U24" s="99"/>
      <c r="V24" s="99"/>
      <c r="W24" s="99"/>
      <c r="X24" s="99"/>
      <c r="Y24" s="99"/>
      <c r="Z24" s="99"/>
      <c r="AA24" s="99"/>
      <c r="AB24" s="99"/>
      <c r="AC24" s="99"/>
      <c r="AD24" s="99"/>
      <c r="AE24" s="107">
        <f t="shared" ref="AE24:AE35" si="10">IFERROR(SUM(S24:AD24),"")</f>
        <v>0</v>
      </c>
      <c r="AF24" s="108">
        <f t="shared" ref="AF24:AF76" si="11">IF(AND(R24=0,AE24=0),"",IF(IFERROR(AE24/R24,"")&gt;100%,100%,IFERROR(AE24/R24,"")))</f>
        <v>0</v>
      </c>
      <c r="AG24" s="133"/>
    </row>
    <row r="25" spans="1:33" s="54" customFormat="1" ht="99.75" customHeight="1" thickBot="1" x14ac:dyDescent="0.25">
      <c r="A25" s="94">
        <v>8</v>
      </c>
      <c r="B25" s="94" t="s">
        <v>141</v>
      </c>
      <c r="C25" s="94" t="s">
        <v>117</v>
      </c>
      <c r="D25" s="131" t="s">
        <v>528</v>
      </c>
      <c r="E25" s="98" t="s">
        <v>169</v>
      </c>
      <c r="F25" s="99">
        <v>1</v>
      </c>
      <c r="G25" s="99"/>
      <c r="H25" s="99"/>
      <c r="I25" s="99"/>
      <c r="J25" s="99"/>
      <c r="K25" s="99"/>
      <c r="L25" s="99"/>
      <c r="M25" s="99"/>
      <c r="N25" s="99"/>
      <c r="O25" s="99"/>
      <c r="P25" s="99"/>
      <c r="Q25" s="104"/>
      <c r="R25" s="105">
        <f t="shared" si="9"/>
        <v>1</v>
      </c>
      <c r="S25" s="106">
        <v>1</v>
      </c>
      <c r="T25" s="118"/>
      <c r="U25" s="99"/>
      <c r="V25" s="99"/>
      <c r="W25" s="99"/>
      <c r="X25" s="99"/>
      <c r="Y25" s="99"/>
      <c r="Z25" s="99"/>
      <c r="AA25" s="99"/>
      <c r="AB25" s="99"/>
      <c r="AC25" s="99"/>
      <c r="AD25" s="99"/>
      <c r="AE25" s="107">
        <f t="shared" si="10"/>
        <v>1</v>
      </c>
      <c r="AF25" s="108">
        <f t="shared" si="11"/>
        <v>1</v>
      </c>
      <c r="AG25" s="133" t="s">
        <v>572</v>
      </c>
    </row>
    <row r="26" spans="1:33" s="53" customFormat="1" ht="186.75" customHeight="1" thickBot="1" x14ac:dyDescent="0.25">
      <c r="A26" s="94">
        <v>9</v>
      </c>
      <c r="B26" s="95" t="s">
        <v>141</v>
      </c>
      <c r="C26" s="95" t="s">
        <v>117</v>
      </c>
      <c r="D26" s="134" t="s">
        <v>529</v>
      </c>
      <c r="E26" s="132" t="s">
        <v>170</v>
      </c>
      <c r="F26" s="135">
        <v>1</v>
      </c>
      <c r="G26" s="135"/>
      <c r="H26" s="135"/>
      <c r="I26" s="99"/>
      <c r="J26" s="99">
        <v>1</v>
      </c>
      <c r="K26" s="99"/>
      <c r="L26" s="99"/>
      <c r="M26" s="99"/>
      <c r="N26" s="99">
        <v>1</v>
      </c>
      <c r="O26" s="99"/>
      <c r="P26" s="135"/>
      <c r="Q26" s="136"/>
      <c r="R26" s="137">
        <f t="shared" si="9"/>
        <v>3</v>
      </c>
      <c r="S26" s="138">
        <v>1</v>
      </c>
      <c r="T26" s="135"/>
      <c r="U26" s="99"/>
      <c r="V26" s="99"/>
      <c r="W26" s="99"/>
      <c r="X26" s="99"/>
      <c r="Y26" s="99"/>
      <c r="Z26" s="99"/>
      <c r="AA26" s="99"/>
      <c r="AB26" s="99"/>
      <c r="AC26" s="99"/>
      <c r="AD26" s="99"/>
      <c r="AE26" s="139">
        <f t="shared" si="10"/>
        <v>1</v>
      </c>
      <c r="AF26" s="140">
        <f t="shared" si="11"/>
        <v>0.33333333333333331</v>
      </c>
      <c r="AG26" s="132" t="s">
        <v>573</v>
      </c>
    </row>
    <row r="27" spans="1:33" s="54" customFormat="1" ht="147" customHeight="1" thickBot="1" x14ac:dyDescent="0.25">
      <c r="A27" s="94">
        <v>10</v>
      </c>
      <c r="B27" s="94" t="s">
        <v>141</v>
      </c>
      <c r="C27" s="94" t="s">
        <v>117</v>
      </c>
      <c r="D27" s="131" t="s">
        <v>530</v>
      </c>
      <c r="E27" s="98" t="s">
        <v>169</v>
      </c>
      <c r="F27" s="141"/>
      <c r="G27" s="141"/>
      <c r="H27" s="99">
        <v>1</v>
      </c>
      <c r="I27" s="141"/>
      <c r="J27" s="141"/>
      <c r="K27" s="141"/>
      <c r="L27" s="141"/>
      <c r="M27" s="141"/>
      <c r="N27" s="141"/>
      <c r="O27" s="142"/>
      <c r="P27" s="142"/>
      <c r="Q27" s="143"/>
      <c r="R27" s="105">
        <f t="shared" si="9"/>
        <v>1</v>
      </c>
      <c r="S27" s="106"/>
      <c r="T27" s="99"/>
      <c r="U27" s="99"/>
      <c r="V27" s="99"/>
      <c r="W27" s="99"/>
      <c r="X27" s="99"/>
      <c r="Y27" s="99"/>
      <c r="Z27" s="99"/>
      <c r="AA27" s="99"/>
      <c r="AB27" s="99"/>
      <c r="AC27" s="99"/>
      <c r="AD27" s="99"/>
      <c r="AE27" s="107">
        <f t="shared" si="10"/>
        <v>0</v>
      </c>
      <c r="AF27" s="108">
        <f t="shared" si="11"/>
        <v>0</v>
      </c>
      <c r="AG27" s="133"/>
    </row>
    <row r="28" spans="1:33" ht="123" customHeight="1" thickBot="1" x14ac:dyDescent="0.25">
      <c r="A28" s="94">
        <v>11</v>
      </c>
      <c r="B28" s="95" t="s">
        <v>141</v>
      </c>
      <c r="C28" s="95" t="s">
        <v>117</v>
      </c>
      <c r="D28" s="131" t="s">
        <v>531</v>
      </c>
      <c r="E28" s="132" t="s">
        <v>169</v>
      </c>
      <c r="F28" s="142"/>
      <c r="G28" s="142"/>
      <c r="H28" s="142"/>
      <c r="I28" s="142"/>
      <c r="J28" s="99">
        <v>1</v>
      </c>
      <c r="K28" s="141"/>
      <c r="L28" s="141"/>
      <c r="M28" s="141"/>
      <c r="N28" s="141"/>
      <c r="O28" s="99"/>
      <c r="P28" s="99">
        <v>1</v>
      </c>
      <c r="Q28" s="143"/>
      <c r="R28" s="105">
        <f t="shared" si="9"/>
        <v>2</v>
      </c>
      <c r="S28" s="106"/>
      <c r="T28" s="99"/>
      <c r="U28" s="99"/>
      <c r="V28" s="99"/>
      <c r="W28" s="99"/>
      <c r="X28" s="99"/>
      <c r="Y28" s="99"/>
      <c r="Z28" s="99"/>
      <c r="AA28" s="99"/>
      <c r="AB28" s="99"/>
      <c r="AC28" s="99"/>
      <c r="AD28" s="99"/>
      <c r="AE28" s="107">
        <f t="shared" si="10"/>
        <v>0</v>
      </c>
      <c r="AF28" s="108">
        <f t="shared" si="11"/>
        <v>0</v>
      </c>
      <c r="AG28" s="133"/>
    </row>
    <row r="29" spans="1:33" s="54" customFormat="1" ht="53.25" customHeight="1" thickBot="1" x14ac:dyDescent="0.25">
      <c r="A29" s="94">
        <v>12</v>
      </c>
      <c r="B29" s="94" t="s">
        <v>141</v>
      </c>
      <c r="C29" s="94" t="s">
        <v>117</v>
      </c>
      <c r="D29" s="144" t="s">
        <v>532</v>
      </c>
      <c r="E29" s="98" t="s">
        <v>169</v>
      </c>
      <c r="F29" s="99">
        <v>1</v>
      </c>
      <c r="G29" s="118"/>
      <c r="H29" s="99"/>
      <c r="I29" s="141"/>
      <c r="J29" s="141"/>
      <c r="K29" s="141"/>
      <c r="L29" s="99">
        <v>1</v>
      </c>
      <c r="M29" s="141"/>
      <c r="N29" s="141"/>
      <c r="O29" s="141"/>
      <c r="P29" s="99"/>
      <c r="Q29" s="143"/>
      <c r="R29" s="105">
        <f t="shared" si="9"/>
        <v>2</v>
      </c>
      <c r="S29" s="106">
        <v>1</v>
      </c>
      <c r="T29" s="99"/>
      <c r="U29" s="99"/>
      <c r="V29" s="99"/>
      <c r="W29" s="99"/>
      <c r="X29" s="99"/>
      <c r="Y29" s="99"/>
      <c r="Z29" s="99"/>
      <c r="AA29" s="99"/>
      <c r="AB29" s="99"/>
      <c r="AC29" s="99"/>
      <c r="AD29" s="99"/>
      <c r="AE29" s="107">
        <f t="shared" si="10"/>
        <v>1</v>
      </c>
      <c r="AF29" s="108">
        <f t="shared" si="11"/>
        <v>0.5</v>
      </c>
      <c r="AG29" s="133" t="s">
        <v>574</v>
      </c>
    </row>
    <row r="30" spans="1:33" s="54" customFormat="1" ht="113.25" customHeight="1" thickBot="1" x14ac:dyDescent="0.25">
      <c r="A30" s="94">
        <v>13</v>
      </c>
      <c r="B30" s="94" t="s">
        <v>141</v>
      </c>
      <c r="C30" s="94" t="s">
        <v>117</v>
      </c>
      <c r="D30" s="131" t="s">
        <v>533</v>
      </c>
      <c r="E30" s="98" t="s">
        <v>171</v>
      </c>
      <c r="F30" s="145">
        <v>1</v>
      </c>
      <c r="G30" s="99"/>
      <c r="H30" s="142"/>
      <c r="I30" s="99">
        <v>1</v>
      </c>
      <c r="J30" s="99"/>
      <c r="K30" s="142"/>
      <c r="L30" s="99">
        <v>1</v>
      </c>
      <c r="M30" s="99"/>
      <c r="N30" s="142"/>
      <c r="O30" s="99">
        <v>1</v>
      </c>
      <c r="P30" s="99"/>
      <c r="Q30" s="143"/>
      <c r="R30" s="105">
        <f t="shared" si="9"/>
        <v>4</v>
      </c>
      <c r="S30" s="106">
        <v>1</v>
      </c>
      <c r="T30" s="99"/>
      <c r="U30" s="99"/>
      <c r="V30" s="99"/>
      <c r="W30" s="99"/>
      <c r="X30" s="99"/>
      <c r="Y30" s="99"/>
      <c r="Z30" s="99"/>
      <c r="AA30" s="99"/>
      <c r="AB30" s="99"/>
      <c r="AC30" s="99"/>
      <c r="AD30" s="99"/>
      <c r="AE30" s="107">
        <f t="shared" si="10"/>
        <v>1</v>
      </c>
      <c r="AF30" s="108">
        <f t="shared" si="11"/>
        <v>0.25</v>
      </c>
      <c r="AG30" s="133" t="s">
        <v>578</v>
      </c>
    </row>
    <row r="31" spans="1:33" s="52" customFormat="1" ht="121.5" customHeight="1" thickBot="1" x14ac:dyDescent="0.25">
      <c r="A31" s="94">
        <v>14</v>
      </c>
      <c r="B31" s="95" t="s">
        <v>141</v>
      </c>
      <c r="C31" s="95" t="s">
        <v>117</v>
      </c>
      <c r="D31" s="131" t="s">
        <v>534</v>
      </c>
      <c r="E31" s="132" t="s">
        <v>172</v>
      </c>
      <c r="F31" s="99"/>
      <c r="G31" s="99">
        <v>1</v>
      </c>
      <c r="H31" s="99"/>
      <c r="I31" s="142"/>
      <c r="J31" s="142"/>
      <c r="K31" s="142"/>
      <c r="L31" s="142"/>
      <c r="M31" s="142"/>
      <c r="N31" s="99"/>
      <c r="O31" s="99"/>
      <c r="P31" s="142"/>
      <c r="Q31" s="143"/>
      <c r="R31" s="105">
        <f t="shared" si="9"/>
        <v>1</v>
      </c>
      <c r="S31" s="106"/>
      <c r="T31" s="99"/>
      <c r="U31" s="99"/>
      <c r="V31" s="99"/>
      <c r="W31" s="99"/>
      <c r="X31" s="99"/>
      <c r="Y31" s="99"/>
      <c r="Z31" s="99"/>
      <c r="AA31" s="99"/>
      <c r="AB31" s="99"/>
      <c r="AC31" s="99"/>
      <c r="AD31" s="99"/>
      <c r="AE31" s="107">
        <f t="shared" si="10"/>
        <v>0</v>
      </c>
      <c r="AF31" s="108">
        <f t="shared" si="11"/>
        <v>0</v>
      </c>
      <c r="AG31" s="133"/>
    </row>
    <row r="32" spans="1:33" s="53" customFormat="1" ht="84" customHeight="1" thickBot="1" x14ac:dyDescent="0.25">
      <c r="A32" s="94">
        <v>15</v>
      </c>
      <c r="B32" s="95" t="s">
        <v>141</v>
      </c>
      <c r="C32" s="94" t="s">
        <v>117</v>
      </c>
      <c r="D32" s="131" t="s">
        <v>566</v>
      </c>
      <c r="E32" s="98" t="s">
        <v>173</v>
      </c>
      <c r="F32" s="99">
        <v>1</v>
      </c>
      <c r="G32" s="99"/>
      <c r="H32" s="99"/>
      <c r="I32" s="99"/>
      <c r="J32" s="99"/>
      <c r="K32" s="99"/>
      <c r="L32" s="99">
        <v>1</v>
      </c>
      <c r="M32" s="99"/>
      <c r="N32" s="99"/>
      <c r="O32" s="99"/>
      <c r="P32" s="99"/>
      <c r="Q32" s="104"/>
      <c r="R32" s="105">
        <f t="shared" si="9"/>
        <v>2</v>
      </c>
      <c r="S32" s="106">
        <v>1</v>
      </c>
      <c r="T32" s="99"/>
      <c r="U32" s="99"/>
      <c r="V32" s="99"/>
      <c r="W32" s="99"/>
      <c r="X32" s="99"/>
      <c r="Y32" s="99"/>
      <c r="Z32" s="99"/>
      <c r="AA32" s="99"/>
      <c r="AB32" s="99"/>
      <c r="AC32" s="99"/>
      <c r="AD32" s="99"/>
      <c r="AE32" s="107">
        <f t="shared" si="10"/>
        <v>1</v>
      </c>
      <c r="AF32" s="108">
        <f t="shared" si="11"/>
        <v>0.5</v>
      </c>
      <c r="AG32" s="133" t="s">
        <v>576</v>
      </c>
    </row>
    <row r="33" spans="1:33" ht="40.5" customHeight="1" thickBot="1" x14ac:dyDescent="0.25">
      <c r="A33" s="94">
        <v>16</v>
      </c>
      <c r="B33" s="95" t="s">
        <v>141</v>
      </c>
      <c r="C33" s="95" t="s">
        <v>117</v>
      </c>
      <c r="D33" s="131" t="s">
        <v>535</v>
      </c>
      <c r="E33" s="132" t="s">
        <v>169</v>
      </c>
      <c r="F33" s="99"/>
      <c r="G33" s="99"/>
      <c r="H33" s="99"/>
      <c r="I33" s="99"/>
      <c r="J33" s="99"/>
      <c r="K33" s="99"/>
      <c r="L33" s="99"/>
      <c r="M33" s="99"/>
      <c r="N33" s="99"/>
      <c r="O33" s="99">
        <v>1</v>
      </c>
      <c r="P33" s="99"/>
      <c r="Q33" s="104"/>
      <c r="R33" s="105">
        <f t="shared" ref="R33:R34" si="12">IFERROR(SUM(F33:Q33),"")</f>
        <v>1</v>
      </c>
      <c r="S33" s="106"/>
      <c r="T33" s="99"/>
      <c r="U33" s="99"/>
      <c r="V33" s="99"/>
      <c r="W33" s="99"/>
      <c r="X33" s="99"/>
      <c r="Y33" s="99"/>
      <c r="Z33" s="99"/>
      <c r="AA33" s="99"/>
      <c r="AB33" s="99"/>
      <c r="AC33" s="99"/>
      <c r="AD33" s="99"/>
      <c r="AE33" s="107">
        <f t="shared" ref="AE33:AE34" si="13">IFERROR(SUM(S33:AD33),"")</f>
        <v>0</v>
      </c>
      <c r="AF33" s="108">
        <f t="shared" ref="AF33:AF34" si="14">IF(AND(R33=0,AE33=0),"",IF(IFERROR(AE33/R33,"")&gt;100%,100%,IFERROR(AE33/R33,"")))</f>
        <v>0</v>
      </c>
      <c r="AG33" s="133"/>
    </row>
    <row r="34" spans="1:33" ht="58.5" customHeight="1" thickBot="1" x14ac:dyDescent="0.25">
      <c r="A34" s="94">
        <v>17</v>
      </c>
      <c r="B34" s="95" t="s">
        <v>141</v>
      </c>
      <c r="C34" s="95" t="s">
        <v>117</v>
      </c>
      <c r="D34" s="131" t="s">
        <v>536</v>
      </c>
      <c r="E34" s="132" t="s">
        <v>169</v>
      </c>
      <c r="F34" s="99">
        <v>1</v>
      </c>
      <c r="G34" s="99"/>
      <c r="H34" s="99"/>
      <c r="I34" s="99"/>
      <c r="J34" s="99"/>
      <c r="K34" s="99"/>
      <c r="L34" s="99">
        <v>1</v>
      </c>
      <c r="M34" s="99"/>
      <c r="N34" s="99"/>
      <c r="O34" s="99"/>
      <c r="P34" s="99"/>
      <c r="Q34" s="104"/>
      <c r="R34" s="105">
        <f t="shared" si="12"/>
        <v>2</v>
      </c>
      <c r="S34" s="106">
        <v>1</v>
      </c>
      <c r="T34" s="99"/>
      <c r="U34" s="99"/>
      <c r="V34" s="99"/>
      <c r="W34" s="99"/>
      <c r="X34" s="99"/>
      <c r="Y34" s="99"/>
      <c r="Z34" s="99"/>
      <c r="AA34" s="99"/>
      <c r="AB34" s="99"/>
      <c r="AC34" s="99"/>
      <c r="AD34" s="99"/>
      <c r="AE34" s="107">
        <f t="shared" si="13"/>
        <v>1</v>
      </c>
      <c r="AF34" s="108">
        <f t="shared" si="14"/>
        <v>0.5</v>
      </c>
      <c r="AG34" s="133" t="s">
        <v>577</v>
      </c>
    </row>
    <row r="35" spans="1:33" ht="32.25" customHeight="1" thickBot="1" x14ac:dyDescent="0.25">
      <c r="A35" s="94">
        <v>22</v>
      </c>
      <c r="B35" s="95" t="s">
        <v>141</v>
      </c>
      <c r="C35" s="95" t="s">
        <v>117</v>
      </c>
      <c r="D35" s="144" t="s">
        <v>537</v>
      </c>
      <c r="E35" s="132" t="s">
        <v>169</v>
      </c>
      <c r="F35" s="99"/>
      <c r="G35" s="99"/>
      <c r="H35" s="99"/>
      <c r="I35" s="99"/>
      <c r="J35" s="99"/>
      <c r="K35" s="99"/>
      <c r="L35" s="99"/>
      <c r="M35" s="99">
        <v>1</v>
      </c>
      <c r="N35" s="99"/>
      <c r="O35" s="99"/>
      <c r="P35" s="99"/>
      <c r="Q35" s="104"/>
      <c r="R35" s="105">
        <f t="shared" si="9"/>
        <v>1</v>
      </c>
      <c r="S35" s="106"/>
      <c r="T35" s="99"/>
      <c r="U35" s="99"/>
      <c r="V35" s="99"/>
      <c r="W35" s="99"/>
      <c r="X35" s="99"/>
      <c r="Y35" s="99"/>
      <c r="Z35" s="99"/>
      <c r="AA35" s="99"/>
      <c r="AB35" s="99"/>
      <c r="AC35" s="99"/>
      <c r="AD35" s="99"/>
      <c r="AE35" s="107">
        <f t="shared" si="10"/>
        <v>0</v>
      </c>
      <c r="AF35" s="108">
        <f t="shared" si="11"/>
        <v>0</v>
      </c>
      <c r="AG35" s="133"/>
    </row>
    <row r="36" spans="1:33" ht="18" customHeight="1" thickBot="1" x14ac:dyDescent="0.25">
      <c r="A36" s="295" t="s">
        <v>542</v>
      </c>
      <c r="B36" s="296"/>
      <c r="C36" s="296"/>
      <c r="D36" s="296"/>
      <c r="E36" s="297"/>
      <c r="F36" s="103">
        <f t="shared" ref="F36:AE36" si="15">SUM(F24:F35)</f>
        <v>6</v>
      </c>
      <c r="G36" s="103">
        <f t="shared" si="15"/>
        <v>2</v>
      </c>
      <c r="H36" s="103">
        <f t="shared" si="15"/>
        <v>1</v>
      </c>
      <c r="I36" s="103">
        <f t="shared" si="15"/>
        <v>1</v>
      </c>
      <c r="J36" s="103">
        <f t="shared" si="15"/>
        <v>2</v>
      </c>
      <c r="K36" s="103">
        <f t="shared" si="15"/>
        <v>0</v>
      </c>
      <c r="L36" s="103">
        <f t="shared" si="15"/>
        <v>4</v>
      </c>
      <c r="M36" s="103">
        <f t="shared" si="15"/>
        <v>1</v>
      </c>
      <c r="N36" s="103">
        <f t="shared" si="15"/>
        <v>1</v>
      </c>
      <c r="O36" s="103">
        <f t="shared" si="15"/>
        <v>2</v>
      </c>
      <c r="P36" s="103">
        <f t="shared" si="15"/>
        <v>1</v>
      </c>
      <c r="Q36" s="117">
        <f t="shared" si="15"/>
        <v>0</v>
      </c>
      <c r="R36" s="121">
        <f t="shared" si="15"/>
        <v>21</v>
      </c>
      <c r="S36" s="147">
        <f t="shared" si="15"/>
        <v>6</v>
      </c>
      <c r="T36" s="103">
        <f t="shared" si="15"/>
        <v>0</v>
      </c>
      <c r="U36" s="103">
        <f t="shared" si="15"/>
        <v>0</v>
      </c>
      <c r="V36" s="103">
        <f t="shared" si="15"/>
        <v>0</v>
      </c>
      <c r="W36" s="103">
        <f t="shared" si="15"/>
        <v>0</v>
      </c>
      <c r="X36" s="103">
        <f t="shared" si="15"/>
        <v>0</v>
      </c>
      <c r="Y36" s="103">
        <f t="shared" si="15"/>
        <v>0</v>
      </c>
      <c r="Z36" s="103">
        <f t="shared" si="15"/>
        <v>0</v>
      </c>
      <c r="AA36" s="103">
        <f t="shared" si="15"/>
        <v>0</v>
      </c>
      <c r="AB36" s="103">
        <f t="shared" si="15"/>
        <v>0</v>
      </c>
      <c r="AC36" s="103">
        <f t="shared" si="15"/>
        <v>0</v>
      </c>
      <c r="AD36" s="103">
        <f t="shared" si="15"/>
        <v>0</v>
      </c>
      <c r="AE36" s="148">
        <f t="shared" si="15"/>
        <v>6</v>
      </c>
      <c r="AF36" s="149">
        <f>+AE36/R36</f>
        <v>0.2857142857142857</v>
      </c>
      <c r="AG36" s="128"/>
    </row>
    <row r="37" spans="1:33" ht="18" thickBot="1" x14ac:dyDescent="0.25">
      <c r="A37" s="124"/>
      <c r="B37" s="125"/>
      <c r="C37" s="150"/>
      <c r="D37" s="150"/>
      <c r="E37" s="151"/>
      <c r="F37" s="298">
        <f>+F36+G36+H36</f>
        <v>9</v>
      </c>
      <c r="G37" s="298"/>
      <c r="H37" s="298"/>
      <c r="I37" s="298">
        <f>+I36+J36+K36</f>
        <v>3</v>
      </c>
      <c r="J37" s="298"/>
      <c r="K37" s="298"/>
      <c r="L37" s="298">
        <f>+L36+M36+N36</f>
        <v>6</v>
      </c>
      <c r="M37" s="298"/>
      <c r="N37" s="298"/>
      <c r="O37" s="298">
        <f>+O36+P36+Q36</f>
        <v>3</v>
      </c>
      <c r="P37" s="298"/>
      <c r="Q37" s="299"/>
      <c r="R37" s="121">
        <f>+F37+I37+L37+O37</f>
        <v>21</v>
      </c>
      <c r="S37" s="300">
        <f>+S36+T36+U36</f>
        <v>6</v>
      </c>
      <c r="T37" s="298"/>
      <c r="U37" s="298"/>
      <c r="V37" s="298">
        <f>+V36+W36+X36</f>
        <v>0</v>
      </c>
      <c r="W37" s="298"/>
      <c r="X37" s="298"/>
      <c r="Y37" s="298">
        <f>+Y36+Z36+AA36</f>
        <v>0</v>
      </c>
      <c r="Z37" s="298"/>
      <c r="AA37" s="298"/>
      <c r="AB37" s="298">
        <f>+AB36+AC36+AD36</f>
        <v>0</v>
      </c>
      <c r="AC37" s="298"/>
      <c r="AD37" s="298"/>
      <c r="AE37" s="148">
        <f>+S37+V37+Y37+AB37</f>
        <v>6</v>
      </c>
      <c r="AF37" s="149">
        <f>+AE37/R37</f>
        <v>0.2857142857142857</v>
      </c>
      <c r="AG37" s="128"/>
    </row>
    <row r="38" spans="1:33" ht="18" thickBot="1" x14ac:dyDescent="0.25">
      <c r="A38" s="124"/>
      <c r="B38" s="125"/>
      <c r="C38" s="150"/>
      <c r="E38" s="151"/>
      <c r="F38" s="289">
        <f>+F37/R37</f>
        <v>0.42857142857142855</v>
      </c>
      <c r="G38" s="289"/>
      <c r="H38" s="289"/>
      <c r="I38" s="289">
        <f>+I37/R37</f>
        <v>0.14285714285714285</v>
      </c>
      <c r="J38" s="289"/>
      <c r="K38" s="289"/>
      <c r="L38" s="289">
        <f>+L37/R37</f>
        <v>0.2857142857142857</v>
      </c>
      <c r="M38" s="289"/>
      <c r="N38" s="289"/>
      <c r="O38" s="289">
        <f>+O37/R37</f>
        <v>0.14285714285714285</v>
      </c>
      <c r="P38" s="289"/>
      <c r="Q38" s="290"/>
      <c r="R38" s="153">
        <f>+F38+I38+L38+O38</f>
        <v>1</v>
      </c>
      <c r="S38" s="301">
        <f>+S37/F37</f>
        <v>0.66666666666666663</v>
      </c>
      <c r="T38" s="289"/>
      <c r="U38" s="289"/>
      <c r="V38" s="289">
        <f>+V37/I37</f>
        <v>0</v>
      </c>
      <c r="W38" s="289"/>
      <c r="X38" s="289"/>
      <c r="Y38" s="289">
        <f>+Y37/L37</f>
        <v>0</v>
      </c>
      <c r="Z38" s="289"/>
      <c r="AA38" s="289"/>
      <c r="AB38" s="289">
        <f>+AB37/O37</f>
        <v>0</v>
      </c>
      <c r="AC38" s="289"/>
      <c r="AD38" s="289"/>
      <c r="AE38" s="130">
        <f>(S38+V38+Y38)/3</f>
        <v>0.22222222222222221</v>
      </c>
      <c r="AF38" s="149"/>
      <c r="AG38" s="128"/>
    </row>
    <row r="39" spans="1:33" ht="31.5" customHeight="1" thickBot="1" x14ac:dyDescent="0.25">
      <c r="A39" s="291" t="s">
        <v>513</v>
      </c>
      <c r="B39" s="292"/>
      <c r="C39" s="292"/>
      <c r="D39" s="292"/>
      <c r="E39" s="292"/>
      <c r="F39" s="292"/>
      <c r="G39" s="292"/>
      <c r="H39" s="292"/>
      <c r="I39" s="292"/>
      <c r="J39" s="292"/>
      <c r="K39" s="292"/>
      <c r="L39" s="292"/>
      <c r="M39" s="292"/>
      <c r="N39" s="292"/>
      <c r="O39" s="292"/>
      <c r="P39" s="292"/>
      <c r="Q39" s="292"/>
      <c r="R39" s="293"/>
      <c r="S39" s="292"/>
      <c r="T39" s="292"/>
      <c r="U39" s="292"/>
      <c r="V39" s="292"/>
      <c r="W39" s="292"/>
      <c r="X39" s="292"/>
      <c r="Y39" s="292"/>
      <c r="Z39" s="292"/>
      <c r="AA39" s="292"/>
      <c r="AB39" s="292"/>
      <c r="AC39" s="292"/>
      <c r="AD39" s="292"/>
      <c r="AE39" s="292"/>
      <c r="AF39" s="292"/>
      <c r="AG39" s="294"/>
    </row>
    <row r="40" spans="1:33" s="55" customFormat="1" ht="60.75" customHeight="1" thickBot="1" x14ac:dyDescent="0.25">
      <c r="A40" s="114">
        <f>+A35+1</f>
        <v>23</v>
      </c>
      <c r="B40" s="154" t="s">
        <v>142</v>
      </c>
      <c r="C40" s="82" t="s">
        <v>165</v>
      </c>
      <c r="D40" s="97" t="s">
        <v>128</v>
      </c>
      <c r="E40" s="82" t="s">
        <v>174</v>
      </c>
      <c r="F40" s="114">
        <v>1</v>
      </c>
      <c r="G40" s="114"/>
      <c r="H40" s="97"/>
      <c r="I40" s="97"/>
      <c r="J40" s="97"/>
      <c r="K40" s="97"/>
      <c r="L40" s="114">
        <v>1</v>
      </c>
      <c r="M40" s="114"/>
      <c r="N40" s="97"/>
      <c r="O40" s="114"/>
      <c r="P40" s="155"/>
      <c r="Q40" s="156"/>
      <c r="R40" s="121">
        <f t="shared" si="9"/>
        <v>2</v>
      </c>
      <c r="S40" s="157">
        <v>1</v>
      </c>
      <c r="T40" s="94"/>
      <c r="U40" s="146"/>
      <c r="V40" s="146"/>
      <c r="W40" s="107"/>
      <c r="X40" s="146"/>
      <c r="Y40" s="94"/>
      <c r="Z40" s="146"/>
      <c r="AA40" s="146"/>
      <c r="AB40" s="146"/>
      <c r="AC40" s="146"/>
      <c r="AD40" s="146"/>
      <c r="AE40" s="107">
        <f t="shared" ref="AE40:AE51" si="16">IFERROR(SUM(S40:AD40),"")</f>
        <v>1</v>
      </c>
      <c r="AF40" s="108">
        <f t="shared" si="11"/>
        <v>0.5</v>
      </c>
      <c r="AG40" s="98" t="s">
        <v>575</v>
      </c>
    </row>
    <row r="41" spans="1:33" s="52" customFormat="1" ht="55.5" customHeight="1" thickBot="1" x14ac:dyDescent="0.25">
      <c r="A41" s="94">
        <f t="shared" ref="A41:A51" si="17">+A40+1</f>
        <v>24</v>
      </c>
      <c r="B41" s="95" t="s">
        <v>142</v>
      </c>
      <c r="C41" s="82" t="s">
        <v>165</v>
      </c>
      <c r="D41" s="98" t="s">
        <v>127</v>
      </c>
      <c r="E41" s="132" t="s">
        <v>130</v>
      </c>
      <c r="F41" s="94"/>
      <c r="G41" s="98"/>
      <c r="H41" s="98"/>
      <c r="I41" s="94"/>
      <c r="J41" s="98"/>
      <c r="K41" s="98"/>
      <c r="L41" s="94">
        <v>1</v>
      </c>
      <c r="M41" s="98"/>
      <c r="N41" s="98"/>
      <c r="O41" s="94"/>
      <c r="P41" s="146"/>
      <c r="Q41" s="158"/>
      <c r="R41" s="105">
        <f t="shared" si="9"/>
        <v>1</v>
      </c>
      <c r="S41" s="157"/>
      <c r="T41" s="94"/>
      <c r="U41" s="146"/>
      <c r="V41" s="98"/>
      <c r="W41" s="146"/>
      <c r="X41" s="146"/>
      <c r="Y41" s="94"/>
      <c r="Z41" s="146"/>
      <c r="AA41" s="146"/>
      <c r="AB41" s="146"/>
      <c r="AC41" s="146"/>
      <c r="AD41" s="146"/>
      <c r="AE41" s="107">
        <f t="shared" si="16"/>
        <v>0</v>
      </c>
      <c r="AF41" s="108">
        <f t="shared" si="11"/>
        <v>0</v>
      </c>
      <c r="AG41" s="98"/>
    </row>
    <row r="42" spans="1:33" s="54" customFormat="1" ht="48" customHeight="1" thickBot="1" x14ac:dyDescent="0.25">
      <c r="A42" s="94">
        <v>25</v>
      </c>
      <c r="B42" s="94" t="s">
        <v>142</v>
      </c>
      <c r="C42" s="82" t="s">
        <v>165</v>
      </c>
      <c r="D42" s="98" t="s">
        <v>119</v>
      </c>
      <c r="E42" s="98" t="s">
        <v>130</v>
      </c>
      <c r="F42" s="94"/>
      <c r="G42" s="98"/>
      <c r="H42" s="98"/>
      <c r="I42" s="94"/>
      <c r="J42" s="98"/>
      <c r="K42" s="98"/>
      <c r="L42" s="94">
        <v>1</v>
      </c>
      <c r="M42" s="94"/>
      <c r="N42" s="98"/>
      <c r="O42" s="94"/>
      <c r="P42" s="146"/>
      <c r="Q42" s="158"/>
      <c r="R42" s="105">
        <f t="shared" si="9"/>
        <v>1</v>
      </c>
      <c r="S42" s="157"/>
      <c r="T42" s="94"/>
      <c r="U42" s="146"/>
      <c r="V42" s="98"/>
      <c r="W42" s="146"/>
      <c r="X42" s="146"/>
      <c r="Y42" s="94"/>
      <c r="Z42" s="146"/>
      <c r="AA42" s="146"/>
      <c r="AB42" s="146"/>
      <c r="AC42" s="94"/>
      <c r="AD42" s="146"/>
      <c r="AE42" s="107">
        <f t="shared" si="16"/>
        <v>0</v>
      </c>
      <c r="AF42" s="108">
        <f t="shared" si="11"/>
        <v>0</v>
      </c>
      <c r="AG42" s="146"/>
    </row>
    <row r="43" spans="1:33" s="52" customFormat="1" ht="51.75" customHeight="1" thickBot="1" x14ac:dyDescent="0.25">
      <c r="A43" s="94">
        <v>26</v>
      </c>
      <c r="B43" s="95" t="s">
        <v>142</v>
      </c>
      <c r="C43" s="82" t="s">
        <v>165</v>
      </c>
      <c r="D43" s="98" t="s">
        <v>152</v>
      </c>
      <c r="E43" s="132" t="s">
        <v>130</v>
      </c>
      <c r="F43" s="94"/>
      <c r="G43" s="98"/>
      <c r="H43" s="98"/>
      <c r="I43" s="94"/>
      <c r="J43" s="98"/>
      <c r="K43" s="98"/>
      <c r="L43" s="94">
        <v>1</v>
      </c>
      <c r="M43" s="94"/>
      <c r="N43" s="98"/>
      <c r="O43" s="94"/>
      <c r="P43" s="146"/>
      <c r="Q43" s="158"/>
      <c r="R43" s="105">
        <f t="shared" si="9"/>
        <v>1</v>
      </c>
      <c r="S43" s="157"/>
      <c r="T43" s="94"/>
      <c r="U43" s="146"/>
      <c r="V43" s="98"/>
      <c r="W43" s="146"/>
      <c r="X43" s="146"/>
      <c r="Y43" s="94"/>
      <c r="Z43" s="146"/>
      <c r="AA43" s="146"/>
      <c r="AB43" s="94"/>
      <c r="AC43" s="146"/>
      <c r="AD43" s="146"/>
      <c r="AE43" s="107">
        <f t="shared" si="16"/>
        <v>0</v>
      </c>
      <c r="AF43" s="108">
        <f t="shared" si="11"/>
        <v>0</v>
      </c>
      <c r="AG43" s="98"/>
    </row>
    <row r="44" spans="1:33" s="52" customFormat="1" ht="46.5" customHeight="1" thickBot="1" x14ac:dyDescent="0.25">
      <c r="A44" s="94">
        <v>27</v>
      </c>
      <c r="B44" s="95" t="s">
        <v>142</v>
      </c>
      <c r="C44" s="82" t="s">
        <v>165</v>
      </c>
      <c r="D44" s="98" t="s">
        <v>120</v>
      </c>
      <c r="E44" s="132" t="s">
        <v>130</v>
      </c>
      <c r="F44" s="94"/>
      <c r="G44" s="98"/>
      <c r="H44" s="98"/>
      <c r="I44" s="94"/>
      <c r="J44" s="98"/>
      <c r="K44" s="98"/>
      <c r="L44" s="94">
        <v>1</v>
      </c>
      <c r="M44" s="98"/>
      <c r="N44" s="98"/>
      <c r="O44" s="94"/>
      <c r="P44" s="146"/>
      <c r="Q44" s="158"/>
      <c r="R44" s="105">
        <f t="shared" si="9"/>
        <v>1</v>
      </c>
      <c r="S44" s="157"/>
      <c r="T44" s="94"/>
      <c r="U44" s="146"/>
      <c r="V44" s="94"/>
      <c r="W44" s="146"/>
      <c r="X44" s="146"/>
      <c r="Y44" s="94"/>
      <c r="Z44" s="146"/>
      <c r="AA44" s="146"/>
      <c r="AB44" s="94"/>
      <c r="AC44" s="146"/>
      <c r="AD44" s="146"/>
      <c r="AE44" s="107">
        <f t="shared" si="16"/>
        <v>0</v>
      </c>
      <c r="AF44" s="108">
        <f t="shared" si="11"/>
        <v>0</v>
      </c>
      <c r="AG44" s="133"/>
    </row>
    <row r="45" spans="1:33" s="52" customFormat="1" ht="54.75" customHeight="1" thickBot="1" x14ac:dyDescent="0.25">
      <c r="A45" s="94">
        <v>28</v>
      </c>
      <c r="B45" s="95" t="s">
        <v>142</v>
      </c>
      <c r="C45" s="82" t="s">
        <v>165</v>
      </c>
      <c r="D45" s="98" t="s">
        <v>139</v>
      </c>
      <c r="E45" s="132" t="s">
        <v>130</v>
      </c>
      <c r="F45" s="94"/>
      <c r="G45" s="98"/>
      <c r="H45" s="98"/>
      <c r="I45" s="94"/>
      <c r="J45" s="98"/>
      <c r="K45" s="98"/>
      <c r="L45" s="94">
        <v>1</v>
      </c>
      <c r="M45" s="98"/>
      <c r="N45" s="98"/>
      <c r="O45" s="94"/>
      <c r="P45" s="146"/>
      <c r="Q45" s="158"/>
      <c r="R45" s="105">
        <f t="shared" si="9"/>
        <v>1</v>
      </c>
      <c r="S45" s="157"/>
      <c r="T45" s="94"/>
      <c r="U45" s="98"/>
      <c r="V45" s="98"/>
      <c r="W45" s="146"/>
      <c r="X45" s="146"/>
      <c r="Y45" s="94"/>
      <c r="Z45" s="146"/>
      <c r="AA45" s="146"/>
      <c r="AB45" s="94"/>
      <c r="AC45" s="146"/>
      <c r="AD45" s="146"/>
      <c r="AE45" s="107">
        <f t="shared" si="16"/>
        <v>0</v>
      </c>
      <c r="AF45" s="108">
        <f t="shared" si="11"/>
        <v>0</v>
      </c>
      <c r="AG45" s="98"/>
    </row>
    <row r="46" spans="1:33" s="54" customFormat="1" ht="48.75" customHeight="1" thickBot="1" x14ac:dyDescent="0.25">
      <c r="A46" s="94">
        <v>29</v>
      </c>
      <c r="B46" s="94" t="s">
        <v>142</v>
      </c>
      <c r="C46" s="82" t="s">
        <v>165</v>
      </c>
      <c r="D46" s="98" t="s">
        <v>122</v>
      </c>
      <c r="E46" s="98" t="s">
        <v>130</v>
      </c>
      <c r="F46" s="94"/>
      <c r="G46" s="98"/>
      <c r="H46" s="98"/>
      <c r="I46" s="94"/>
      <c r="J46" s="98"/>
      <c r="K46" s="98"/>
      <c r="L46" s="94"/>
      <c r="M46" s="98"/>
      <c r="N46" s="98"/>
      <c r="O46" s="94"/>
      <c r="P46" s="98"/>
      <c r="Q46" s="159"/>
      <c r="R46" s="105">
        <f t="shared" si="9"/>
        <v>0</v>
      </c>
      <c r="S46" s="157"/>
      <c r="T46" s="94"/>
      <c r="U46" s="98"/>
      <c r="V46" s="98"/>
      <c r="W46" s="98"/>
      <c r="X46" s="98"/>
      <c r="Y46" s="94"/>
      <c r="Z46" s="98"/>
      <c r="AA46" s="98"/>
      <c r="AB46" s="98"/>
      <c r="AC46" s="98"/>
      <c r="AD46" s="98"/>
      <c r="AE46" s="107">
        <f t="shared" si="16"/>
        <v>0</v>
      </c>
      <c r="AF46" s="108" t="str">
        <f t="shared" si="11"/>
        <v/>
      </c>
      <c r="AG46" s="98"/>
    </row>
    <row r="47" spans="1:33" s="54" customFormat="1" ht="51" customHeight="1" thickBot="1" x14ac:dyDescent="0.25">
      <c r="A47" s="94">
        <v>30</v>
      </c>
      <c r="B47" s="94" t="s">
        <v>142</v>
      </c>
      <c r="C47" s="82" t="s">
        <v>165</v>
      </c>
      <c r="D47" s="98" t="s">
        <v>145</v>
      </c>
      <c r="E47" s="98" t="s">
        <v>130</v>
      </c>
      <c r="F47" s="94"/>
      <c r="G47" s="98"/>
      <c r="H47" s="98"/>
      <c r="I47" s="94"/>
      <c r="J47" s="98"/>
      <c r="K47" s="98"/>
      <c r="L47" s="94">
        <v>1</v>
      </c>
      <c r="M47" s="98"/>
      <c r="N47" s="98"/>
      <c r="O47" s="94"/>
      <c r="P47" s="98"/>
      <c r="Q47" s="159"/>
      <c r="R47" s="105">
        <f t="shared" si="9"/>
        <v>1</v>
      </c>
      <c r="S47" s="157"/>
      <c r="T47" s="94"/>
      <c r="U47" s="98"/>
      <c r="V47" s="98"/>
      <c r="W47" s="98"/>
      <c r="X47" s="98"/>
      <c r="Y47" s="94"/>
      <c r="Z47" s="98"/>
      <c r="AA47" s="98"/>
      <c r="AB47" s="98"/>
      <c r="AC47" s="98"/>
      <c r="AD47" s="98"/>
      <c r="AE47" s="107">
        <f t="shared" si="16"/>
        <v>0</v>
      </c>
      <c r="AF47" s="108">
        <f t="shared" si="11"/>
        <v>0</v>
      </c>
      <c r="AG47" s="98"/>
    </row>
    <row r="48" spans="1:33" s="54" customFormat="1" ht="56.25" customHeight="1" thickBot="1" x14ac:dyDescent="0.25">
      <c r="A48" s="94">
        <f t="shared" si="17"/>
        <v>31</v>
      </c>
      <c r="B48" s="94" t="s">
        <v>142</v>
      </c>
      <c r="C48" s="82" t="s">
        <v>165</v>
      </c>
      <c r="D48" s="98" t="s">
        <v>557</v>
      </c>
      <c r="E48" s="98" t="s">
        <v>130</v>
      </c>
      <c r="F48" s="94"/>
      <c r="G48" s="98"/>
      <c r="H48" s="98"/>
      <c r="I48" s="94"/>
      <c r="J48" s="98"/>
      <c r="K48" s="98"/>
      <c r="L48" s="94">
        <v>1</v>
      </c>
      <c r="M48" s="98"/>
      <c r="N48" s="98"/>
      <c r="O48" s="94"/>
      <c r="P48" s="98"/>
      <c r="Q48" s="159"/>
      <c r="R48" s="105">
        <f t="shared" si="9"/>
        <v>1</v>
      </c>
      <c r="S48" s="157"/>
      <c r="T48" s="94"/>
      <c r="U48" s="98"/>
      <c r="V48" s="98"/>
      <c r="W48" s="98"/>
      <c r="X48" s="98"/>
      <c r="Y48" s="94"/>
      <c r="Z48" s="98"/>
      <c r="AA48" s="98"/>
      <c r="AB48" s="98"/>
      <c r="AC48" s="98"/>
      <c r="AD48" s="98"/>
      <c r="AE48" s="107">
        <f t="shared" si="16"/>
        <v>0</v>
      </c>
      <c r="AF48" s="108">
        <f t="shared" si="11"/>
        <v>0</v>
      </c>
      <c r="AG48" s="98"/>
    </row>
    <row r="49" spans="1:33" s="54" customFormat="1" ht="54.75" customHeight="1" thickBot="1" x14ac:dyDescent="0.25">
      <c r="A49" s="94">
        <f t="shared" si="17"/>
        <v>32</v>
      </c>
      <c r="B49" s="94" t="s">
        <v>142</v>
      </c>
      <c r="C49" s="82" t="s">
        <v>165</v>
      </c>
      <c r="D49" s="98" t="s">
        <v>148</v>
      </c>
      <c r="E49" s="98" t="s">
        <v>130</v>
      </c>
      <c r="F49" s="94"/>
      <c r="G49" s="98"/>
      <c r="H49" s="98"/>
      <c r="I49" s="94"/>
      <c r="J49" s="98"/>
      <c r="K49" s="98"/>
      <c r="L49" s="94">
        <v>1</v>
      </c>
      <c r="M49" s="98"/>
      <c r="N49" s="98"/>
      <c r="O49" s="94"/>
      <c r="P49" s="98"/>
      <c r="Q49" s="159"/>
      <c r="R49" s="105">
        <f t="shared" si="9"/>
        <v>1</v>
      </c>
      <c r="S49" s="157"/>
      <c r="T49" s="94"/>
      <c r="U49" s="98"/>
      <c r="V49" s="94"/>
      <c r="W49" s="98"/>
      <c r="X49" s="98"/>
      <c r="Y49" s="94"/>
      <c r="Z49" s="98"/>
      <c r="AA49" s="98"/>
      <c r="AB49" s="98"/>
      <c r="AC49" s="98"/>
      <c r="AD49" s="98"/>
      <c r="AE49" s="107">
        <f t="shared" si="16"/>
        <v>0</v>
      </c>
      <c r="AF49" s="108">
        <f t="shared" si="11"/>
        <v>0</v>
      </c>
      <c r="AG49" s="98"/>
    </row>
    <row r="50" spans="1:33" s="54" customFormat="1" ht="54" customHeight="1" thickBot="1" x14ac:dyDescent="0.25">
      <c r="A50" s="94">
        <f t="shared" si="17"/>
        <v>33</v>
      </c>
      <c r="B50" s="94" t="s">
        <v>142</v>
      </c>
      <c r="C50" s="82" t="s">
        <v>165</v>
      </c>
      <c r="D50" s="98" t="s">
        <v>558</v>
      </c>
      <c r="E50" s="98" t="s">
        <v>130</v>
      </c>
      <c r="F50" s="94"/>
      <c r="G50" s="98"/>
      <c r="H50" s="98"/>
      <c r="I50" s="94"/>
      <c r="J50" s="98"/>
      <c r="K50" s="98"/>
      <c r="L50" s="94"/>
      <c r="M50" s="94"/>
      <c r="N50" s="98"/>
      <c r="O50" s="94"/>
      <c r="P50" s="98"/>
      <c r="Q50" s="159"/>
      <c r="R50" s="105">
        <f t="shared" si="9"/>
        <v>0</v>
      </c>
      <c r="S50" s="157"/>
      <c r="T50" s="94"/>
      <c r="U50" s="98"/>
      <c r="V50" s="98"/>
      <c r="W50" s="98"/>
      <c r="X50" s="98"/>
      <c r="Y50" s="94"/>
      <c r="Z50" s="98"/>
      <c r="AA50" s="98"/>
      <c r="AB50" s="98"/>
      <c r="AC50" s="98"/>
      <c r="AD50" s="98"/>
      <c r="AE50" s="107">
        <f t="shared" si="16"/>
        <v>0</v>
      </c>
      <c r="AF50" s="108" t="str">
        <f t="shared" si="11"/>
        <v/>
      </c>
      <c r="AG50" s="98"/>
    </row>
    <row r="51" spans="1:33" s="54" customFormat="1" ht="58.5" customHeight="1" thickBot="1" x14ac:dyDescent="0.25">
      <c r="A51" s="94">
        <f t="shared" si="17"/>
        <v>34</v>
      </c>
      <c r="B51" s="94" t="s">
        <v>142</v>
      </c>
      <c r="C51" s="82" t="s">
        <v>165</v>
      </c>
      <c r="D51" s="98" t="s">
        <v>123</v>
      </c>
      <c r="E51" s="98" t="s">
        <v>130</v>
      </c>
      <c r="F51" s="94"/>
      <c r="G51" s="98"/>
      <c r="H51" s="98"/>
      <c r="I51" s="94"/>
      <c r="J51" s="98"/>
      <c r="K51" s="98"/>
      <c r="L51" s="94"/>
      <c r="M51" s="98"/>
      <c r="N51" s="98"/>
      <c r="O51" s="94"/>
      <c r="P51" s="98"/>
      <c r="Q51" s="159"/>
      <c r="R51" s="105">
        <f t="shared" si="9"/>
        <v>0</v>
      </c>
      <c r="S51" s="157"/>
      <c r="T51" s="94"/>
      <c r="U51" s="98"/>
      <c r="V51" s="98"/>
      <c r="W51" s="98"/>
      <c r="X51" s="98"/>
      <c r="Y51" s="94"/>
      <c r="Z51" s="98"/>
      <c r="AA51" s="98"/>
      <c r="AB51" s="98"/>
      <c r="AC51" s="98"/>
      <c r="AD51" s="98"/>
      <c r="AE51" s="107">
        <f t="shared" si="16"/>
        <v>0</v>
      </c>
      <c r="AF51" s="108" t="str">
        <f t="shared" si="11"/>
        <v/>
      </c>
      <c r="AG51" s="98"/>
    </row>
    <row r="52" spans="1:33" s="54" customFormat="1" ht="44.25" customHeight="1" thickBot="1" x14ac:dyDescent="0.25">
      <c r="A52" s="94">
        <v>35</v>
      </c>
      <c r="B52" s="94" t="s">
        <v>142</v>
      </c>
      <c r="C52" s="82" t="s">
        <v>165</v>
      </c>
      <c r="D52" s="98" t="s">
        <v>162</v>
      </c>
      <c r="E52" s="98" t="s">
        <v>130</v>
      </c>
      <c r="F52" s="94"/>
      <c r="G52" s="98"/>
      <c r="H52" s="98"/>
      <c r="I52" s="94"/>
      <c r="J52" s="98"/>
      <c r="K52" s="98"/>
      <c r="L52" s="94"/>
      <c r="M52" s="98"/>
      <c r="N52" s="98"/>
      <c r="O52" s="94"/>
      <c r="P52" s="98"/>
      <c r="Q52" s="159"/>
      <c r="R52" s="105">
        <f>IFERROR(SUM(F52:Q52),"")</f>
        <v>0</v>
      </c>
      <c r="S52" s="157"/>
      <c r="T52" s="94"/>
      <c r="U52" s="98"/>
      <c r="V52" s="98"/>
      <c r="W52" s="98"/>
      <c r="X52" s="98"/>
      <c r="Y52" s="94"/>
      <c r="Z52" s="98"/>
      <c r="AA52" s="98"/>
      <c r="AB52" s="98"/>
      <c r="AC52" s="98"/>
      <c r="AD52" s="98"/>
      <c r="AE52" s="107">
        <f>IFERROR(SUM(S52:AD52),"")</f>
        <v>0</v>
      </c>
      <c r="AF52" s="108" t="str">
        <f t="shared" si="11"/>
        <v/>
      </c>
      <c r="AG52" s="98"/>
    </row>
    <row r="53" spans="1:33" s="54" customFormat="1" ht="51" customHeight="1" thickBot="1" x14ac:dyDescent="0.25">
      <c r="A53" s="94">
        <v>36</v>
      </c>
      <c r="B53" s="94" t="s">
        <v>142</v>
      </c>
      <c r="C53" s="82" t="s">
        <v>165</v>
      </c>
      <c r="D53" s="98" t="s">
        <v>146</v>
      </c>
      <c r="E53" s="98" t="s">
        <v>130</v>
      </c>
      <c r="F53" s="94"/>
      <c r="G53" s="98"/>
      <c r="H53" s="98"/>
      <c r="I53" s="94"/>
      <c r="J53" s="98"/>
      <c r="K53" s="98"/>
      <c r="L53" s="94">
        <v>1</v>
      </c>
      <c r="M53" s="98"/>
      <c r="N53" s="98"/>
      <c r="O53" s="94"/>
      <c r="P53" s="98"/>
      <c r="Q53" s="159"/>
      <c r="R53" s="105">
        <f>IFERROR(SUM(F53:Q53),"")</f>
        <v>1</v>
      </c>
      <c r="S53" s="157"/>
      <c r="T53" s="94"/>
      <c r="U53" s="98"/>
      <c r="V53" s="98"/>
      <c r="W53" s="98"/>
      <c r="X53" s="98"/>
      <c r="Y53" s="94"/>
      <c r="Z53" s="98"/>
      <c r="AA53" s="98"/>
      <c r="AB53" s="98"/>
      <c r="AC53" s="98"/>
      <c r="AD53" s="98"/>
      <c r="AE53" s="107">
        <f>IFERROR(SUM(S53:AD53),"")</f>
        <v>0</v>
      </c>
      <c r="AF53" s="108">
        <f>IF(AND(R53=0,AE53=0),"",IF(IFERROR(AE53/R53,"")&gt;100%,100%,IFERROR(AE53/R53,"")))</f>
        <v>0</v>
      </c>
      <c r="AG53" s="98"/>
    </row>
    <row r="54" spans="1:33" s="54" customFormat="1" ht="43.5" customHeight="1" thickBot="1" x14ac:dyDescent="0.25">
      <c r="A54" s="94">
        <v>37</v>
      </c>
      <c r="B54" s="94" t="s">
        <v>142</v>
      </c>
      <c r="C54" s="82" t="s">
        <v>165</v>
      </c>
      <c r="D54" s="98" t="s">
        <v>559</v>
      </c>
      <c r="E54" s="98" t="s">
        <v>130</v>
      </c>
      <c r="F54" s="94"/>
      <c r="G54" s="98"/>
      <c r="H54" s="98"/>
      <c r="I54" s="94"/>
      <c r="J54" s="98"/>
      <c r="K54" s="98"/>
      <c r="L54" s="94">
        <v>1</v>
      </c>
      <c r="M54" s="98"/>
      <c r="N54" s="98"/>
      <c r="O54" s="94"/>
      <c r="P54" s="98"/>
      <c r="Q54" s="159"/>
      <c r="R54" s="105">
        <f>IFERROR(SUM(F54:Q54),"")</f>
        <v>1</v>
      </c>
      <c r="S54" s="157"/>
      <c r="T54" s="94"/>
      <c r="U54" s="98"/>
      <c r="V54" s="98"/>
      <c r="W54" s="98"/>
      <c r="X54" s="98"/>
      <c r="Y54" s="94"/>
      <c r="Z54" s="98"/>
      <c r="AA54" s="98"/>
      <c r="AB54" s="98"/>
      <c r="AC54" s="98"/>
      <c r="AD54" s="98"/>
      <c r="AE54" s="107">
        <f>IFERROR(SUM(S54:AD54),"")</f>
        <v>0</v>
      </c>
      <c r="AF54" s="108">
        <f>IF(AND(R54=0,AE54=0),"",IF(IFERROR(AE54/R54,"")&gt;100%,100%,IFERROR(AE54/R54,"")))</f>
        <v>0</v>
      </c>
      <c r="AG54" s="98"/>
    </row>
    <row r="55" spans="1:33" ht="18" thickBot="1" x14ac:dyDescent="0.25">
      <c r="A55" s="341" t="s">
        <v>543</v>
      </c>
      <c r="B55" s="342"/>
      <c r="C55" s="342"/>
      <c r="D55" s="342"/>
      <c r="E55" s="343"/>
      <c r="F55" s="103">
        <f t="shared" ref="F55:AE55" si="18">SUM(F40:F54)</f>
        <v>1</v>
      </c>
      <c r="G55" s="103">
        <f t="shared" si="18"/>
        <v>0</v>
      </c>
      <c r="H55" s="103">
        <f t="shared" si="18"/>
        <v>0</v>
      </c>
      <c r="I55" s="103">
        <f t="shared" si="18"/>
        <v>0</v>
      </c>
      <c r="J55" s="103">
        <f t="shared" si="18"/>
        <v>0</v>
      </c>
      <c r="K55" s="103">
        <f t="shared" si="18"/>
        <v>0</v>
      </c>
      <c r="L55" s="103">
        <f t="shared" si="18"/>
        <v>11</v>
      </c>
      <c r="M55" s="103">
        <f t="shared" si="18"/>
        <v>0</v>
      </c>
      <c r="N55" s="103">
        <f t="shared" si="18"/>
        <v>0</v>
      </c>
      <c r="O55" s="103">
        <f t="shared" si="18"/>
        <v>0</v>
      </c>
      <c r="P55" s="103">
        <f t="shared" si="18"/>
        <v>0</v>
      </c>
      <c r="Q55" s="117">
        <f t="shared" si="18"/>
        <v>0</v>
      </c>
      <c r="R55" s="121">
        <f t="shared" si="18"/>
        <v>12</v>
      </c>
      <c r="S55" s="147">
        <f t="shared" si="18"/>
        <v>1</v>
      </c>
      <c r="T55" s="103">
        <f t="shared" si="18"/>
        <v>0</v>
      </c>
      <c r="U55" s="103">
        <f t="shared" si="18"/>
        <v>0</v>
      </c>
      <c r="V55" s="103">
        <f t="shared" si="18"/>
        <v>0</v>
      </c>
      <c r="W55" s="103">
        <f t="shared" si="18"/>
        <v>0</v>
      </c>
      <c r="X55" s="103">
        <f t="shared" si="18"/>
        <v>0</v>
      </c>
      <c r="Y55" s="103">
        <f t="shared" si="18"/>
        <v>0</v>
      </c>
      <c r="Z55" s="103">
        <f t="shared" si="18"/>
        <v>0</v>
      </c>
      <c r="AA55" s="103">
        <f t="shared" si="18"/>
        <v>0</v>
      </c>
      <c r="AB55" s="103">
        <f t="shared" si="18"/>
        <v>0</v>
      </c>
      <c r="AC55" s="103">
        <f t="shared" si="18"/>
        <v>0</v>
      </c>
      <c r="AD55" s="103">
        <f t="shared" si="18"/>
        <v>0</v>
      </c>
      <c r="AE55" s="148">
        <f t="shared" si="18"/>
        <v>1</v>
      </c>
      <c r="AF55" s="122">
        <f>+AE55/R55</f>
        <v>8.3333333333333329E-2</v>
      </c>
      <c r="AG55" s="116"/>
    </row>
    <row r="56" spans="1:33" ht="18" thickBot="1" x14ac:dyDescent="0.25">
      <c r="A56" s="124"/>
      <c r="B56" s="125"/>
      <c r="C56" s="160"/>
      <c r="D56" s="126"/>
      <c r="E56" s="161"/>
      <c r="F56" s="298">
        <f>+F55+G55+H55</f>
        <v>1</v>
      </c>
      <c r="G56" s="298"/>
      <c r="H56" s="298"/>
      <c r="I56" s="298">
        <f>+I55+J55+K55</f>
        <v>0</v>
      </c>
      <c r="J56" s="298"/>
      <c r="K56" s="298"/>
      <c r="L56" s="298">
        <f>+L55+M55+N55</f>
        <v>11</v>
      </c>
      <c r="M56" s="298"/>
      <c r="N56" s="298"/>
      <c r="O56" s="298">
        <f>+O55+P55+Q55</f>
        <v>0</v>
      </c>
      <c r="P56" s="298"/>
      <c r="Q56" s="299"/>
      <c r="R56" s="121">
        <f>+F56+I56+L56+O56</f>
        <v>12</v>
      </c>
      <c r="S56" s="300">
        <f>+S55+T55+U55</f>
        <v>1</v>
      </c>
      <c r="T56" s="298"/>
      <c r="U56" s="298"/>
      <c r="V56" s="298">
        <f>+V55+W55+X55</f>
        <v>0</v>
      </c>
      <c r="W56" s="298"/>
      <c r="X56" s="298"/>
      <c r="Y56" s="298">
        <f>+Y55+Z55+AA55</f>
        <v>0</v>
      </c>
      <c r="Z56" s="298"/>
      <c r="AA56" s="298"/>
      <c r="AB56" s="298">
        <f>+AB55+AC55+AD55</f>
        <v>0</v>
      </c>
      <c r="AC56" s="298"/>
      <c r="AD56" s="298"/>
      <c r="AE56" s="148">
        <f>+S56+V56+Y56+AB56</f>
        <v>1</v>
      </c>
      <c r="AF56" s="122">
        <f>+AE56/R56</f>
        <v>8.3333333333333329E-2</v>
      </c>
      <c r="AG56" s="116"/>
    </row>
    <row r="57" spans="1:33" ht="18" thickBot="1" x14ac:dyDescent="0.25">
      <c r="A57" s="124"/>
      <c r="B57" s="125"/>
      <c r="C57" s="160"/>
      <c r="D57" s="126"/>
      <c r="E57" s="161"/>
      <c r="F57" s="289">
        <f>+F56/R56</f>
        <v>8.3333333333333329E-2</v>
      </c>
      <c r="G57" s="289"/>
      <c r="H57" s="289"/>
      <c r="I57" s="289">
        <f>+I56/R56</f>
        <v>0</v>
      </c>
      <c r="J57" s="289"/>
      <c r="K57" s="289"/>
      <c r="L57" s="289">
        <f>+L56/R56</f>
        <v>0.91666666666666663</v>
      </c>
      <c r="M57" s="289"/>
      <c r="N57" s="289"/>
      <c r="O57" s="289">
        <f>+O56/R56</f>
        <v>0</v>
      </c>
      <c r="P57" s="289"/>
      <c r="Q57" s="290"/>
      <c r="R57" s="153">
        <f>+F57+I57+L57+O57</f>
        <v>1</v>
      </c>
      <c r="S57" s="301">
        <f>+S56/F56</f>
        <v>1</v>
      </c>
      <c r="T57" s="289"/>
      <c r="U57" s="289"/>
      <c r="V57" s="289" t="e">
        <f>+V56/I56</f>
        <v>#DIV/0!</v>
      </c>
      <c r="W57" s="289"/>
      <c r="X57" s="289"/>
      <c r="Y57" s="289">
        <f>+Y56/L56</f>
        <v>0</v>
      </c>
      <c r="Z57" s="289"/>
      <c r="AA57" s="289"/>
      <c r="AB57" s="289" t="e">
        <f>+AB56/O56</f>
        <v>#DIV/0!</v>
      </c>
      <c r="AC57" s="289"/>
      <c r="AD57" s="289"/>
      <c r="AE57" s="130" t="e">
        <f>(S57+V57+Y57)/3</f>
        <v>#DIV/0!</v>
      </c>
      <c r="AF57" s="122"/>
      <c r="AG57" s="116"/>
    </row>
    <row r="58" spans="1:33" ht="38.25" customHeight="1" thickBot="1" x14ac:dyDescent="0.25">
      <c r="A58" s="291" t="s">
        <v>124</v>
      </c>
      <c r="B58" s="292"/>
      <c r="C58" s="292"/>
      <c r="D58" s="292"/>
      <c r="E58" s="292"/>
      <c r="F58" s="292"/>
      <c r="G58" s="292"/>
      <c r="H58" s="292"/>
      <c r="I58" s="292"/>
      <c r="J58" s="292"/>
      <c r="K58" s="292"/>
      <c r="L58" s="292"/>
      <c r="M58" s="292"/>
      <c r="N58" s="292"/>
      <c r="O58" s="292"/>
      <c r="P58" s="292"/>
      <c r="Q58" s="292"/>
      <c r="R58" s="293"/>
      <c r="S58" s="292"/>
      <c r="T58" s="292"/>
      <c r="U58" s="292"/>
      <c r="V58" s="292"/>
      <c r="W58" s="292"/>
      <c r="X58" s="292"/>
      <c r="Y58" s="292"/>
      <c r="Z58" s="292"/>
      <c r="AA58" s="292"/>
      <c r="AB58" s="292"/>
      <c r="AC58" s="292"/>
      <c r="AD58" s="292"/>
      <c r="AE58" s="292"/>
      <c r="AF58" s="292"/>
      <c r="AG58" s="294"/>
    </row>
    <row r="59" spans="1:33" ht="39.75" customHeight="1" thickBot="1" x14ac:dyDescent="0.25">
      <c r="A59" s="114">
        <v>38</v>
      </c>
      <c r="B59" s="154" t="s">
        <v>142</v>
      </c>
      <c r="C59" s="82" t="s">
        <v>156</v>
      </c>
      <c r="D59" s="97" t="s">
        <v>125</v>
      </c>
      <c r="E59" s="82" t="s">
        <v>175</v>
      </c>
      <c r="F59" s="114">
        <v>1</v>
      </c>
      <c r="G59" s="114"/>
      <c r="H59" s="114"/>
      <c r="I59" s="114"/>
      <c r="J59" s="114"/>
      <c r="K59" s="114"/>
      <c r="L59" s="114"/>
      <c r="M59" s="114">
        <v>1</v>
      </c>
      <c r="N59" s="114"/>
      <c r="O59" s="114"/>
      <c r="P59" s="114"/>
      <c r="Q59" s="162"/>
      <c r="R59" s="121">
        <f t="shared" ref="R59:R98" si="19">IFERROR(SUM(F59:Q59),"")</f>
        <v>2</v>
      </c>
      <c r="S59" s="163">
        <v>1</v>
      </c>
      <c r="T59" s="114"/>
      <c r="U59" s="114"/>
      <c r="V59" s="155"/>
      <c r="W59" s="164"/>
      <c r="X59" s="155"/>
      <c r="Y59" s="114"/>
      <c r="Z59" s="107"/>
      <c r="AA59" s="155"/>
      <c r="AB59" s="155"/>
      <c r="AC59" s="155"/>
      <c r="AD59" s="155"/>
      <c r="AE59" s="164">
        <f t="shared" ref="AE59:AE76" si="20">IFERROR(SUM(S59:AD59),"")</f>
        <v>1</v>
      </c>
      <c r="AF59" s="165">
        <f t="shared" si="11"/>
        <v>0.5</v>
      </c>
      <c r="AG59" s="97" t="s">
        <v>579</v>
      </c>
    </row>
    <row r="60" spans="1:33" s="52" customFormat="1" ht="36" customHeight="1" thickBot="1" x14ac:dyDescent="0.25">
      <c r="A60" s="94">
        <f>+A59+1</f>
        <v>39</v>
      </c>
      <c r="B60" s="95" t="s">
        <v>142</v>
      </c>
      <c r="C60" s="132" t="s">
        <v>156</v>
      </c>
      <c r="D60" s="98" t="s">
        <v>127</v>
      </c>
      <c r="E60" s="132" t="s">
        <v>130</v>
      </c>
      <c r="F60" s="94"/>
      <c r="G60" s="94"/>
      <c r="H60" s="94"/>
      <c r="I60" s="94"/>
      <c r="J60" s="94"/>
      <c r="K60" s="94"/>
      <c r="L60" s="94">
        <v>1</v>
      </c>
      <c r="M60" s="94"/>
      <c r="N60" s="94"/>
      <c r="O60" s="94"/>
      <c r="P60" s="107"/>
      <c r="Q60" s="166"/>
      <c r="R60" s="105">
        <f t="shared" si="19"/>
        <v>1</v>
      </c>
      <c r="S60" s="157"/>
      <c r="T60" s="94"/>
      <c r="U60" s="146"/>
      <c r="V60" s="94"/>
      <c r="W60" s="146"/>
      <c r="X60" s="146"/>
      <c r="Y60" s="94"/>
      <c r="Z60" s="146"/>
      <c r="AA60" s="146"/>
      <c r="AB60" s="146"/>
      <c r="AC60" s="146"/>
      <c r="AD60" s="146"/>
      <c r="AE60" s="107">
        <f t="shared" si="20"/>
        <v>0</v>
      </c>
      <c r="AF60" s="108">
        <f t="shared" si="11"/>
        <v>0</v>
      </c>
      <c r="AG60" s="98"/>
    </row>
    <row r="61" spans="1:33" s="52" customFormat="1" ht="38.25" customHeight="1" thickBot="1" x14ac:dyDescent="0.25">
      <c r="A61" s="94">
        <f t="shared" ref="A61:A74" si="21">+A60+1</f>
        <v>40</v>
      </c>
      <c r="B61" s="95" t="s">
        <v>142</v>
      </c>
      <c r="C61" s="132" t="s">
        <v>156</v>
      </c>
      <c r="D61" s="98" t="s">
        <v>118</v>
      </c>
      <c r="E61" s="132" t="s">
        <v>130</v>
      </c>
      <c r="F61" s="94"/>
      <c r="G61" s="94"/>
      <c r="H61" s="94"/>
      <c r="I61" s="94"/>
      <c r="J61" s="94"/>
      <c r="K61" s="94"/>
      <c r="L61" s="94">
        <v>1</v>
      </c>
      <c r="M61" s="94"/>
      <c r="N61" s="94"/>
      <c r="O61" s="94"/>
      <c r="P61" s="107"/>
      <c r="Q61" s="166"/>
      <c r="R61" s="105">
        <f t="shared" si="19"/>
        <v>1</v>
      </c>
      <c r="S61" s="163"/>
      <c r="T61" s="94"/>
      <c r="U61" s="146"/>
      <c r="V61" s="94"/>
      <c r="W61" s="146"/>
      <c r="X61" s="146"/>
      <c r="Y61" s="94"/>
      <c r="Z61" s="146"/>
      <c r="AA61" s="146"/>
      <c r="AB61" s="94"/>
      <c r="AC61" s="146"/>
      <c r="AD61" s="146"/>
      <c r="AE61" s="107">
        <f t="shared" si="20"/>
        <v>0</v>
      </c>
      <c r="AF61" s="108">
        <f t="shared" si="11"/>
        <v>0</v>
      </c>
      <c r="AG61" s="98"/>
    </row>
    <row r="62" spans="1:33" s="54" customFormat="1" ht="37.5" customHeight="1" thickBot="1" x14ac:dyDescent="0.25">
      <c r="A62" s="94">
        <f t="shared" si="21"/>
        <v>41</v>
      </c>
      <c r="B62" s="94" t="s">
        <v>142</v>
      </c>
      <c r="C62" s="98" t="s">
        <v>156</v>
      </c>
      <c r="D62" s="98" t="s">
        <v>119</v>
      </c>
      <c r="E62" s="98" t="s">
        <v>130</v>
      </c>
      <c r="F62" s="94"/>
      <c r="G62" s="94"/>
      <c r="H62" s="94"/>
      <c r="I62" s="94"/>
      <c r="J62" s="94"/>
      <c r="K62" s="94"/>
      <c r="L62" s="94">
        <v>1</v>
      </c>
      <c r="M62" s="94"/>
      <c r="N62" s="94"/>
      <c r="O62" s="94"/>
      <c r="P62" s="107"/>
      <c r="Q62" s="166"/>
      <c r="R62" s="105">
        <f t="shared" si="19"/>
        <v>1</v>
      </c>
      <c r="S62" s="157"/>
      <c r="T62" s="94"/>
      <c r="U62" s="146"/>
      <c r="V62" s="94"/>
      <c r="W62" s="146"/>
      <c r="X62" s="146"/>
      <c r="Y62" s="94"/>
      <c r="Z62" s="94"/>
      <c r="AA62" s="146"/>
      <c r="AB62" s="94"/>
      <c r="AC62" s="146"/>
      <c r="AD62" s="146"/>
      <c r="AE62" s="107">
        <f t="shared" si="20"/>
        <v>0</v>
      </c>
      <c r="AF62" s="108">
        <f t="shared" si="11"/>
        <v>0</v>
      </c>
      <c r="AG62" s="98"/>
    </row>
    <row r="63" spans="1:33" s="54" customFormat="1" ht="36.75" customHeight="1" thickBot="1" x14ac:dyDescent="0.25">
      <c r="A63" s="94">
        <v>42</v>
      </c>
      <c r="B63" s="94" t="s">
        <v>142</v>
      </c>
      <c r="C63" s="98" t="s">
        <v>156</v>
      </c>
      <c r="D63" s="98" t="s">
        <v>152</v>
      </c>
      <c r="E63" s="98" t="s">
        <v>130</v>
      </c>
      <c r="F63" s="94"/>
      <c r="G63" s="94"/>
      <c r="H63" s="94"/>
      <c r="I63" s="94"/>
      <c r="J63" s="94"/>
      <c r="K63" s="94"/>
      <c r="L63" s="94">
        <v>1</v>
      </c>
      <c r="M63" s="94"/>
      <c r="N63" s="94"/>
      <c r="O63" s="94"/>
      <c r="P63" s="107"/>
      <c r="Q63" s="166"/>
      <c r="R63" s="105">
        <f t="shared" si="19"/>
        <v>1</v>
      </c>
      <c r="S63" s="157"/>
      <c r="T63" s="94"/>
      <c r="U63" s="146"/>
      <c r="V63" s="94"/>
      <c r="W63" s="146"/>
      <c r="X63" s="146"/>
      <c r="Y63" s="94"/>
      <c r="Z63" s="94"/>
      <c r="AA63" s="146"/>
      <c r="AB63" s="94"/>
      <c r="AC63" s="146"/>
      <c r="AD63" s="146"/>
      <c r="AE63" s="107">
        <f t="shared" si="20"/>
        <v>0</v>
      </c>
      <c r="AF63" s="108">
        <f t="shared" si="11"/>
        <v>0</v>
      </c>
      <c r="AG63" s="146"/>
    </row>
    <row r="64" spans="1:33" s="52" customFormat="1" ht="36.75" customHeight="1" thickBot="1" x14ac:dyDescent="0.25">
      <c r="A64" s="94">
        <v>43</v>
      </c>
      <c r="B64" s="95" t="s">
        <v>142</v>
      </c>
      <c r="C64" s="132" t="s">
        <v>156</v>
      </c>
      <c r="D64" s="98" t="s">
        <v>120</v>
      </c>
      <c r="E64" s="132" t="s">
        <v>130</v>
      </c>
      <c r="F64" s="94"/>
      <c r="G64" s="94"/>
      <c r="H64" s="94"/>
      <c r="I64" s="94"/>
      <c r="J64" s="94"/>
      <c r="K64" s="94"/>
      <c r="L64" s="94">
        <v>1</v>
      </c>
      <c r="M64" s="94"/>
      <c r="N64" s="94"/>
      <c r="O64" s="94"/>
      <c r="P64" s="107"/>
      <c r="Q64" s="166"/>
      <c r="R64" s="105">
        <f t="shared" si="19"/>
        <v>1</v>
      </c>
      <c r="S64" s="157"/>
      <c r="T64" s="94"/>
      <c r="U64" s="146"/>
      <c r="V64" s="94"/>
      <c r="W64" s="146"/>
      <c r="X64" s="146"/>
      <c r="Y64" s="94"/>
      <c r="Z64" s="146"/>
      <c r="AA64" s="146"/>
      <c r="AB64" s="146"/>
      <c r="AC64" s="146"/>
      <c r="AD64" s="146"/>
      <c r="AE64" s="107">
        <f t="shared" si="20"/>
        <v>0</v>
      </c>
      <c r="AF64" s="108">
        <f t="shared" si="11"/>
        <v>0</v>
      </c>
      <c r="AG64" s="98"/>
    </row>
    <row r="65" spans="1:33" s="54" customFormat="1" ht="41.25" customHeight="1" thickBot="1" x14ac:dyDescent="0.25">
      <c r="A65" s="94">
        <v>44</v>
      </c>
      <c r="B65" s="94" t="s">
        <v>142</v>
      </c>
      <c r="C65" s="98" t="s">
        <v>156</v>
      </c>
      <c r="D65" s="98" t="s">
        <v>121</v>
      </c>
      <c r="E65" s="98" t="s">
        <v>130</v>
      </c>
      <c r="F65" s="94"/>
      <c r="G65" s="94"/>
      <c r="H65" s="94"/>
      <c r="I65" s="94"/>
      <c r="J65" s="94"/>
      <c r="K65" s="94"/>
      <c r="L65" s="94">
        <v>1</v>
      </c>
      <c r="M65" s="94"/>
      <c r="N65" s="94"/>
      <c r="O65" s="94"/>
      <c r="P65" s="107"/>
      <c r="Q65" s="166"/>
      <c r="R65" s="105">
        <f t="shared" si="19"/>
        <v>1</v>
      </c>
      <c r="S65" s="157"/>
      <c r="T65" s="94"/>
      <c r="U65" s="146"/>
      <c r="V65" s="94"/>
      <c r="W65" s="146"/>
      <c r="X65" s="146"/>
      <c r="Y65" s="114"/>
      <c r="Z65" s="146"/>
      <c r="AA65" s="146"/>
      <c r="AB65" s="94"/>
      <c r="AC65" s="146"/>
      <c r="AD65" s="146"/>
      <c r="AE65" s="107">
        <f t="shared" si="20"/>
        <v>0</v>
      </c>
      <c r="AF65" s="108">
        <f t="shared" si="11"/>
        <v>0</v>
      </c>
      <c r="AG65" s="98"/>
    </row>
    <row r="66" spans="1:33" s="52" customFormat="1" ht="43.5" customHeight="1" thickBot="1" x14ac:dyDescent="0.25">
      <c r="A66" s="94">
        <v>45</v>
      </c>
      <c r="B66" s="95" t="s">
        <v>142</v>
      </c>
      <c r="C66" s="132" t="s">
        <v>156</v>
      </c>
      <c r="D66" s="98" t="s">
        <v>139</v>
      </c>
      <c r="E66" s="132" t="s">
        <v>130</v>
      </c>
      <c r="F66" s="94"/>
      <c r="G66" s="94"/>
      <c r="H66" s="94"/>
      <c r="I66" s="94"/>
      <c r="J66" s="94"/>
      <c r="K66" s="94"/>
      <c r="L66" s="94">
        <v>1</v>
      </c>
      <c r="M66" s="94"/>
      <c r="N66" s="94"/>
      <c r="O66" s="94"/>
      <c r="P66" s="107"/>
      <c r="Q66" s="166"/>
      <c r="R66" s="105">
        <f t="shared" si="19"/>
        <v>1</v>
      </c>
      <c r="S66" s="157"/>
      <c r="T66" s="94"/>
      <c r="U66" s="94"/>
      <c r="V66" s="94"/>
      <c r="W66" s="146"/>
      <c r="X66" s="146"/>
      <c r="Y66" s="114"/>
      <c r="Z66" s="146"/>
      <c r="AA66" s="146"/>
      <c r="AB66" s="94"/>
      <c r="AC66" s="146"/>
      <c r="AD66" s="146"/>
      <c r="AE66" s="107">
        <f t="shared" si="20"/>
        <v>0</v>
      </c>
      <c r="AF66" s="108">
        <f t="shared" si="11"/>
        <v>0</v>
      </c>
      <c r="AG66" s="98"/>
    </row>
    <row r="67" spans="1:33" s="52" customFormat="1" ht="36" customHeight="1" thickBot="1" x14ac:dyDescent="0.25">
      <c r="A67" s="94">
        <v>46</v>
      </c>
      <c r="B67" s="95" t="s">
        <v>142</v>
      </c>
      <c r="C67" s="132" t="s">
        <v>156</v>
      </c>
      <c r="D67" s="98" t="s">
        <v>122</v>
      </c>
      <c r="E67" s="132" t="s">
        <v>130</v>
      </c>
      <c r="F67" s="94"/>
      <c r="G67" s="94"/>
      <c r="H67" s="94"/>
      <c r="I67" s="94"/>
      <c r="J67" s="94"/>
      <c r="K67" s="94"/>
      <c r="L67" s="94">
        <v>1</v>
      </c>
      <c r="M67" s="94"/>
      <c r="N67" s="94"/>
      <c r="O67" s="94"/>
      <c r="P67" s="107"/>
      <c r="Q67" s="166"/>
      <c r="R67" s="105">
        <f t="shared" si="19"/>
        <v>1</v>
      </c>
      <c r="S67" s="157"/>
      <c r="T67" s="94"/>
      <c r="U67" s="146"/>
      <c r="V67" s="94"/>
      <c r="W67" s="146"/>
      <c r="X67" s="146"/>
      <c r="Y67" s="114"/>
      <c r="Z67" s="146"/>
      <c r="AA67" s="146"/>
      <c r="AB67" s="94"/>
      <c r="AC67" s="146"/>
      <c r="AD67" s="146"/>
      <c r="AE67" s="107">
        <f t="shared" si="20"/>
        <v>0</v>
      </c>
      <c r="AF67" s="108">
        <f t="shared" si="11"/>
        <v>0</v>
      </c>
      <c r="AG67" s="98"/>
    </row>
    <row r="68" spans="1:33" s="52" customFormat="1" ht="38.25" customHeight="1" thickBot="1" x14ac:dyDescent="0.25">
      <c r="A68" s="94">
        <v>47</v>
      </c>
      <c r="B68" s="95" t="s">
        <v>142</v>
      </c>
      <c r="C68" s="132" t="s">
        <v>156</v>
      </c>
      <c r="D68" s="98" t="s">
        <v>145</v>
      </c>
      <c r="E68" s="132" t="s">
        <v>130</v>
      </c>
      <c r="F68" s="94"/>
      <c r="G68" s="94"/>
      <c r="H68" s="94"/>
      <c r="I68" s="94"/>
      <c r="J68" s="94"/>
      <c r="K68" s="94"/>
      <c r="L68" s="94">
        <v>1</v>
      </c>
      <c r="M68" s="94"/>
      <c r="N68" s="94"/>
      <c r="O68" s="94"/>
      <c r="P68" s="107"/>
      <c r="Q68" s="166"/>
      <c r="R68" s="105">
        <f t="shared" si="19"/>
        <v>1</v>
      </c>
      <c r="S68" s="157"/>
      <c r="T68" s="94"/>
      <c r="U68" s="146"/>
      <c r="V68" s="94"/>
      <c r="W68" s="146"/>
      <c r="X68" s="146"/>
      <c r="Y68" s="94"/>
      <c r="Z68" s="146"/>
      <c r="AA68" s="146"/>
      <c r="AB68" s="94"/>
      <c r="AC68" s="146"/>
      <c r="AD68" s="146"/>
      <c r="AE68" s="107">
        <f t="shared" si="20"/>
        <v>0</v>
      </c>
      <c r="AF68" s="108">
        <f t="shared" si="11"/>
        <v>0</v>
      </c>
      <c r="AG68" s="98"/>
    </row>
    <row r="69" spans="1:33" s="52" customFormat="1" ht="40.5" customHeight="1" thickBot="1" x14ac:dyDescent="0.25">
      <c r="A69" s="94">
        <f t="shared" si="21"/>
        <v>48</v>
      </c>
      <c r="B69" s="95" t="s">
        <v>142</v>
      </c>
      <c r="C69" s="132" t="s">
        <v>156</v>
      </c>
      <c r="D69" s="98" t="s">
        <v>560</v>
      </c>
      <c r="E69" s="98" t="s">
        <v>130</v>
      </c>
      <c r="F69" s="94"/>
      <c r="G69" s="94"/>
      <c r="H69" s="94"/>
      <c r="I69" s="94"/>
      <c r="J69" s="94"/>
      <c r="K69" s="94"/>
      <c r="L69" s="94">
        <v>1</v>
      </c>
      <c r="M69" s="94"/>
      <c r="N69" s="94"/>
      <c r="O69" s="94"/>
      <c r="P69" s="107"/>
      <c r="Q69" s="166"/>
      <c r="R69" s="105">
        <f t="shared" si="19"/>
        <v>1</v>
      </c>
      <c r="S69" s="157"/>
      <c r="T69" s="107"/>
      <c r="U69" s="94"/>
      <c r="V69" s="94"/>
      <c r="W69" s="146"/>
      <c r="X69" s="146"/>
      <c r="Y69" s="94"/>
      <c r="Z69" s="146"/>
      <c r="AA69" s="146"/>
      <c r="AB69" s="94"/>
      <c r="AC69" s="146"/>
      <c r="AD69" s="146"/>
      <c r="AE69" s="107">
        <f t="shared" si="20"/>
        <v>0</v>
      </c>
      <c r="AF69" s="108">
        <f t="shared" si="11"/>
        <v>0</v>
      </c>
      <c r="AG69" s="98"/>
    </row>
    <row r="70" spans="1:33" s="52" customFormat="1" ht="42.75" customHeight="1" thickBot="1" x14ac:dyDescent="0.25">
      <c r="A70" s="94">
        <f t="shared" si="21"/>
        <v>49</v>
      </c>
      <c r="B70" s="95" t="s">
        <v>142</v>
      </c>
      <c r="C70" s="132" t="s">
        <v>156</v>
      </c>
      <c r="D70" s="98" t="s">
        <v>148</v>
      </c>
      <c r="E70" s="132" t="s">
        <v>130</v>
      </c>
      <c r="F70" s="94"/>
      <c r="G70" s="94"/>
      <c r="H70" s="94"/>
      <c r="I70" s="94"/>
      <c r="J70" s="94"/>
      <c r="K70" s="94"/>
      <c r="L70" s="94">
        <v>1</v>
      </c>
      <c r="M70" s="94"/>
      <c r="N70" s="94"/>
      <c r="O70" s="94"/>
      <c r="P70" s="107"/>
      <c r="Q70" s="166"/>
      <c r="R70" s="105">
        <f t="shared" si="19"/>
        <v>1</v>
      </c>
      <c r="S70" s="157"/>
      <c r="T70" s="94"/>
      <c r="U70" s="146"/>
      <c r="V70" s="146"/>
      <c r="W70" s="146"/>
      <c r="X70" s="146"/>
      <c r="Y70" s="94"/>
      <c r="Z70" s="146"/>
      <c r="AA70" s="146"/>
      <c r="AB70" s="94"/>
      <c r="AC70" s="146"/>
      <c r="AD70" s="146"/>
      <c r="AE70" s="107">
        <f t="shared" si="20"/>
        <v>0</v>
      </c>
      <c r="AF70" s="108">
        <f t="shared" si="11"/>
        <v>0</v>
      </c>
      <c r="AG70" s="98"/>
    </row>
    <row r="71" spans="1:33" s="54" customFormat="1" ht="45" customHeight="1" thickBot="1" x14ac:dyDescent="0.25">
      <c r="A71" s="94">
        <f t="shared" si="21"/>
        <v>50</v>
      </c>
      <c r="B71" s="94" t="s">
        <v>142</v>
      </c>
      <c r="C71" s="132" t="s">
        <v>156</v>
      </c>
      <c r="D71" s="98" t="s">
        <v>561</v>
      </c>
      <c r="E71" s="98" t="s">
        <v>130</v>
      </c>
      <c r="F71" s="94"/>
      <c r="G71" s="94"/>
      <c r="H71" s="94"/>
      <c r="I71" s="94"/>
      <c r="J71" s="94"/>
      <c r="K71" s="94"/>
      <c r="L71" s="94">
        <v>1</v>
      </c>
      <c r="M71" s="94"/>
      <c r="N71" s="94"/>
      <c r="O71" s="94"/>
      <c r="P71" s="94"/>
      <c r="Q71" s="166"/>
      <c r="R71" s="105">
        <f t="shared" si="19"/>
        <v>1</v>
      </c>
      <c r="S71" s="157"/>
      <c r="T71" s="94"/>
      <c r="U71" s="98"/>
      <c r="V71" s="94"/>
      <c r="W71" s="98"/>
      <c r="X71" s="98"/>
      <c r="Y71" s="94"/>
      <c r="Z71" s="98"/>
      <c r="AA71" s="98"/>
      <c r="AB71" s="94"/>
      <c r="AC71" s="98"/>
      <c r="AD71" s="98"/>
      <c r="AE71" s="107">
        <f t="shared" si="20"/>
        <v>0</v>
      </c>
      <c r="AF71" s="108">
        <f t="shared" si="11"/>
        <v>0</v>
      </c>
      <c r="AG71" s="98"/>
    </row>
    <row r="72" spans="1:33" s="52" customFormat="1" ht="36" customHeight="1" thickBot="1" x14ac:dyDescent="0.25">
      <c r="A72" s="94">
        <f t="shared" si="21"/>
        <v>51</v>
      </c>
      <c r="B72" s="95" t="s">
        <v>142</v>
      </c>
      <c r="C72" s="132" t="s">
        <v>156</v>
      </c>
      <c r="D72" s="98" t="s">
        <v>123</v>
      </c>
      <c r="E72" s="132" t="s">
        <v>130</v>
      </c>
      <c r="F72" s="94"/>
      <c r="G72" s="94"/>
      <c r="H72" s="94"/>
      <c r="I72" s="94"/>
      <c r="J72" s="94"/>
      <c r="K72" s="94"/>
      <c r="L72" s="94">
        <v>1</v>
      </c>
      <c r="M72" s="94"/>
      <c r="N72" s="94"/>
      <c r="O72" s="94"/>
      <c r="P72" s="107"/>
      <c r="Q72" s="166"/>
      <c r="R72" s="105">
        <f t="shared" si="19"/>
        <v>1</v>
      </c>
      <c r="S72" s="157"/>
      <c r="T72" s="94"/>
      <c r="U72" s="146"/>
      <c r="V72" s="94"/>
      <c r="W72" s="94"/>
      <c r="X72" s="146"/>
      <c r="Y72" s="94"/>
      <c r="Z72" s="146"/>
      <c r="AA72" s="146"/>
      <c r="AB72" s="94"/>
      <c r="AC72" s="146"/>
      <c r="AD72" s="146"/>
      <c r="AE72" s="107">
        <f t="shared" si="20"/>
        <v>0</v>
      </c>
      <c r="AF72" s="108">
        <f t="shared" si="11"/>
        <v>0</v>
      </c>
      <c r="AG72" s="133"/>
    </row>
    <row r="73" spans="1:33" s="54" customFormat="1" ht="42.75" customHeight="1" thickBot="1" x14ac:dyDescent="0.25">
      <c r="A73" s="94">
        <f t="shared" si="21"/>
        <v>52</v>
      </c>
      <c r="B73" s="95" t="s">
        <v>142</v>
      </c>
      <c r="C73" s="132" t="s">
        <v>156</v>
      </c>
      <c r="D73" s="98" t="s">
        <v>162</v>
      </c>
      <c r="E73" s="98" t="s">
        <v>130</v>
      </c>
      <c r="F73" s="94"/>
      <c r="G73" s="94"/>
      <c r="H73" s="94"/>
      <c r="I73" s="94"/>
      <c r="J73" s="94"/>
      <c r="K73" s="94"/>
      <c r="L73" s="94">
        <v>1</v>
      </c>
      <c r="M73" s="94"/>
      <c r="N73" s="94"/>
      <c r="O73" s="94"/>
      <c r="P73" s="94"/>
      <c r="Q73" s="166"/>
      <c r="R73" s="105">
        <f t="shared" si="19"/>
        <v>1</v>
      </c>
      <c r="S73" s="157"/>
      <c r="T73" s="94"/>
      <c r="U73" s="98"/>
      <c r="V73" s="94"/>
      <c r="W73" s="94"/>
      <c r="X73" s="98"/>
      <c r="Y73" s="94"/>
      <c r="Z73" s="98"/>
      <c r="AA73" s="98"/>
      <c r="AB73" s="98"/>
      <c r="AC73" s="98"/>
      <c r="AD73" s="98"/>
      <c r="AE73" s="107">
        <f t="shared" si="20"/>
        <v>0</v>
      </c>
      <c r="AF73" s="108">
        <f t="shared" si="11"/>
        <v>0</v>
      </c>
      <c r="AG73" s="98"/>
    </row>
    <row r="74" spans="1:33" s="54" customFormat="1" ht="42" customHeight="1" thickBot="1" x14ac:dyDescent="0.25">
      <c r="A74" s="94">
        <f t="shared" si="21"/>
        <v>53</v>
      </c>
      <c r="B74" s="94" t="s">
        <v>142</v>
      </c>
      <c r="C74" s="98" t="s">
        <v>156</v>
      </c>
      <c r="D74" s="98" t="s">
        <v>146</v>
      </c>
      <c r="E74" s="98" t="s">
        <v>130</v>
      </c>
      <c r="F74" s="94"/>
      <c r="G74" s="94"/>
      <c r="H74" s="94"/>
      <c r="I74" s="94"/>
      <c r="J74" s="94"/>
      <c r="K74" s="94"/>
      <c r="L74" s="94">
        <v>1</v>
      </c>
      <c r="M74" s="94"/>
      <c r="N74" s="94"/>
      <c r="O74" s="94"/>
      <c r="P74" s="94"/>
      <c r="Q74" s="166"/>
      <c r="R74" s="105">
        <f t="shared" si="19"/>
        <v>1</v>
      </c>
      <c r="S74" s="157"/>
      <c r="T74" s="94"/>
      <c r="U74" s="98"/>
      <c r="V74" s="94"/>
      <c r="W74" s="94"/>
      <c r="X74" s="98"/>
      <c r="Y74" s="94"/>
      <c r="Z74" s="94"/>
      <c r="AA74" s="98"/>
      <c r="AB74" s="98"/>
      <c r="AC74" s="98"/>
      <c r="AD74" s="98"/>
      <c r="AE74" s="107">
        <f t="shared" si="20"/>
        <v>0</v>
      </c>
      <c r="AF74" s="108">
        <f t="shared" si="11"/>
        <v>0</v>
      </c>
      <c r="AG74" s="133"/>
    </row>
    <row r="75" spans="1:33" s="52" customFormat="1" ht="39.75" customHeight="1" thickBot="1" x14ac:dyDescent="0.25">
      <c r="A75" s="94">
        <v>54</v>
      </c>
      <c r="B75" s="95" t="s">
        <v>142</v>
      </c>
      <c r="C75" s="132" t="s">
        <v>156</v>
      </c>
      <c r="D75" s="98" t="s">
        <v>562</v>
      </c>
      <c r="E75" s="98" t="s">
        <v>130</v>
      </c>
      <c r="F75" s="94"/>
      <c r="G75" s="94"/>
      <c r="H75" s="94"/>
      <c r="I75" s="94"/>
      <c r="J75" s="94"/>
      <c r="K75" s="94"/>
      <c r="L75" s="94">
        <v>1</v>
      </c>
      <c r="M75" s="94"/>
      <c r="N75" s="94"/>
      <c r="O75" s="94"/>
      <c r="P75" s="107"/>
      <c r="Q75" s="166"/>
      <c r="R75" s="105">
        <f t="shared" si="19"/>
        <v>1</v>
      </c>
      <c r="S75" s="157"/>
      <c r="T75" s="94"/>
      <c r="U75" s="146"/>
      <c r="V75" s="94"/>
      <c r="W75" s="94"/>
      <c r="X75" s="146"/>
      <c r="Y75" s="114"/>
      <c r="Z75" s="146"/>
      <c r="AA75" s="146"/>
      <c r="AB75" s="94"/>
      <c r="AC75" s="146"/>
      <c r="AD75" s="146"/>
      <c r="AE75" s="107">
        <f t="shared" si="20"/>
        <v>0</v>
      </c>
      <c r="AF75" s="108">
        <f t="shared" si="11"/>
        <v>0</v>
      </c>
      <c r="AG75" s="98"/>
    </row>
    <row r="76" spans="1:33" s="54" customFormat="1" ht="39.75" customHeight="1" thickBot="1" x14ac:dyDescent="0.25">
      <c r="A76" s="94">
        <v>55</v>
      </c>
      <c r="B76" s="94" t="s">
        <v>142</v>
      </c>
      <c r="C76" s="98" t="s">
        <v>156</v>
      </c>
      <c r="D76" s="98" t="s">
        <v>147</v>
      </c>
      <c r="E76" s="98" t="s">
        <v>130</v>
      </c>
      <c r="F76" s="94"/>
      <c r="G76" s="94"/>
      <c r="H76" s="94"/>
      <c r="I76" s="94"/>
      <c r="J76" s="94"/>
      <c r="K76" s="94"/>
      <c r="L76" s="94">
        <v>1</v>
      </c>
      <c r="M76" s="94"/>
      <c r="N76" s="94"/>
      <c r="O76" s="94"/>
      <c r="P76" s="107"/>
      <c r="Q76" s="166"/>
      <c r="R76" s="105">
        <f t="shared" si="19"/>
        <v>1</v>
      </c>
      <c r="S76" s="157"/>
      <c r="T76" s="94"/>
      <c r="U76" s="107"/>
      <c r="V76" s="94"/>
      <c r="W76" s="94"/>
      <c r="X76" s="146"/>
      <c r="Y76" s="94"/>
      <c r="Z76" s="146"/>
      <c r="AA76" s="146"/>
      <c r="AB76" s="94"/>
      <c r="AC76" s="146"/>
      <c r="AD76" s="146"/>
      <c r="AE76" s="107">
        <f t="shared" si="20"/>
        <v>0</v>
      </c>
      <c r="AF76" s="108">
        <f t="shared" si="11"/>
        <v>0</v>
      </c>
      <c r="AG76" s="146"/>
    </row>
    <row r="77" spans="1:33" ht="18" thickBot="1" x14ac:dyDescent="0.25">
      <c r="A77" s="341" t="s">
        <v>544</v>
      </c>
      <c r="B77" s="342"/>
      <c r="C77" s="342"/>
      <c r="D77" s="342"/>
      <c r="E77" s="343"/>
      <c r="F77" s="103">
        <f t="shared" ref="F77:AE77" si="22">SUM(F59:F76)</f>
        <v>1</v>
      </c>
      <c r="G77" s="103">
        <f t="shared" si="22"/>
        <v>0</v>
      </c>
      <c r="H77" s="103">
        <f t="shared" si="22"/>
        <v>0</v>
      </c>
      <c r="I77" s="103">
        <f t="shared" si="22"/>
        <v>0</v>
      </c>
      <c r="J77" s="103">
        <f t="shared" si="22"/>
        <v>0</v>
      </c>
      <c r="K77" s="103">
        <f t="shared" si="22"/>
        <v>0</v>
      </c>
      <c r="L77" s="103">
        <f t="shared" si="22"/>
        <v>17</v>
      </c>
      <c r="M77" s="103">
        <f t="shared" si="22"/>
        <v>1</v>
      </c>
      <c r="N77" s="103">
        <f t="shared" si="22"/>
        <v>0</v>
      </c>
      <c r="O77" s="103">
        <f t="shared" si="22"/>
        <v>0</v>
      </c>
      <c r="P77" s="103">
        <f t="shared" si="22"/>
        <v>0</v>
      </c>
      <c r="Q77" s="117">
        <f t="shared" si="22"/>
        <v>0</v>
      </c>
      <c r="R77" s="121">
        <f t="shared" si="22"/>
        <v>19</v>
      </c>
      <c r="S77" s="147">
        <f t="shared" si="22"/>
        <v>1</v>
      </c>
      <c r="T77" s="103">
        <f t="shared" si="22"/>
        <v>0</v>
      </c>
      <c r="U77" s="103">
        <f t="shared" si="22"/>
        <v>0</v>
      </c>
      <c r="V77" s="250">
        <f t="shared" si="22"/>
        <v>0</v>
      </c>
      <c r="W77" s="103">
        <f t="shared" si="22"/>
        <v>0</v>
      </c>
      <c r="X77" s="103">
        <f t="shared" si="22"/>
        <v>0</v>
      </c>
      <c r="Y77" s="103">
        <f t="shared" si="22"/>
        <v>0</v>
      </c>
      <c r="Z77" s="103">
        <f t="shared" si="22"/>
        <v>0</v>
      </c>
      <c r="AA77" s="103">
        <f t="shared" si="22"/>
        <v>0</v>
      </c>
      <c r="AB77" s="103">
        <f t="shared" si="22"/>
        <v>0</v>
      </c>
      <c r="AC77" s="103">
        <f t="shared" si="22"/>
        <v>0</v>
      </c>
      <c r="AD77" s="103">
        <f t="shared" si="22"/>
        <v>0</v>
      </c>
      <c r="AE77" s="148">
        <f t="shared" si="22"/>
        <v>1</v>
      </c>
      <c r="AF77" s="122">
        <f>+AE77/R77</f>
        <v>5.2631578947368418E-2</v>
      </c>
      <c r="AG77" s="168"/>
    </row>
    <row r="78" spans="1:33" ht="18" thickBot="1" x14ac:dyDescent="0.25">
      <c r="A78" s="124"/>
      <c r="B78" s="125"/>
      <c r="C78" s="160"/>
      <c r="D78" s="126"/>
      <c r="E78" s="161"/>
      <c r="F78" s="298">
        <f>+F77+G77+H77</f>
        <v>1</v>
      </c>
      <c r="G78" s="298"/>
      <c r="H78" s="298"/>
      <c r="I78" s="298">
        <f>+I77+J77+K77</f>
        <v>0</v>
      </c>
      <c r="J78" s="298"/>
      <c r="K78" s="298"/>
      <c r="L78" s="298">
        <f>+L77+M77+N77</f>
        <v>18</v>
      </c>
      <c r="M78" s="298"/>
      <c r="N78" s="298"/>
      <c r="O78" s="298">
        <f>+O77+P77+Q77</f>
        <v>0</v>
      </c>
      <c r="P78" s="298"/>
      <c r="Q78" s="299"/>
      <c r="R78" s="121">
        <f>+F78+I78+L78+O78</f>
        <v>19</v>
      </c>
      <c r="S78" s="300">
        <f>+S77+T77+U77</f>
        <v>1</v>
      </c>
      <c r="T78" s="298"/>
      <c r="U78" s="298"/>
      <c r="V78" s="298">
        <f>+V77+W77+X77</f>
        <v>0</v>
      </c>
      <c r="W78" s="298"/>
      <c r="X78" s="298"/>
      <c r="Y78" s="298">
        <f>+Y77+Z77+AA77</f>
        <v>0</v>
      </c>
      <c r="Z78" s="298"/>
      <c r="AA78" s="298"/>
      <c r="AB78" s="298">
        <f>+AB77+AC77+AD77</f>
        <v>0</v>
      </c>
      <c r="AC78" s="298"/>
      <c r="AD78" s="298"/>
      <c r="AE78" s="148">
        <f>+S78+V78+Y78+AB78</f>
        <v>1</v>
      </c>
      <c r="AF78" s="122">
        <f>+AE78/R78</f>
        <v>5.2631578947368418E-2</v>
      </c>
      <c r="AG78" s="168"/>
    </row>
    <row r="79" spans="1:33" ht="18" thickBot="1" x14ac:dyDescent="0.25">
      <c r="A79" s="124"/>
      <c r="B79" s="125"/>
      <c r="C79" s="160"/>
      <c r="E79" s="161"/>
      <c r="F79" s="289">
        <f>+F78/R78</f>
        <v>5.2631578947368418E-2</v>
      </c>
      <c r="G79" s="289"/>
      <c r="H79" s="289"/>
      <c r="I79" s="289">
        <f>+I78/R78</f>
        <v>0</v>
      </c>
      <c r="J79" s="289"/>
      <c r="K79" s="289"/>
      <c r="L79" s="289">
        <f>+L78/R78</f>
        <v>0.94736842105263153</v>
      </c>
      <c r="M79" s="289"/>
      <c r="N79" s="289"/>
      <c r="O79" s="289">
        <f>+O78/R78</f>
        <v>0</v>
      </c>
      <c r="P79" s="289"/>
      <c r="Q79" s="290"/>
      <c r="R79" s="153">
        <f>+F79+I79+L79+O79</f>
        <v>1</v>
      </c>
      <c r="S79" s="301">
        <f>+S78/F78</f>
        <v>1</v>
      </c>
      <c r="T79" s="289"/>
      <c r="U79" s="289"/>
      <c r="V79" s="289">
        <f>+V78/F78</f>
        <v>0</v>
      </c>
      <c r="W79" s="289"/>
      <c r="X79" s="289"/>
      <c r="Y79" s="289">
        <f>+Y78/L78</f>
        <v>0</v>
      </c>
      <c r="Z79" s="289"/>
      <c r="AA79" s="289"/>
      <c r="AB79" s="289">
        <f>+AB78/F78</f>
        <v>0</v>
      </c>
      <c r="AC79" s="289"/>
      <c r="AD79" s="289"/>
      <c r="AE79" s="153">
        <f>+S79+V79+Y79+AB79</f>
        <v>1</v>
      </c>
      <c r="AF79" s="108"/>
      <c r="AG79" s="168"/>
    </row>
    <row r="80" spans="1:33" ht="31.5" customHeight="1" thickBot="1" x14ac:dyDescent="0.25">
      <c r="A80" s="291" t="s">
        <v>126</v>
      </c>
      <c r="B80" s="292"/>
      <c r="C80" s="292"/>
      <c r="D80" s="292"/>
      <c r="E80" s="292"/>
      <c r="F80" s="292"/>
      <c r="G80" s="292"/>
      <c r="H80" s="292"/>
      <c r="I80" s="292"/>
      <c r="J80" s="292"/>
      <c r="K80" s="292"/>
      <c r="L80" s="292"/>
      <c r="M80" s="292"/>
      <c r="N80" s="292"/>
      <c r="O80" s="292"/>
      <c r="P80" s="292"/>
      <c r="Q80" s="292"/>
      <c r="R80" s="293"/>
      <c r="S80" s="292"/>
      <c r="T80" s="292"/>
      <c r="U80" s="292"/>
      <c r="V80" s="292"/>
      <c r="W80" s="292"/>
      <c r="X80" s="292"/>
      <c r="Y80" s="292"/>
      <c r="Z80" s="292"/>
      <c r="AA80" s="292"/>
      <c r="AB80" s="292"/>
      <c r="AC80" s="292"/>
      <c r="AD80" s="292"/>
      <c r="AE80" s="292"/>
      <c r="AF80" s="292"/>
      <c r="AG80" s="294"/>
    </row>
    <row r="81" spans="1:33" s="54" customFormat="1" ht="44.25" customHeight="1" thickBot="1" x14ac:dyDescent="0.25">
      <c r="A81" s="94">
        <v>56</v>
      </c>
      <c r="B81" s="94" t="s">
        <v>142</v>
      </c>
      <c r="C81" s="98" t="s">
        <v>157</v>
      </c>
      <c r="D81" s="98" t="s">
        <v>159</v>
      </c>
      <c r="E81" s="98" t="s">
        <v>175</v>
      </c>
      <c r="F81" s="94"/>
      <c r="G81" s="94"/>
      <c r="H81" s="146"/>
      <c r="I81" s="94"/>
      <c r="J81" s="94"/>
      <c r="K81" s="146"/>
      <c r="L81" s="94"/>
      <c r="M81" s="94"/>
      <c r="N81" s="94">
        <v>1</v>
      </c>
      <c r="O81" s="94"/>
      <c r="P81" s="94"/>
      <c r="Q81" s="158"/>
      <c r="R81" s="105">
        <f t="shared" si="19"/>
        <v>1</v>
      </c>
      <c r="S81" s="112"/>
      <c r="T81" s="94"/>
      <c r="U81" s="94"/>
      <c r="V81" s="94"/>
      <c r="W81" s="94"/>
      <c r="X81" s="146"/>
      <c r="Y81" s="146"/>
      <c r="Z81" s="94"/>
      <c r="AA81" s="107"/>
      <c r="AB81" s="146"/>
      <c r="AC81" s="94"/>
      <c r="AD81" s="146"/>
      <c r="AE81" s="107">
        <f t="shared" ref="AE81:AE98" si="23">IFERROR(SUM(S81:AD81),"")</f>
        <v>0</v>
      </c>
      <c r="AF81" s="108">
        <f t="shared" ref="AF81:AF128" si="24">IF(AND(R81=0,AE81=0),"",IF(IFERROR(AE81/R81,"")&gt;100%,100%,IFERROR(AE81/R81,"")))</f>
        <v>0</v>
      </c>
      <c r="AG81" s="98"/>
    </row>
    <row r="82" spans="1:33" s="52" customFormat="1" ht="39" customHeight="1" thickBot="1" x14ac:dyDescent="0.25">
      <c r="A82" s="94">
        <v>57</v>
      </c>
      <c r="B82" s="95" t="s">
        <v>142</v>
      </c>
      <c r="C82" s="98" t="s">
        <v>157</v>
      </c>
      <c r="D82" s="98" t="s">
        <v>127</v>
      </c>
      <c r="E82" s="132" t="s">
        <v>130</v>
      </c>
      <c r="F82" s="94"/>
      <c r="G82" s="94"/>
      <c r="H82" s="146"/>
      <c r="I82" s="94"/>
      <c r="J82" s="146"/>
      <c r="K82" s="146"/>
      <c r="L82" s="94"/>
      <c r="M82" s="94">
        <v>1</v>
      </c>
      <c r="N82" s="146"/>
      <c r="O82" s="94"/>
      <c r="P82" s="146"/>
      <c r="Q82" s="158"/>
      <c r="R82" s="105">
        <f t="shared" si="19"/>
        <v>1</v>
      </c>
      <c r="S82" s="112"/>
      <c r="T82" s="94"/>
      <c r="U82" s="146"/>
      <c r="V82" s="94"/>
      <c r="W82" s="146"/>
      <c r="X82" s="146"/>
      <c r="Y82" s="94"/>
      <c r="Z82" s="94"/>
      <c r="AA82" s="146"/>
      <c r="AB82" s="146"/>
      <c r="AC82" s="94"/>
      <c r="AD82" s="146"/>
      <c r="AE82" s="94">
        <f t="shared" si="23"/>
        <v>0</v>
      </c>
      <c r="AF82" s="108">
        <f t="shared" si="24"/>
        <v>0</v>
      </c>
      <c r="AG82" s="98"/>
    </row>
    <row r="83" spans="1:33" s="52" customFormat="1" ht="41.25" customHeight="1" thickBot="1" x14ac:dyDescent="0.25">
      <c r="A83" s="94">
        <v>58</v>
      </c>
      <c r="B83" s="95" t="s">
        <v>142</v>
      </c>
      <c r="C83" s="98" t="s">
        <v>157</v>
      </c>
      <c r="D83" s="98" t="s">
        <v>118</v>
      </c>
      <c r="E83" s="132" t="s">
        <v>130</v>
      </c>
      <c r="F83" s="94"/>
      <c r="G83" s="94"/>
      <c r="H83" s="146"/>
      <c r="I83" s="94"/>
      <c r="J83" s="146"/>
      <c r="K83" s="146"/>
      <c r="L83" s="94"/>
      <c r="M83" s="94">
        <v>1</v>
      </c>
      <c r="N83" s="146"/>
      <c r="O83" s="94"/>
      <c r="P83" s="146"/>
      <c r="Q83" s="158"/>
      <c r="R83" s="105">
        <f t="shared" si="19"/>
        <v>1</v>
      </c>
      <c r="S83" s="112"/>
      <c r="T83" s="94"/>
      <c r="U83" s="107"/>
      <c r="V83" s="94"/>
      <c r="W83" s="107"/>
      <c r="X83" s="107"/>
      <c r="Y83" s="94"/>
      <c r="Z83" s="94"/>
      <c r="AA83" s="107"/>
      <c r="AB83" s="94"/>
      <c r="AC83" s="107"/>
      <c r="AD83" s="107"/>
      <c r="AE83" s="94">
        <f t="shared" si="23"/>
        <v>0</v>
      </c>
      <c r="AF83" s="108">
        <f t="shared" si="24"/>
        <v>0</v>
      </c>
      <c r="AG83" s="98"/>
    </row>
    <row r="84" spans="1:33" s="52" customFormat="1" ht="44.25" customHeight="1" thickBot="1" x14ac:dyDescent="0.25">
      <c r="A84" s="94">
        <v>59</v>
      </c>
      <c r="B84" s="95" t="s">
        <v>142</v>
      </c>
      <c r="C84" s="98" t="s">
        <v>157</v>
      </c>
      <c r="D84" s="98" t="s">
        <v>119</v>
      </c>
      <c r="E84" s="98" t="s">
        <v>130</v>
      </c>
      <c r="F84" s="94"/>
      <c r="G84" s="94"/>
      <c r="H84" s="146"/>
      <c r="I84" s="94"/>
      <c r="J84" s="146"/>
      <c r="K84" s="146"/>
      <c r="L84" s="94"/>
      <c r="M84" s="94">
        <v>1</v>
      </c>
      <c r="N84" s="146"/>
      <c r="O84" s="94"/>
      <c r="P84" s="146"/>
      <c r="Q84" s="158"/>
      <c r="R84" s="105">
        <f t="shared" si="19"/>
        <v>1</v>
      </c>
      <c r="S84" s="112"/>
      <c r="T84" s="94"/>
      <c r="U84" s="107"/>
      <c r="V84" s="94"/>
      <c r="W84" s="107"/>
      <c r="X84" s="107"/>
      <c r="Y84" s="94"/>
      <c r="Z84" s="94"/>
      <c r="AA84" s="107"/>
      <c r="AB84" s="94"/>
      <c r="AC84" s="94"/>
      <c r="AD84" s="107"/>
      <c r="AE84" s="94">
        <f t="shared" si="23"/>
        <v>0</v>
      </c>
      <c r="AF84" s="108">
        <f t="shared" si="24"/>
        <v>0</v>
      </c>
      <c r="AG84" s="98"/>
    </row>
    <row r="85" spans="1:33" s="52" customFormat="1" ht="44.25" customHeight="1" thickBot="1" x14ac:dyDescent="0.25">
      <c r="A85" s="94">
        <v>60</v>
      </c>
      <c r="B85" s="95" t="s">
        <v>142</v>
      </c>
      <c r="C85" s="98" t="s">
        <v>157</v>
      </c>
      <c r="D85" s="98" t="s">
        <v>152</v>
      </c>
      <c r="E85" s="98" t="s">
        <v>130</v>
      </c>
      <c r="F85" s="94"/>
      <c r="G85" s="94"/>
      <c r="H85" s="146"/>
      <c r="I85" s="94"/>
      <c r="J85" s="146"/>
      <c r="K85" s="146"/>
      <c r="L85" s="94"/>
      <c r="M85" s="94">
        <v>1</v>
      </c>
      <c r="N85" s="146"/>
      <c r="O85" s="94"/>
      <c r="P85" s="146"/>
      <c r="Q85" s="158"/>
      <c r="R85" s="105">
        <f t="shared" si="19"/>
        <v>1</v>
      </c>
      <c r="S85" s="112"/>
      <c r="T85" s="94"/>
      <c r="U85" s="107"/>
      <c r="V85" s="107"/>
      <c r="W85" s="107"/>
      <c r="X85" s="107"/>
      <c r="Y85" s="94"/>
      <c r="Z85" s="94"/>
      <c r="AA85" s="107"/>
      <c r="AB85" s="94"/>
      <c r="AC85" s="94"/>
      <c r="AD85" s="107"/>
      <c r="AE85" s="94">
        <f t="shared" si="23"/>
        <v>0</v>
      </c>
      <c r="AF85" s="108">
        <f t="shared" si="24"/>
        <v>0</v>
      </c>
      <c r="AG85" s="98"/>
    </row>
    <row r="86" spans="1:33" s="52" customFormat="1" ht="45" customHeight="1" thickBot="1" x14ac:dyDescent="0.25">
      <c r="A86" s="94">
        <v>61</v>
      </c>
      <c r="B86" s="95" t="s">
        <v>142</v>
      </c>
      <c r="C86" s="98" t="s">
        <v>157</v>
      </c>
      <c r="D86" s="133" t="s">
        <v>120</v>
      </c>
      <c r="E86" s="169" t="s">
        <v>130</v>
      </c>
      <c r="F86" s="94"/>
      <c r="G86" s="94"/>
      <c r="H86" s="109"/>
      <c r="I86" s="94"/>
      <c r="J86" s="109"/>
      <c r="K86" s="109"/>
      <c r="L86" s="94"/>
      <c r="M86" s="94">
        <v>1</v>
      </c>
      <c r="N86" s="109"/>
      <c r="O86" s="94"/>
      <c r="P86" s="109"/>
      <c r="Q86" s="170"/>
      <c r="R86" s="105">
        <f t="shared" si="19"/>
        <v>1</v>
      </c>
      <c r="S86" s="119"/>
      <c r="T86" s="94"/>
      <c r="U86" s="107"/>
      <c r="V86" s="94"/>
      <c r="W86" s="107"/>
      <c r="X86" s="107"/>
      <c r="Y86" s="94"/>
      <c r="Z86" s="94"/>
      <c r="AA86" s="107"/>
      <c r="AB86" s="94"/>
      <c r="AC86" s="107"/>
      <c r="AD86" s="107"/>
      <c r="AE86" s="94">
        <f t="shared" si="23"/>
        <v>0</v>
      </c>
      <c r="AF86" s="108">
        <f t="shared" si="24"/>
        <v>0</v>
      </c>
      <c r="AG86" s="98"/>
    </row>
    <row r="87" spans="1:33" s="52" customFormat="1" ht="45" customHeight="1" thickBot="1" x14ac:dyDescent="0.25">
      <c r="A87" s="94">
        <v>62</v>
      </c>
      <c r="B87" s="95" t="s">
        <v>142</v>
      </c>
      <c r="C87" s="98" t="s">
        <v>157</v>
      </c>
      <c r="D87" s="98" t="s">
        <v>121</v>
      </c>
      <c r="E87" s="132" t="s">
        <v>130</v>
      </c>
      <c r="F87" s="94"/>
      <c r="G87" s="94"/>
      <c r="H87" s="146"/>
      <c r="I87" s="94"/>
      <c r="J87" s="146"/>
      <c r="K87" s="146"/>
      <c r="L87" s="94"/>
      <c r="M87" s="94">
        <v>1</v>
      </c>
      <c r="N87" s="146"/>
      <c r="O87" s="94"/>
      <c r="P87" s="146"/>
      <c r="Q87" s="158"/>
      <c r="R87" s="105">
        <f t="shared" si="19"/>
        <v>1</v>
      </c>
      <c r="S87" s="112"/>
      <c r="T87" s="94"/>
      <c r="U87" s="146"/>
      <c r="V87" s="94"/>
      <c r="W87" s="146"/>
      <c r="X87" s="146"/>
      <c r="Y87" s="94"/>
      <c r="Z87" s="94"/>
      <c r="AA87" s="146"/>
      <c r="AB87" s="94"/>
      <c r="AC87" s="146"/>
      <c r="AD87" s="146"/>
      <c r="AE87" s="107">
        <f t="shared" si="23"/>
        <v>0</v>
      </c>
      <c r="AF87" s="108">
        <f t="shared" si="24"/>
        <v>0</v>
      </c>
      <c r="AG87" s="98"/>
    </row>
    <row r="88" spans="1:33" s="52" customFormat="1" ht="42.75" customHeight="1" thickBot="1" x14ac:dyDescent="0.25">
      <c r="A88" s="94">
        <v>63</v>
      </c>
      <c r="B88" s="95" t="s">
        <v>142</v>
      </c>
      <c r="C88" s="98" t="s">
        <v>157</v>
      </c>
      <c r="D88" s="98" t="s">
        <v>139</v>
      </c>
      <c r="E88" s="132" t="s">
        <v>130</v>
      </c>
      <c r="F88" s="94"/>
      <c r="G88" s="94"/>
      <c r="H88" s="146"/>
      <c r="I88" s="94"/>
      <c r="J88" s="146"/>
      <c r="K88" s="146"/>
      <c r="L88" s="94"/>
      <c r="M88" s="94">
        <v>1</v>
      </c>
      <c r="N88" s="146"/>
      <c r="O88" s="94"/>
      <c r="P88" s="146"/>
      <c r="Q88" s="158"/>
      <c r="R88" s="105">
        <f t="shared" si="19"/>
        <v>1</v>
      </c>
      <c r="S88" s="112"/>
      <c r="T88" s="94"/>
      <c r="U88" s="146"/>
      <c r="V88" s="94"/>
      <c r="W88" s="146"/>
      <c r="X88" s="146"/>
      <c r="Y88" s="114"/>
      <c r="Z88" s="114"/>
      <c r="AA88" s="146"/>
      <c r="AB88" s="94"/>
      <c r="AC88" s="146"/>
      <c r="AD88" s="146"/>
      <c r="AE88" s="107">
        <f t="shared" si="23"/>
        <v>0</v>
      </c>
      <c r="AF88" s="108">
        <f t="shared" si="24"/>
        <v>0</v>
      </c>
      <c r="AG88" s="98"/>
    </row>
    <row r="89" spans="1:33" s="52" customFormat="1" ht="46.5" customHeight="1" thickBot="1" x14ac:dyDescent="0.25">
      <c r="A89" s="94">
        <v>64</v>
      </c>
      <c r="B89" s="95" t="s">
        <v>142</v>
      </c>
      <c r="C89" s="98" t="s">
        <v>157</v>
      </c>
      <c r="D89" s="98" t="s">
        <v>122</v>
      </c>
      <c r="E89" s="132" t="s">
        <v>130</v>
      </c>
      <c r="F89" s="94"/>
      <c r="G89" s="94"/>
      <c r="H89" s="146"/>
      <c r="I89" s="94"/>
      <c r="J89" s="146"/>
      <c r="K89" s="146"/>
      <c r="L89" s="94"/>
      <c r="M89" s="94">
        <v>1</v>
      </c>
      <c r="N89" s="146"/>
      <c r="O89" s="94"/>
      <c r="P89" s="146"/>
      <c r="Q89" s="158"/>
      <c r="R89" s="105">
        <f t="shared" si="19"/>
        <v>1</v>
      </c>
      <c r="S89" s="112"/>
      <c r="T89" s="94"/>
      <c r="U89" s="146"/>
      <c r="V89" s="94"/>
      <c r="W89" s="146"/>
      <c r="X89" s="146"/>
      <c r="Y89" s="146"/>
      <c r="Z89" s="94"/>
      <c r="AA89" s="146"/>
      <c r="AB89" s="94"/>
      <c r="AC89" s="146"/>
      <c r="AD89" s="146"/>
      <c r="AE89" s="107">
        <f t="shared" si="23"/>
        <v>0</v>
      </c>
      <c r="AF89" s="108">
        <f t="shared" si="24"/>
        <v>0</v>
      </c>
      <c r="AG89" s="146"/>
    </row>
    <row r="90" spans="1:33" s="52" customFormat="1" ht="45.75" customHeight="1" thickBot="1" x14ac:dyDescent="0.25">
      <c r="A90" s="94">
        <v>65</v>
      </c>
      <c r="B90" s="95" t="s">
        <v>142</v>
      </c>
      <c r="C90" s="98" t="s">
        <v>157</v>
      </c>
      <c r="D90" s="98" t="s">
        <v>145</v>
      </c>
      <c r="E90" s="132" t="s">
        <v>130</v>
      </c>
      <c r="F90" s="94"/>
      <c r="G90" s="94"/>
      <c r="H90" s="146"/>
      <c r="I90" s="94"/>
      <c r="J90" s="146"/>
      <c r="K90" s="146"/>
      <c r="L90" s="94"/>
      <c r="M90" s="94">
        <v>1</v>
      </c>
      <c r="N90" s="146"/>
      <c r="O90" s="94"/>
      <c r="P90" s="146"/>
      <c r="Q90" s="158"/>
      <c r="R90" s="105">
        <f t="shared" si="19"/>
        <v>1</v>
      </c>
      <c r="S90" s="112"/>
      <c r="T90" s="94"/>
      <c r="U90" s="146"/>
      <c r="V90" s="94"/>
      <c r="W90" s="146"/>
      <c r="X90" s="146"/>
      <c r="Y90" s="94"/>
      <c r="Z90" s="94"/>
      <c r="AA90" s="146"/>
      <c r="AB90" s="94"/>
      <c r="AC90" s="146"/>
      <c r="AD90" s="146"/>
      <c r="AE90" s="107">
        <f t="shared" si="23"/>
        <v>0</v>
      </c>
      <c r="AF90" s="108">
        <f t="shared" si="24"/>
        <v>0</v>
      </c>
      <c r="AG90" s="146"/>
    </row>
    <row r="91" spans="1:33" s="52" customFormat="1" ht="42" customHeight="1" thickBot="1" x14ac:dyDescent="0.25">
      <c r="A91" s="94">
        <v>66</v>
      </c>
      <c r="B91" s="95" t="s">
        <v>142</v>
      </c>
      <c r="C91" s="98" t="s">
        <v>157</v>
      </c>
      <c r="D91" s="98" t="s">
        <v>560</v>
      </c>
      <c r="E91" s="132" t="s">
        <v>130</v>
      </c>
      <c r="F91" s="94"/>
      <c r="G91" s="94"/>
      <c r="H91" s="146"/>
      <c r="I91" s="94"/>
      <c r="J91" s="146"/>
      <c r="K91" s="146"/>
      <c r="L91" s="94"/>
      <c r="M91" s="94">
        <v>1</v>
      </c>
      <c r="N91" s="146"/>
      <c r="O91" s="94"/>
      <c r="P91" s="146"/>
      <c r="Q91" s="158"/>
      <c r="R91" s="105">
        <f t="shared" si="19"/>
        <v>1</v>
      </c>
      <c r="S91" s="112"/>
      <c r="T91" s="94"/>
      <c r="U91" s="146"/>
      <c r="V91" s="94"/>
      <c r="W91" s="146"/>
      <c r="X91" s="146"/>
      <c r="Y91" s="94"/>
      <c r="Z91" s="94"/>
      <c r="AA91" s="146"/>
      <c r="AB91" s="94"/>
      <c r="AC91" s="146"/>
      <c r="AD91" s="146"/>
      <c r="AE91" s="107">
        <f t="shared" si="23"/>
        <v>0</v>
      </c>
      <c r="AF91" s="108">
        <f t="shared" si="24"/>
        <v>0</v>
      </c>
      <c r="AG91" s="98"/>
    </row>
    <row r="92" spans="1:33" s="52" customFormat="1" ht="46.5" customHeight="1" thickBot="1" x14ac:dyDescent="0.25">
      <c r="A92" s="94">
        <v>67</v>
      </c>
      <c r="B92" s="95" t="s">
        <v>142</v>
      </c>
      <c r="C92" s="98" t="s">
        <v>157</v>
      </c>
      <c r="D92" s="98" t="s">
        <v>148</v>
      </c>
      <c r="E92" s="132" t="s">
        <v>130</v>
      </c>
      <c r="F92" s="94"/>
      <c r="G92" s="94"/>
      <c r="H92" s="146"/>
      <c r="I92" s="94"/>
      <c r="J92" s="146"/>
      <c r="K92" s="146"/>
      <c r="L92" s="94"/>
      <c r="M92" s="94">
        <v>1</v>
      </c>
      <c r="N92" s="146"/>
      <c r="O92" s="94"/>
      <c r="P92" s="146"/>
      <c r="Q92" s="158"/>
      <c r="R92" s="105">
        <f t="shared" si="19"/>
        <v>1</v>
      </c>
      <c r="S92" s="171"/>
      <c r="T92" s="94"/>
      <c r="U92" s="107"/>
      <c r="V92" s="94"/>
      <c r="W92" s="107"/>
      <c r="X92" s="107"/>
      <c r="Y92" s="94"/>
      <c r="Z92" s="94"/>
      <c r="AA92" s="107"/>
      <c r="AB92" s="94"/>
      <c r="AC92" s="107"/>
      <c r="AD92" s="107"/>
      <c r="AE92" s="107">
        <f t="shared" si="23"/>
        <v>0</v>
      </c>
      <c r="AF92" s="108">
        <f t="shared" si="24"/>
        <v>0</v>
      </c>
      <c r="AG92" s="98"/>
    </row>
    <row r="93" spans="1:33" s="52" customFormat="1" ht="42" customHeight="1" thickBot="1" x14ac:dyDescent="0.25">
      <c r="A93" s="94">
        <v>68</v>
      </c>
      <c r="B93" s="95" t="s">
        <v>142</v>
      </c>
      <c r="C93" s="98" t="s">
        <v>157</v>
      </c>
      <c r="D93" s="98" t="s">
        <v>563</v>
      </c>
      <c r="E93" s="132" t="s">
        <v>130</v>
      </c>
      <c r="F93" s="94"/>
      <c r="G93" s="94"/>
      <c r="H93" s="146"/>
      <c r="I93" s="94"/>
      <c r="J93" s="146"/>
      <c r="K93" s="146"/>
      <c r="L93" s="94"/>
      <c r="M93" s="94">
        <v>1</v>
      </c>
      <c r="N93" s="146"/>
      <c r="O93" s="94"/>
      <c r="P93" s="146"/>
      <c r="Q93" s="158"/>
      <c r="R93" s="105">
        <f t="shared" si="19"/>
        <v>1</v>
      </c>
      <c r="S93" s="171"/>
      <c r="T93" s="94"/>
      <c r="U93" s="107"/>
      <c r="V93" s="94"/>
      <c r="W93" s="107"/>
      <c r="X93" s="107"/>
      <c r="Y93" s="94"/>
      <c r="Z93" s="94"/>
      <c r="AA93" s="107"/>
      <c r="AB93" s="94"/>
      <c r="AC93" s="107"/>
      <c r="AD93" s="107"/>
      <c r="AE93" s="107">
        <f t="shared" si="23"/>
        <v>0</v>
      </c>
      <c r="AF93" s="108">
        <f t="shared" si="24"/>
        <v>0</v>
      </c>
      <c r="AG93" s="98"/>
    </row>
    <row r="94" spans="1:33" s="52" customFormat="1" ht="45.75" customHeight="1" thickBot="1" x14ac:dyDescent="0.25">
      <c r="A94" s="94">
        <f t="shared" ref="A94:A98" si="25">+A93+1</f>
        <v>69</v>
      </c>
      <c r="B94" s="95" t="s">
        <v>142</v>
      </c>
      <c r="C94" s="98" t="s">
        <v>157</v>
      </c>
      <c r="D94" s="133" t="s">
        <v>123</v>
      </c>
      <c r="E94" s="169" t="s">
        <v>130</v>
      </c>
      <c r="F94" s="94"/>
      <c r="G94" s="94"/>
      <c r="H94" s="146"/>
      <c r="I94" s="94"/>
      <c r="J94" s="146"/>
      <c r="K94" s="146"/>
      <c r="L94" s="94"/>
      <c r="M94" s="94">
        <v>1</v>
      </c>
      <c r="N94" s="109"/>
      <c r="O94" s="94"/>
      <c r="P94" s="109"/>
      <c r="Q94" s="170"/>
      <c r="R94" s="105">
        <f t="shared" si="19"/>
        <v>1</v>
      </c>
      <c r="S94" s="171"/>
      <c r="T94" s="94"/>
      <c r="U94" s="107"/>
      <c r="V94" s="94"/>
      <c r="W94" s="107"/>
      <c r="X94" s="107"/>
      <c r="Y94" s="94"/>
      <c r="Z94" s="94"/>
      <c r="AA94" s="107"/>
      <c r="AB94" s="107"/>
      <c r="AC94" s="107"/>
      <c r="AD94" s="107"/>
      <c r="AE94" s="107">
        <f t="shared" si="23"/>
        <v>0</v>
      </c>
      <c r="AF94" s="108">
        <f t="shared" si="24"/>
        <v>0</v>
      </c>
      <c r="AG94" s="98"/>
    </row>
    <row r="95" spans="1:33" s="52" customFormat="1" ht="44.25" customHeight="1" thickBot="1" x14ac:dyDescent="0.25">
      <c r="A95" s="94">
        <f t="shared" si="25"/>
        <v>70</v>
      </c>
      <c r="B95" s="95" t="s">
        <v>142</v>
      </c>
      <c r="C95" s="98" t="s">
        <v>157</v>
      </c>
      <c r="D95" s="98" t="s">
        <v>146</v>
      </c>
      <c r="E95" s="169" t="s">
        <v>130</v>
      </c>
      <c r="F95" s="94"/>
      <c r="G95" s="94"/>
      <c r="H95" s="146"/>
      <c r="I95" s="94"/>
      <c r="J95" s="146"/>
      <c r="K95" s="146"/>
      <c r="L95" s="94"/>
      <c r="M95" s="94">
        <v>1</v>
      </c>
      <c r="N95" s="109"/>
      <c r="O95" s="94"/>
      <c r="P95" s="109"/>
      <c r="Q95" s="170"/>
      <c r="R95" s="105">
        <f>IFERROR(SUM(F95:Q95),"")</f>
        <v>1</v>
      </c>
      <c r="S95" s="171"/>
      <c r="T95" s="94"/>
      <c r="U95" s="107"/>
      <c r="V95" s="94"/>
      <c r="W95" s="107"/>
      <c r="X95" s="107"/>
      <c r="Y95" s="94"/>
      <c r="Z95" s="94"/>
      <c r="AA95" s="107"/>
      <c r="AB95" s="107"/>
      <c r="AC95" s="107"/>
      <c r="AD95" s="107"/>
      <c r="AE95" s="107">
        <f t="shared" si="23"/>
        <v>0</v>
      </c>
      <c r="AF95" s="108">
        <f t="shared" si="24"/>
        <v>0</v>
      </c>
      <c r="AG95" s="98"/>
    </row>
    <row r="96" spans="1:33" s="52" customFormat="1" ht="48" customHeight="1" thickBot="1" x14ac:dyDescent="0.25">
      <c r="A96" s="94">
        <f t="shared" si="25"/>
        <v>71</v>
      </c>
      <c r="B96" s="95" t="s">
        <v>142</v>
      </c>
      <c r="C96" s="98" t="s">
        <v>157</v>
      </c>
      <c r="D96" s="98" t="s">
        <v>564</v>
      </c>
      <c r="E96" s="133" t="s">
        <v>130</v>
      </c>
      <c r="F96" s="94"/>
      <c r="G96" s="94"/>
      <c r="H96" s="146"/>
      <c r="I96" s="94"/>
      <c r="J96" s="146"/>
      <c r="K96" s="146"/>
      <c r="L96" s="94"/>
      <c r="M96" s="94">
        <v>1</v>
      </c>
      <c r="N96" s="109"/>
      <c r="O96" s="94"/>
      <c r="P96" s="109"/>
      <c r="Q96" s="170"/>
      <c r="R96" s="105">
        <f>IFERROR(SUM(F96:Q96),"")</f>
        <v>1</v>
      </c>
      <c r="S96" s="171"/>
      <c r="T96" s="94"/>
      <c r="U96" s="107"/>
      <c r="V96" s="94"/>
      <c r="W96" s="107"/>
      <c r="X96" s="107"/>
      <c r="Y96" s="94"/>
      <c r="Z96" s="94"/>
      <c r="AA96" s="107"/>
      <c r="AB96" s="107"/>
      <c r="AC96" s="94"/>
      <c r="AD96" s="107"/>
      <c r="AE96" s="107">
        <f t="shared" si="23"/>
        <v>0</v>
      </c>
      <c r="AF96" s="108">
        <f t="shared" si="24"/>
        <v>0</v>
      </c>
      <c r="AG96" s="146"/>
    </row>
    <row r="97" spans="1:33" s="52" customFormat="1" ht="43.5" customHeight="1" thickBot="1" x14ac:dyDescent="0.25">
      <c r="A97" s="94">
        <f t="shared" si="25"/>
        <v>72</v>
      </c>
      <c r="B97" s="95" t="s">
        <v>142</v>
      </c>
      <c r="C97" s="98" t="s">
        <v>157</v>
      </c>
      <c r="D97" s="98" t="s">
        <v>147</v>
      </c>
      <c r="E97" s="169" t="s">
        <v>130</v>
      </c>
      <c r="F97" s="94"/>
      <c r="G97" s="94"/>
      <c r="H97" s="146"/>
      <c r="I97" s="94"/>
      <c r="J97" s="146"/>
      <c r="K97" s="146"/>
      <c r="L97" s="94"/>
      <c r="M97" s="94">
        <v>1</v>
      </c>
      <c r="N97" s="109"/>
      <c r="O97" s="94"/>
      <c r="P97" s="109"/>
      <c r="Q97" s="170"/>
      <c r="R97" s="105">
        <f>IFERROR(SUM(F97:Q97),"")</f>
        <v>1</v>
      </c>
      <c r="S97" s="171"/>
      <c r="T97" s="94"/>
      <c r="U97" s="107"/>
      <c r="V97" s="94"/>
      <c r="W97" s="107"/>
      <c r="X97" s="107"/>
      <c r="Y97" s="107"/>
      <c r="Z97" s="94"/>
      <c r="AA97" s="107"/>
      <c r="AB97" s="107"/>
      <c r="AC97" s="94"/>
      <c r="AD97" s="107"/>
      <c r="AE97" s="107">
        <f t="shared" si="23"/>
        <v>0</v>
      </c>
      <c r="AF97" s="108">
        <f t="shared" si="24"/>
        <v>0</v>
      </c>
      <c r="AG97" s="98"/>
    </row>
    <row r="98" spans="1:33" s="52" customFormat="1" ht="46.5" customHeight="1" thickBot="1" x14ac:dyDescent="0.25">
      <c r="A98" s="94">
        <f t="shared" si="25"/>
        <v>73</v>
      </c>
      <c r="B98" s="95" t="s">
        <v>142</v>
      </c>
      <c r="C98" s="98" t="s">
        <v>157</v>
      </c>
      <c r="D98" s="98" t="s">
        <v>162</v>
      </c>
      <c r="E98" s="132" t="s">
        <v>130</v>
      </c>
      <c r="F98" s="94"/>
      <c r="G98" s="94"/>
      <c r="H98" s="146"/>
      <c r="I98" s="94"/>
      <c r="J98" s="146"/>
      <c r="K98" s="146"/>
      <c r="L98" s="94"/>
      <c r="M98" s="94">
        <v>1</v>
      </c>
      <c r="N98" s="146"/>
      <c r="O98" s="94"/>
      <c r="P98" s="146"/>
      <c r="Q98" s="158"/>
      <c r="R98" s="105">
        <f t="shared" si="19"/>
        <v>1</v>
      </c>
      <c r="S98" s="171"/>
      <c r="T98" s="94"/>
      <c r="U98" s="107"/>
      <c r="V98" s="94"/>
      <c r="W98" s="107"/>
      <c r="X98" s="107"/>
      <c r="Y98" s="94"/>
      <c r="Z98" s="94"/>
      <c r="AA98" s="107"/>
      <c r="AB98" s="94"/>
      <c r="AC98" s="107"/>
      <c r="AD98" s="107"/>
      <c r="AE98" s="107">
        <f t="shared" si="23"/>
        <v>0</v>
      </c>
      <c r="AF98" s="108">
        <f t="shared" si="24"/>
        <v>0</v>
      </c>
      <c r="AG98" s="98"/>
    </row>
    <row r="99" spans="1:33" s="52" customFormat="1" ht="19.5" customHeight="1" thickBot="1" x14ac:dyDescent="0.25">
      <c r="A99" s="341" t="s">
        <v>545</v>
      </c>
      <c r="B99" s="342"/>
      <c r="C99" s="342"/>
      <c r="D99" s="342"/>
      <c r="E99" s="343"/>
      <c r="F99" s="99">
        <f t="shared" ref="F99:AE99" si="26">SUM(F81:F98)</f>
        <v>0</v>
      </c>
      <c r="G99" s="99">
        <f t="shared" si="26"/>
        <v>0</v>
      </c>
      <c r="H99" s="99">
        <f t="shared" si="26"/>
        <v>0</v>
      </c>
      <c r="I99" s="99">
        <f t="shared" si="26"/>
        <v>0</v>
      </c>
      <c r="J99" s="99">
        <f t="shared" si="26"/>
        <v>0</v>
      </c>
      <c r="K99" s="99">
        <f t="shared" si="26"/>
        <v>0</v>
      </c>
      <c r="L99" s="99">
        <f t="shared" si="26"/>
        <v>0</v>
      </c>
      <c r="M99" s="99">
        <f t="shared" si="26"/>
        <v>17</v>
      </c>
      <c r="N99" s="99">
        <f t="shared" si="26"/>
        <v>1</v>
      </c>
      <c r="O99" s="99">
        <f t="shared" si="26"/>
        <v>0</v>
      </c>
      <c r="P99" s="99">
        <f t="shared" si="26"/>
        <v>0</v>
      </c>
      <c r="Q99" s="104">
        <f t="shared" si="26"/>
        <v>0</v>
      </c>
      <c r="R99" s="105">
        <f t="shared" si="26"/>
        <v>18</v>
      </c>
      <c r="S99" s="106">
        <f t="shared" si="26"/>
        <v>0</v>
      </c>
      <c r="T99" s="99">
        <f t="shared" si="26"/>
        <v>0</v>
      </c>
      <c r="U99" s="99">
        <f t="shared" si="26"/>
        <v>0</v>
      </c>
      <c r="V99" s="99">
        <f t="shared" si="26"/>
        <v>0</v>
      </c>
      <c r="W99" s="99">
        <f t="shared" si="26"/>
        <v>0</v>
      </c>
      <c r="X99" s="99">
        <f t="shared" si="26"/>
        <v>0</v>
      </c>
      <c r="Y99" s="99">
        <f t="shared" si="26"/>
        <v>0</v>
      </c>
      <c r="Z99" s="99">
        <f t="shared" si="26"/>
        <v>0</v>
      </c>
      <c r="AA99" s="99">
        <f t="shared" si="26"/>
        <v>0</v>
      </c>
      <c r="AB99" s="99">
        <f t="shared" si="26"/>
        <v>0</v>
      </c>
      <c r="AC99" s="99">
        <f t="shared" si="26"/>
        <v>0</v>
      </c>
      <c r="AD99" s="99">
        <f t="shared" si="26"/>
        <v>0</v>
      </c>
      <c r="AE99" s="118">
        <f t="shared" si="26"/>
        <v>0</v>
      </c>
      <c r="AF99" s="122">
        <f>+AE99/R99</f>
        <v>0</v>
      </c>
      <c r="AG99" s="116"/>
    </row>
    <row r="100" spans="1:33" s="52" customFormat="1" ht="18" thickBot="1" x14ac:dyDescent="0.25">
      <c r="A100" s="166"/>
      <c r="B100" s="172"/>
      <c r="C100" s="173"/>
      <c r="D100" s="126"/>
      <c r="E100" s="173"/>
      <c r="F100" s="302">
        <f>+F99+G99+H99</f>
        <v>0</v>
      </c>
      <c r="G100" s="302"/>
      <c r="H100" s="302"/>
      <c r="I100" s="303">
        <f>+I99+J99+K99</f>
        <v>0</v>
      </c>
      <c r="J100" s="304"/>
      <c r="K100" s="305"/>
      <c r="L100" s="302">
        <f>+L99+M99+N99</f>
        <v>18</v>
      </c>
      <c r="M100" s="302"/>
      <c r="N100" s="302"/>
      <c r="O100" s="302">
        <f>+O99+P99+Q99</f>
        <v>0</v>
      </c>
      <c r="P100" s="302"/>
      <c r="Q100" s="303"/>
      <c r="R100" s="105">
        <f>+F100+I100+L100+O100</f>
        <v>18</v>
      </c>
      <c r="S100" s="305">
        <f>+S99+T99+U99</f>
        <v>0</v>
      </c>
      <c r="T100" s="302"/>
      <c r="U100" s="302"/>
      <c r="V100" s="302">
        <f>+V99+W99+X99</f>
        <v>0</v>
      </c>
      <c r="W100" s="302"/>
      <c r="X100" s="302"/>
      <c r="Y100" s="303">
        <f>+Y99+Z99+AA99</f>
        <v>0</v>
      </c>
      <c r="Z100" s="304"/>
      <c r="AA100" s="305"/>
      <c r="AB100" s="302">
        <f>+AB99+AC99+AD99</f>
        <v>0</v>
      </c>
      <c r="AC100" s="302"/>
      <c r="AD100" s="302"/>
      <c r="AE100" s="118">
        <f>+S100+V100+Y100+AB100</f>
        <v>0</v>
      </c>
      <c r="AF100" s="122">
        <f>+AE100/R100</f>
        <v>0</v>
      </c>
      <c r="AG100" s="116"/>
    </row>
    <row r="101" spans="1:33" s="52" customFormat="1" ht="18" thickBot="1" x14ac:dyDescent="0.25">
      <c r="A101" s="166"/>
      <c r="B101" s="172"/>
      <c r="C101" s="173"/>
      <c r="D101" s="126"/>
      <c r="E101" s="173"/>
      <c r="F101" s="306">
        <f>+F100/R100</f>
        <v>0</v>
      </c>
      <c r="G101" s="306"/>
      <c r="H101" s="306"/>
      <c r="I101" s="306">
        <f>+I100/R100</f>
        <v>0</v>
      </c>
      <c r="J101" s="306"/>
      <c r="K101" s="306"/>
      <c r="L101" s="306">
        <f>+L100/R100</f>
        <v>1</v>
      </c>
      <c r="M101" s="306"/>
      <c r="N101" s="306"/>
      <c r="O101" s="306">
        <f>+O100/R100</f>
        <v>0</v>
      </c>
      <c r="P101" s="306"/>
      <c r="Q101" s="307"/>
      <c r="R101" s="174">
        <f>+F101+I101+L101+O101</f>
        <v>1</v>
      </c>
      <c r="S101" s="308" t="e">
        <f>+S100/F100</f>
        <v>#DIV/0!</v>
      </c>
      <c r="T101" s="306"/>
      <c r="U101" s="306"/>
      <c r="V101" s="289" t="e">
        <f>+V100/I100</f>
        <v>#DIV/0!</v>
      </c>
      <c r="W101" s="289"/>
      <c r="X101" s="289"/>
      <c r="Y101" s="306">
        <f>+Y100/L100</f>
        <v>0</v>
      </c>
      <c r="Z101" s="306"/>
      <c r="AA101" s="306"/>
      <c r="AB101" s="289" t="e">
        <f>+AB100/O100</f>
        <v>#DIV/0!</v>
      </c>
      <c r="AC101" s="289"/>
      <c r="AD101" s="289"/>
      <c r="AE101" s="130" t="e">
        <f>(S101+V101+Y101)/3</f>
        <v>#DIV/0!</v>
      </c>
      <c r="AF101" s="175"/>
      <c r="AG101" s="116"/>
    </row>
    <row r="102" spans="1:33" ht="37.5" customHeight="1" thickBot="1" x14ac:dyDescent="0.25">
      <c r="A102" s="309" t="s">
        <v>129</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1"/>
    </row>
    <row r="103" spans="1:33" s="52" customFormat="1" ht="40.5" customHeight="1" thickBot="1" x14ac:dyDescent="0.25">
      <c r="A103" s="94">
        <v>74</v>
      </c>
      <c r="B103" s="132" t="s">
        <v>514</v>
      </c>
      <c r="C103" s="132" t="s">
        <v>514</v>
      </c>
      <c r="D103" s="134" t="s">
        <v>519</v>
      </c>
      <c r="E103" s="132" t="s">
        <v>169</v>
      </c>
      <c r="F103" s="94"/>
      <c r="G103" s="94"/>
      <c r="H103" s="94">
        <v>1</v>
      </c>
      <c r="I103" s="94"/>
      <c r="J103" s="94"/>
      <c r="K103" s="94"/>
      <c r="L103" s="94">
        <v>1</v>
      </c>
      <c r="M103" s="94"/>
      <c r="N103" s="94"/>
      <c r="O103" s="94"/>
      <c r="P103" s="94">
        <v>1</v>
      </c>
      <c r="Q103" s="166"/>
      <c r="R103" s="105">
        <f>IFERROR(SUM(F103:Q103),"")</f>
        <v>3</v>
      </c>
      <c r="S103" s="112"/>
      <c r="T103" s="94"/>
      <c r="U103" s="146"/>
      <c r="V103" s="94"/>
      <c r="W103" s="94"/>
      <c r="X103" s="94"/>
      <c r="Y103" s="94"/>
      <c r="Z103" s="94"/>
      <c r="AA103" s="94"/>
      <c r="AB103" s="146"/>
      <c r="AC103" s="94"/>
      <c r="AD103" s="146"/>
      <c r="AE103" s="107">
        <f>IFERROR(SUM(S103:AD103),"")</f>
        <v>0</v>
      </c>
      <c r="AF103" s="108">
        <f t="shared" si="24"/>
        <v>0</v>
      </c>
      <c r="AG103" s="98"/>
    </row>
    <row r="104" spans="1:33" s="52" customFormat="1" ht="45.75" customHeight="1" thickBot="1" x14ac:dyDescent="0.25">
      <c r="A104" s="94">
        <v>75</v>
      </c>
      <c r="B104" s="132" t="s">
        <v>514</v>
      </c>
      <c r="C104" s="132" t="s">
        <v>514</v>
      </c>
      <c r="D104" s="134" t="s">
        <v>538</v>
      </c>
      <c r="E104" s="132" t="s">
        <v>169</v>
      </c>
      <c r="F104" s="94"/>
      <c r="G104" s="94"/>
      <c r="H104" s="94"/>
      <c r="I104" s="94"/>
      <c r="J104" s="94"/>
      <c r="K104" s="94"/>
      <c r="L104" s="94"/>
      <c r="M104" s="94"/>
      <c r="N104" s="94"/>
      <c r="O104" s="94"/>
      <c r="P104" s="94">
        <v>1</v>
      </c>
      <c r="Q104" s="166"/>
      <c r="R104" s="105">
        <f>IFERROR(SUM(F104:Q104),"")</f>
        <v>1</v>
      </c>
      <c r="S104" s="112"/>
      <c r="T104" s="146"/>
      <c r="U104" s="146"/>
      <c r="V104" s="146"/>
      <c r="W104" s="146"/>
      <c r="X104" s="94"/>
      <c r="Y104" s="146"/>
      <c r="Z104" s="146"/>
      <c r="AA104" s="146"/>
      <c r="AB104" s="146"/>
      <c r="AC104" s="107"/>
      <c r="AD104" s="146"/>
      <c r="AE104" s="107">
        <f t="shared" ref="AE104" si="27">IFERROR(SUM(S104:AD104),"")</f>
        <v>0</v>
      </c>
      <c r="AF104" s="108">
        <f t="shared" si="24"/>
        <v>0</v>
      </c>
      <c r="AG104" s="98"/>
    </row>
    <row r="105" spans="1:33" s="52" customFormat="1" ht="39" customHeight="1" thickBot="1" x14ac:dyDescent="0.25">
      <c r="A105" s="94">
        <v>76</v>
      </c>
      <c r="B105" s="132" t="s">
        <v>514</v>
      </c>
      <c r="C105" s="132" t="s">
        <v>514</v>
      </c>
      <c r="D105" s="131" t="s">
        <v>539</v>
      </c>
      <c r="E105" s="132" t="s">
        <v>24</v>
      </c>
      <c r="F105" s="94"/>
      <c r="G105" s="94">
        <v>1</v>
      </c>
      <c r="H105" s="94"/>
      <c r="I105" s="94"/>
      <c r="J105" s="94"/>
      <c r="K105" s="94"/>
      <c r="L105" s="94"/>
      <c r="M105" s="94"/>
      <c r="N105" s="94"/>
      <c r="O105" s="94"/>
      <c r="P105" s="94"/>
      <c r="Q105" s="166"/>
      <c r="R105" s="105">
        <v>1</v>
      </c>
      <c r="S105" s="112"/>
      <c r="T105" s="146"/>
      <c r="U105" s="146"/>
      <c r="V105" s="146"/>
      <c r="W105" s="146"/>
      <c r="X105" s="94"/>
      <c r="Y105" s="146"/>
      <c r="Z105" s="146"/>
      <c r="AA105" s="146"/>
      <c r="AB105" s="146"/>
      <c r="AC105" s="146"/>
      <c r="AD105" s="146"/>
      <c r="AE105" s="107">
        <v>1</v>
      </c>
      <c r="AF105" s="108">
        <v>1</v>
      </c>
      <c r="AG105" s="98"/>
    </row>
    <row r="106" spans="1:33" s="52" customFormat="1" ht="23.25" thickBot="1" x14ac:dyDescent="0.25">
      <c r="A106" s="94">
        <v>77</v>
      </c>
      <c r="B106" s="132" t="s">
        <v>514</v>
      </c>
      <c r="C106" s="132" t="s">
        <v>514</v>
      </c>
      <c r="D106" s="131" t="s">
        <v>512</v>
      </c>
      <c r="E106" s="132" t="s">
        <v>169</v>
      </c>
      <c r="F106" s="94"/>
      <c r="G106" s="94"/>
      <c r="H106" s="94"/>
      <c r="I106" s="94"/>
      <c r="J106" s="94"/>
      <c r="K106" s="94"/>
      <c r="L106" s="94"/>
      <c r="M106" s="94"/>
      <c r="N106" s="94"/>
      <c r="O106" s="94"/>
      <c r="P106" s="94">
        <v>1</v>
      </c>
      <c r="Q106" s="166"/>
      <c r="R106" s="105">
        <f>IFERROR(SUM(F106:Q106),"")</f>
        <v>1</v>
      </c>
      <c r="S106" s="112"/>
      <c r="T106" s="146"/>
      <c r="U106" s="146"/>
      <c r="V106" s="146"/>
      <c r="W106" s="146"/>
      <c r="X106" s="94"/>
      <c r="Y106" s="146"/>
      <c r="Z106" s="146"/>
      <c r="AA106" s="146"/>
      <c r="AB106" s="146"/>
      <c r="AC106" s="146"/>
      <c r="AD106" s="107"/>
      <c r="AE106" s="107">
        <f t="shared" ref="AE106" si="28">IFERROR(SUM(S106:AD106),"")</f>
        <v>0</v>
      </c>
      <c r="AF106" s="108">
        <f t="shared" ref="AF106" si="29">IF(AND(R106=0,AE106=0),"",IF(IFERROR(AE106/R106,"")&gt;100%,100%,IFERROR(AE106/R106,"")))</f>
        <v>0</v>
      </c>
      <c r="AG106" s="98"/>
    </row>
    <row r="107" spans="1:33" s="52" customFormat="1" ht="19.5" customHeight="1" thickBot="1" x14ac:dyDescent="0.25">
      <c r="A107" s="341" t="s">
        <v>546</v>
      </c>
      <c r="B107" s="342"/>
      <c r="C107" s="342"/>
      <c r="D107" s="342"/>
      <c r="E107" s="343"/>
      <c r="F107" s="99">
        <f t="shared" ref="F107:H107" si="30">SUM(F103:F106)</f>
        <v>0</v>
      </c>
      <c r="G107" s="99">
        <f t="shared" si="30"/>
        <v>1</v>
      </c>
      <c r="H107" s="99">
        <f t="shared" si="30"/>
        <v>1</v>
      </c>
      <c r="I107" s="99">
        <f>SUM(I103:I106)</f>
        <v>0</v>
      </c>
      <c r="J107" s="99">
        <f t="shared" ref="J107:Q107" si="31">SUM(J103:J106)</f>
        <v>0</v>
      </c>
      <c r="K107" s="99">
        <f t="shared" si="31"/>
        <v>0</v>
      </c>
      <c r="L107" s="99">
        <f t="shared" si="31"/>
        <v>1</v>
      </c>
      <c r="M107" s="99">
        <f t="shared" si="31"/>
        <v>0</v>
      </c>
      <c r="N107" s="99">
        <f t="shared" si="31"/>
        <v>0</v>
      </c>
      <c r="O107" s="99">
        <f t="shared" si="31"/>
        <v>0</v>
      </c>
      <c r="P107" s="99">
        <f t="shared" si="31"/>
        <v>3</v>
      </c>
      <c r="Q107" s="99">
        <f t="shared" si="31"/>
        <v>0</v>
      </c>
      <c r="R107" s="105">
        <f>SUM(F107:Q107)</f>
        <v>6</v>
      </c>
      <c r="S107" s="106" t="e">
        <f t="shared" ref="S107:AE107" si="32">SUM(S89:S106)</f>
        <v>#DIV/0!</v>
      </c>
      <c r="T107" s="99">
        <f t="shared" si="32"/>
        <v>0</v>
      </c>
      <c r="U107" s="99">
        <f t="shared" si="32"/>
        <v>0</v>
      </c>
      <c r="V107" s="99" t="e">
        <f t="shared" si="32"/>
        <v>#DIV/0!</v>
      </c>
      <c r="W107" s="99">
        <f t="shared" si="32"/>
        <v>0</v>
      </c>
      <c r="X107" s="99">
        <f t="shared" si="32"/>
        <v>0</v>
      </c>
      <c r="Y107" s="99">
        <f t="shared" si="32"/>
        <v>0</v>
      </c>
      <c r="Z107" s="99">
        <f t="shared" si="32"/>
        <v>0</v>
      </c>
      <c r="AA107" s="99">
        <f t="shared" si="32"/>
        <v>0</v>
      </c>
      <c r="AB107" s="99" t="e">
        <f t="shared" si="32"/>
        <v>#DIV/0!</v>
      </c>
      <c r="AC107" s="99">
        <f t="shared" si="32"/>
        <v>0</v>
      </c>
      <c r="AD107" s="99">
        <f t="shared" si="32"/>
        <v>0</v>
      </c>
      <c r="AE107" s="118" t="e">
        <f t="shared" si="32"/>
        <v>#DIV/0!</v>
      </c>
      <c r="AF107" s="122" t="e">
        <f>+AE107/R107</f>
        <v>#DIV/0!</v>
      </c>
      <c r="AG107" s="116"/>
    </row>
    <row r="108" spans="1:33" s="52" customFormat="1" ht="19.5" customHeight="1" thickBot="1" x14ac:dyDescent="0.25">
      <c r="A108" s="156"/>
      <c r="B108" s="235"/>
      <c r="C108" s="235"/>
      <c r="D108" s="235"/>
      <c r="E108" s="235"/>
      <c r="F108" s="302">
        <f>F107+G107+H107</f>
        <v>2</v>
      </c>
      <c r="G108" s="302"/>
      <c r="H108" s="302"/>
      <c r="I108" s="302">
        <f t="shared" ref="I108" si="33">I107+J107+K107</f>
        <v>0</v>
      </c>
      <c r="J108" s="302"/>
      <c r="K108" s="302"/>
      <c r="L108" s="302">
        <f t="shared" ref="L108" si="34">L107+M107+N107</f>
        <v>1</v>
      </c>
      <c r="M108" s="302"/>
      <c r="N108" s="302"/>
      <c r="O108" s="302">
        <f t="shared" ref="O108" si="35">O107+P107+Q107</f>
        <v>3</v>
      </c>
      <c r="P108" s="302"/>
      <c r="Q108" s="302"/>
      <c r="R108" s="105">
        <f>F108+I108+L108+O108</f>
        <v>6</v>
      </c>
      <c r="S108" s="106"/>
      <c r="T108" s="99"/>
      <c r="U108" s="99"/>
      <c r="V108" s="99"/>
      <c r="W108" s="99"/>
      <c r="X108" s="99"/>
      <c r="Y108" s="104"/>
      <c r="Z108" s="241"/>
      <c r="AA108" s="106"/>
      <c r="AB108" s="99"/>
      <c r="AC108" s="99"/>
      <c r="AD108" s="99"/>
      <c r="AE108" s="118"/>
      <c r="AF108" s="122"/>
      <c r="AG108" s="116"/>
    </row>
    <row r="109" spans="1:33" s="52" customFormat="1" ht="21.75" customHeight="1" thickBot="1" x14ac:dyDescent="0.25">
      <c r="A109" s="166"/>
      <c r="B109" s="172"/>
      <c r="C109" s="173"/>
      <c r="D109" s="126"/>
      <c r="E109" s="173"/>
      <c r="F109" s="306">
        <f>+F108/R108</f>
        <v>0.33333333333333331</v>
      </c>
      <c r="G109" s="306"/>
      <c r="H109" s="306"/>
      <c r="I109" s="306">
        <f>I108/R108</f>
        <v>0</v>
      </c>
      <c r="J109" s="306"/>
      <c r="K109" s="306"/>
      <c r="L109" s="306">
        <f>L108/R108</f>
        <v>0.16666666666666666</v>
      </c>
      <c r="M109" s="306"/>
      <c r="N109" s="306"/>
      <c r="O109" s="306">
        <f>O108/R108</f>
        <v>0.5</v>
      </c>
      <c r="P109" s="306"/>
      <c r="Q109" s="306"/>
      <c r="R109" s="174">
        <f>F109+I109+L109+O109</f>
        <v>1</v>
      </c>
      <c r="S109" s="305" t="e">
        <f>+S107+T107+U107</f>
        <v>#DIV/0!</v>
      </c>
      <c r="T109" s="302"/>
      <c r="U109" s="302"/>
      <c r="V109" s="302" t="e">
        <f>+V107+W107+X107</f>
        <v>#DIV/0!</v>
      </c>
      <c r="W109" s="302"/>
      <c r="X109" s="302"/>
      <c r="Y109" s="303">
        <f>+Y107+Z107+AA107</f>
        <v>0</v>
      </c>
      <c r="Z109" s="304"/>
      <c r="AA109" s="305"/>
      <c r="AB109" s="302" t="e">
        <f>+AB107+AC107+AD107</f>
        <v>#DIV/0!</v>
      </c>
      <c r="AC109" s="302"/>
      <c r="AD109" s="302"/>
      <c r="AE109" s="118" t="e">
        <f>+S109+V109+Y109+AB109</f>
        <v>#DIV/0!</v>
      </c>
      <c r="AF109" s="122" t="e">
        <f>+AE109/R109</f>
        <v>#DIV/0!</v>
      </c>
      <c r="AG109" s="116"/>
    </row>
    <row r="110" spans="1:33" ht="33" customHeight="1" thickBot="1" x14ac:dyDescent="0.25">
      <c r="A110" s="309" t="s">
        <v>549</v>
      </c>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1"/>
    </row>
    <row r="111" spans="1:33" s="50" customFormat="1" ht="68.25" customHeight="1" thickBot="1" x14ac:dyDescent="0.25">
      <c r="A111" s="223">
        <v>78</v>
      </c>
      <c r="B111" s="223" t="s">
        <v>143</v>
      </c>
      <c r="C111" s="224" t="s">
        <v>549</v>
      </c>
      <c r="D111" s="225" t="s">
        <v>153</v>
      </c>
      <c r="E111" s="82" t="s">
        <v>515</v>
      </c>
      <c r="F111" s="223">
        <v>1</v>
      </c>
      <c r="G111" s="223"/>
      <c r="H111" s="226"/>
      <c r="I111" s="223"/>
      <c r="J111" s="223">
        <v>1</v>
      </c>
      <c r="K111" s="223"/>
      <c r="L111" s="223"/>
      <c r="M111" s="223"/>
      <c r="N111" s="223">
        <v>1</v>
      </c>
      <c r="O111" s="223"/>
      <c r="P111" s="226"/>
      <c r="Q111" s="227"/>
      <c r="R111" s="121">
        <f>IFERROR(SUM(F111:Q111),"")</f>
        <v>3</v>
      </c>
      <c r="S111" s="228">
        <v>1</v>
      </c>
      <c r="T111" s="229"/>
      <c r="U111" s="229"/>
      <c r="V111" s="229"/>
      <c r="W111" s="223"/>
      <c r="X111" s="229"/>
      <c r="Y111" s="229"/>
      <c r="Z111" s="229"/>
      <c r="AA111" s="223"/>
      <c r="AB111" s="229"/>
      <c r="AC111" s="229"/>
      <c r="AD111" s="229"/>
      <c r="AE111" s="226">
        <f>IFERROR(SUM(S111:AD111),"")</f>
        <v>1</v>
      </c>
      <c r="AF111" s="230">
        <f>IF(AND(R111=0,AE111=0),"",IF(IFERROR(AE111/R111,"")&gt;100%,100%,IFERROR(AE111/R111,"")))</f>
        <v>0.33333333333333331</v>
      </c>
      <c r="AG111" s="132" t="s">
        <v>573</v>
      </c>
    </row>
    <row r="112" spans="1:33" ht="79.5" thickBot="1" x14ac:dyDescent="0.25">
      <c r="A112" s="114">
        <v>79</v>
      </c>
      <c r="B112" s="154" t="s">
        <v>143</v>
      </c>
      <c r="C112" s="224" t="s">
        <v>549</v>
      </c>
      <c r="D112" s="97" t="s">
        <v>127</v>
      </c>
      <c r="E112" s="82" t="s">
        <v>130</v>
      </c>
      <c r="F112" s="114">
        <v>1</v>
      </c>
      <c r="G112" s="114"/>
      <c r="H112" s="164"/>
      <c r="I112" s="114"/>
      <c r="J112" s="114">
        <v>1</v>
      </c>
      <c r="K112" s="164"/>
      <c r="L112" s="114"/>
      <c r="M112" s="114"/>
      <c r="N112" s="114">
        <v>1</v>
      </c>
      <c r="O112" s="114"/>
      <c r="P112" s="164"/>
      <c r="Q112" s="162"/>
      <c r="R112" s="121">
        <f t="shared" ref="R112:R124" si="36">IFERROR(SUM(F112:Q112),"")</f>
        <v>3</v>
      </c>
      <c r="S112" s="163">
        <v>1</v>
      </c>
      <c r="T112" s="155"/>
      <c r="U112" s="155"/>
      <c r="V112" s="114"/>
      <c r="W112" s="114"/>
      <c r="X112" s="155"/>
      <c r="Y112" s="155"/>
      <c r="Z112" s="155"/>
      <c r="AA112" s="114"/>
      <c r="AB112" s="155"/>
      <c r="AC112" s="155"/>
      <c r="AD112" s="155"/>
      <c r="AE112" s="164">
        <f t="shared" ref="AE112:AE128" si="37">IFERROR(SUM(S112:AD112),"")</f>
        <v>1</v>
      </c>
      <c r="AF112" s="165">
        <f t="shared" si="24"/>
        <v>0.33333333333333331</v>
      </c>
      <c r="AG112" s="132" t="s">
        <v>580</v>
      </c>
    </row>
    <row r="113" spans="1:33" ht="42" customHeight="1" thickBot="1" x14ac:dyDescent="0.25">
      <c r="A113" s="114">
        <v>80</v>
      </c>
      <c r="B113" s="154" t="s">
        <v>143</v>
      </c>
      <c r="C113" s="224" t="s">
        <v>549</v>
      </c>
      <c r="D113" s="97" t="s">
        <v>118</v>
      </c>
      <c r="E113" s="82" t="s">
        <v>130</v>
      </c>
      <c r="F113" s="114">
        <v>1</v>
      </c>
      <c r="G113" s="114"/>
      <c r="H113" s="164"/>
      <c r="I113" s="114"/>
      <c r="J113" s="114">
        <v>1</v>
      </c>
      <c r="K113" s="164"/>
      <c r="L113" s="114"/>
      <c r="M113" s="114"/>
      <c r="N113" s="114">
        <v>1</v>
      </c>
      <c r="O113" s="114"/>
      <c r="P113" s="164"/>
      <c r="Q113" s="162"/>
      <c r="R113" s="121">
        <f t="shared" si="36"/>
        <v>3</v>
      </c>
      <c r="S113" s="163">
        <v>1</v>
      </c>
      <c r="T113" s="155"/>
      <c r="U113" s="155"/>
      <c r="V113" s="155"/>
      <c r="W113" s="114"/>
      <c r="X113" s="155"/>
      <c r="Y113" s="155"/>
      <c r="Z113" s="155"/>
      <c r="AA113" s="114"/>
      <c r="AB113" s="155"/>
      <c r="AC113" s="155"/>
      <c r="AD113" s="155"/>
      <c r="AE113" s="164">
        <f t="shared" si="37"/>
        <v>1</v>
      </c>
      <c r="AF113" s="165">
        <f t="shared" si="24"/>
        <v>0.33333333333333331</v>
      </c>
      <c r="AG113" s="132" t="s">
        <v>580</v>
      </c>
    </row>
    <row r="114" spans="1:33" s="50" customFormat="1" ht="37.5" customHeight="1" thickBot="1" x14ac:dyDescent="0.25">
      <c r="A114" s="114">
        <v>81</v>
      </c>
      <c r="B114" s="114" t="s">
        <v>143</v>
      </c>
      <c r="C114" s="224" t="s">
        <v>549</v>
      </c>
      <c r="D114" s="97" t="s">
        <v>119</v>
      </c>
      <c r="E114" s="97" t="s">
        <v>130</v>
      </c>
      <c r="F114" s="114">
        <v>1</v>
      </c>
      <c r="G114" s="114"/>
      <c r="H114" s="164"/>
      <c r="I114" s="114"/>
      <c r="J114" s="114">
        <v>1</v>
      </c>
      <c r="K114" s="164"/>
      <c r="L114" s="114"/>
      <c r="M114" s="114"/>
      <c r="N114" s="114">
        <v>1</v>
      </c>
      <c r="O114" s="114"/>
      <c r="P114" s="164"/>
      <c r="Q114" s="162"/>
      <c r="R114" s="121">
        <f t="shared" si="36"/>
        <v>3</v>
      </c>
      <c r="S114" s="163">
        <v>1</v>
      </c>
      <c r="T114" s="155"/>
      <c r="U114" s="155"/>
      <c r="V114" s="155"/>
      <c r="W114" s="114"/>
      <c r="X114" s="155"/>
      <c r="Y114" s="155"/>
      <c r="Z114" s="155"/>
      <c r="AA114" s="114"/>
      <c r="AB114" s="155"/>
      <c r="AC114" s="155"/>
      <c r="AD114" s="155"/>
      <c r="AE114" s="164">
        <f t="shared" si="37"/>
        <v>1</v>
      </c>
      <c r="AF114" s="165">
        <f t="shared" si="24"/>
        <v>0.33333333333333331</v>
      </c>
      <c r="AG114" s="132" t="s">
        <v>580</v>
      </c>
    </row>
    <row r="115" spans="1:33" s="50" customFormat="1" ht="79.5" thickBot="1" x14ac:dyDescent="0.25">
      <c r="A115" s="114">
        <v>82</v>
      </c>
      <c r="B115" s="114" t="s">
        <v>143</v>
      </c>
      <c r="C115" s="224" t="s">
        <v>549</v>
      </c>
      <c r="D115" s="97" t="s">
        <v>152</v>
      </c>
      <c r="E115" s="231" t="s">
        <v>130</v>
      </c>
      <c r="F115" s="114">
        <v>1</v>
      </c>
      <c r="G115" s="114"/>
      <c r="H115" s="114"/>
      <c r="I115" s="114"/>
      <c r="J115" s="114">
        <v>1</v>
      </c>
      <c r="K115" s="114"/>
      <c r="L115" s="114"/>
      <c r="M115" s="114"/>
      <c r="N115" s="114">
        <v>1</v>
      </c>
      <c r="O115" s="114"/>
      <c r="P115" s="114"/>
      <c r="Q115" s="124"/>
      <c r="R115" s="121">
        <f t="shared" si="36"/>
        <v>3</v>
      </c>
      <c r="S115" s="163">
        <v>1</v>
      </c>
      <c r="T115" s="97"/>
      <c r="U115" s="97"/>
      <c r="V115" s="97"/>
      <c r="W115" s="114"/>
      <c r="X115" s="97"/>
      <c r="Y115" s="97"/>
      <c r="Z115" s="97"/>
      <c r="AA115" s="114"/>
      <c r="AB115" s="97"/>
      <c r="AC115" s="97"/>
      <c r="AD115" s="97"/>
      <c r="AE115" s="164">
        <f t="shared" si="37"/>
        <v>1</v>
      </c>
      <c r="AF115" s="165">
        <f t="shared" si="24"/>
        <v>0.33333333333333331</v>
      </c>
      <c r="AG115" s="132" t="s">
        <v>580</v>
      </c>
    </row>
    <row r="116" spans="1:33" ht="79.5" thickBot="1" x14ac:dyDescent="0.25">
      <c r="A116" s="114">
        <v>83</v>
      </c>
      <c r="B116" s="154" t="s">
        <v>143</v>
      </c>
      <c r="C116" s="224" t="s">
        <v>549</v>
      </c>
      <c r="D116" s="231" t="s">
        <v>120</v>
      </c>
      <c r="E116" s="232" t="s">
        <v>130</v>
      </c>
      <c r="F116" s="114">
        <v>1</v>
      </c>
      <c r="G116" s="114"/>
      <c r="H116" s="164"/>
      <c r="I116" s="114"/>
      <c r="J116" s="114">
        <v>1</v>
      </c>
      <c r="K116" s="164"/>
      <c r="L116" s="114"/>
      <c r="M116" s="114"/>
      <c r="N116" s="114">
        <v>1</v>
      </c>
      <c r="O116" s="114"/>
      <c r="P116" s="164"/>
      <c r="Q116" s="162"/>
      <c r="R116" s="121">
        <f t="shared" si="36"/>
        <v>3</v>
      </c>
      <c r="S116" s="163">
        <v>1</v>
      </c>
      <c r="T116" s="233"/>
      <c r="U116" s="233"/>
      <c r="V116" s="114"/>
      <c r="W116" s="114"/>
      <c r="X116" s="233"/>
      <c r="Y116" s="233"/>
      <c r="Z116" s="233"/>
      <c r="AA116" s="114"/>
      <c r="AB116" s="233"/>
      <c r="AC116" s="233"/>
      <c r="AD116" s="233"/>
      <c r="AE116" s="164">
        <f t="shared" si="37"/>
        <v>1</v>
      </c>
      <c r="AF116" s="165">
        <f t="shared" si="24"/>
        <v>0.33333333333333331</v>
      </c>
      <c r="AG116" s="132" t="s">
        <v>580</v>
      </c>
    </row>
    <row r="117" spans="1:33" ht="79.5" thickBot="1" x14ac:dyDescent="0.25">
      <c r="A117" s="114">
        <v>84</v>
      </c>
      <c r="B117" s="154" t="s">
        <v>143</v>
      </c>
      <c r="C117" s="224" t="s">
        <v>549</v>
      </c>
      <c r="D117" s="97" t="s">
        <v>121</v>
      </c>
      <c r="E117" s="82" t="s">
        <v>130</v>
      </c>
      <c r="F117" s="114">
        <v>1</v>
      </c>
      <c r="G117" s="114"/>
      <c r="H117" s="164"/>
      <c r="I117" s="114"/>
      <c r="J117" s="114">
        <v>1</v>
      </c>
      <c r="K117" s="164"/>
      <c r="L117" s="114"/>
      <c r="M117" s="114"/>
      <c r="N117" s="114">
        <v>1</v>
      </c>
      <c r="O117" s="114"/>
      <c r="P117" s="164"/>
      <c r="Q117" s="162"/>
      <c r="R117" s="121">
        <f t="shared" si="36"/>
        <v>3</v>
      </c>
      <c r="S117" s="163">
        <v>1</v>
      </c>
      <c r="T117" s="155"/>
      <c r="U117" s="155"/>
      <c r="V117" s="155"/>
      <c r="W117" s="114"/>
      <c r="X117" s="155"/>
      <c r="Y117" s="155"/>
      <c r="Z117" s="155"/>
      <c r="AA117" s="114"/>
      <c r="AB117" s="155"/>
      <c r="AC117" s="155"/>
      <c r="AD117" s="155"/>
      <c r="AE117" s="164">
        <f t="shared" si="37"/>
        <v>1</v>
      </c>
      <c r="AF117" s="165">
        <f t="shared" si="24"/>
        <v>0.33333333333333331</v>
      </c>
      <c r="AG117" s="132" t="s">
        <v>580</v>
      </c>
    </row>
    <row r="118" spans="1:33" ht="34.5" customHeight="1" thickBot="1" x14ac:dyDescent="0.25">
      <c r="A118" s="114">
        <v>85</v>
      </c>
      <c r="B118" s="154" t="s">
        <v>143</v>
      </c>
      <c r="C118" s="224" t="s">
        <v>549</v>
      </c>
      <c r="D118" s="97" t="s">
        <v>139</v>
      </c>
      <c r="E118" s="82" t="s">
        <v>130</v>
      </c>
      <c r="F118" s="114">
        <v>1</v>
      </c>
      <c r="G118" s="114"/>
      <c r="H118" s="164"/>
      <c r="I118" s="114"/>
      <c r="J118" s="114">
        <v>1</v>
      </c>
      <c r="K118" s="164"/>
      <c r="L118" s="114"/>
      <c r="M118" s="114"/>
      <c r="N118" s="114">
        <v>1</v>
      </c>
      <c r="O118" s="114"/>
      <c r="P118" s="164"/>
      <c r="Q118" s="162"/>
      <c r="R118" s="121">
        <f t="shared" si="36"/>
        <v>3</v>
      </c>
      <c r="S118" s="163">
        <v>1</v>
      </c>
      <c r="T118" s="155"/>
      <c r="U118" s="155"/>
      <c r="V118" s="114"/>
      <c r="W118" s="114"/>
      <c r="X118" s="155"/>
      <c r="Y118" s="155"/>
      <c r="Z118" s="155"/>
      <c r="AA118" s="114"/>
      <c r="AB118" s="155"/>
      <c r="AC118" s="155"/>
      <c r="AD118" s="155"/>
      <c r="AE118" s="164">
        <f t="shared" si="37"/>
        <v>1</v>
      </c>
      <c r="AF118" s="165">
        <f t="shared" si="24"/>
        <v>0.33333333333333331</v>
      </c>
      <c r="AG118" s="132" t="s">
        <v>580</v>
      </c>
    </row>
    <row r="119" spans="1:33" ht="27.75" customHeight="1" thickBot="1" x14ac:dyDescent="0.25">
      <c r="A119" s="114">
        <v>86</v>
      </c>
      <c r="B119" s="154" t="s">
        <v>143</v>
      </c>
      <c r="C119" s="224" t="s">
        <v>549</v>
      </c>
      <c r="D119" s="97" t="s">
        <v>122</v>
      </c>
      <c r="E119" s="82" t="s">
        <v>130</v>
      </c>
      <c r="F119" s="114">
        <v>1</v>
      </c>
      <c r="G119" s="114"/>
      <c r="H119" s="164"/>
      <c r="I119" s="114"/>
      <c r="J119" s="114">
        <v>1</v>
      </c>
      <c r="K119" s="164"/>
      <c r="L119" s="114"/>
      <c r="M119" s="114"/>
      <c r="N119" s="114">
        <v>1</v>
      </c>
      <c r="O119" s="114"/>
      <c r="P119" s="164"/>
      <c r="Q119" s="162"/>
      <c r="R119" s="121">
        <f t="shared" si="36"/>
        <v>3</v>
      </c>
      <c r="S119" s="163">
        <v>1</v>
      </c>
      <c r="T119" s="155"/>
      <c r="U119" s="155"/>
      <c r="V119" s="155"/>
      <c r="W119" s="114"/>
      <c r="X119" s="155"/>
      <c r="Y119" s="155"/>
      <c r="Z119" s="155"/>
      <c r="AA119" s="114"/>
      <c r="AB119" s="155"/>
      <c r="AC119" s="155"/>
      <c r="AD119" s="155"/>
      <c r="AE119" s="164">
        <f t="shared" si="37"/>
        <v>1</v>
      </c>
      <c r="AF119" s="165">
        <f t="shared" si="24"/>
        <v>0.33333333333333331</v>
      </c>
      <c r="AG119" s="132" t="s">
        <v>580</v>
      </c>
    </row>
    <row r="120" spans="1:33" ht="79.5" thickBot="1" x14ac:dyDescent="0.25">
      <c r="A120" s="114">
        <v>87</v>
      </c>
      <c r="B120" s="154" t="s">
        <v>143</v>
      </c>
      <c r="C120" s="224" t="s">
        <v>549</v>
      </c>
      <c r="D120" s="97" t="s">
        <v>145</v>
      </c>
      <c r="E120" s="82" t="s">
        <v>130</v>
      </c>
      <c r="F120" s="114">
        <v>1</v>
      </c>
      <c r="G120" s="114"/>
      <c r="H120" s="164"/>
      <c r="I120" s="114"/>
      <c r="J120" s="114">
        <v>1</v>
      </c>
      <c r="K120" s="164"/>
      <c r="L120" s="114"/>
      <c r="M120" s="114"/>
      <c r="N120" s="114">
        <v>1</v>
      </c>
      <c r="O120" s="114"/>
      <c r="P120" s="164"/>
      <c r="Q120" s="162"/>
      <c r="R120" s="121">
        <f t="shared" si="36"/>
        <v>3</v>
      </c>
      <c r="S120" s="163">
        <v>1</v>
      </c>
      <c r="T120" s="155"/>
      <c r="U120" s="155"/>
      <c r="V120" s="114"/>
      <c r="W120" s="114"/>
      <c r="X120" s="155"/>
      <c r="Y120" s="155"/>
      <c r="Z120" s="155"/>
      <c r="AA120" s="114"/>
      <c r="AB120" s="155"/>
      <c r="AC120" s="155"/>
      <c r="AD120" s="155"/>
      <c r="AE120" s="164">
        <f t="shared" si="37"/>
        <v>1</v>
      </c>
      <c r="AF120" s="165">
        <f t="shared" si="24"/>
        <v>0.33333333333333331</v>
      </c>
      <c r="AG120" s="132" t="s">
        <v>580</v>
      </c>
    </row>
    <row r="121" spans="1:33" ht="79.5" thickBot="1" x14ac:dyDescent="0.25">
      <c r="A121" s="114">
        <v>88</v>
      </c>
      <c r="B121" s="154" t="s">
        <v>143</v>
      </c>
      <c r="C121" s="224" t="s">
        <v>549</v>
      </c>
      <c r="D121" s="97" t="s">
        <v>560</v>
      </c>
      <c r="E121" s="82" t="s">
        <v>130</v>
      </c>
      <c r="F121" s="114">
        <v>1</v>
      </c>
      <c r="G121" s="114"/>
      <c r="H121" s="164"/>
      <c r="I121" s="114"/>
      <c r="J121" s="114">
        <v>1</v>
      </c>
      <c r="K121" s="164"/>
      <c r="L121" s="114"/>
      <c r="M121" s="114"/>
      <c r="N121" s="114">
        <v>1</v>
      </c>
      <c r="O121" s="114"/>
      <c r="P121" s="164"/>
      <c r="Q121" s="162"/>
      <c r="R121" s="121">
        <f t="shared" si="36"/>
        <v>3</v>
      </c>
      <c r="S121" s="163">
        <v>1</v>
      </c>
      <c r="T121" s="155"/>
      <c r="U121" s="155"/>
      <c r="V121" s="155"/>
      <c r="W121" s="114"/>
      <c r="X121" s="155"/>
      <c r="Y121" s="155"/>
      <c r="Z121" s="155"/>
      <c r="AA121" s="114"/>
      <c r="AB121" s="155"/>
      <c r="AC121" s="155"/>
      <c r="AD121" s="155"/>
      <c r="AE121" s="164">
        <f t="shared" si="37"/>
        <v>1</v>
      </c>
      <c r="AF121" s="165">
        <f t="shared" si="24"/>
        <v>0.33333333333333331</v>
      </c>
      <c r="AG121" s="132" t="s">
        <v>580</v>
      </c>
    </row>
    <row r="122" spans="1:33" ht="33" customHeight="1" thickBot="1" x14ac:dyDescent="0.25">
      <c r="A122" s="114">
        <v>89</v>
      </c>
      <c r="B122" s="154" t="s">
        <v>143</v>
      </c>
      <c r="C122" s="224" t="s">
        <v>549</v>
      </c>
      <c r="D122" s="97" t="s">
        <v>148</v>
      </c>
      <c r="E122" s="82" t="s">
        <v>130</v>
      </c>
      <c r="F122" s="114">
        <v>1</v>
      </c>
      <c r="G122" s="114"/>
      <c r="H122" s="164"/>
      <c r="I122" s="114"/>
      <c r="J122" s="114">
        <v>1</v>
      </c>
      <c r="K122" s="164"/>
      <c r="L122" s="114"/>
      <c r="M122" s="114"/>
      <c r="N122" s="114">
        <v>1</v>
      </c>
      <c r="O122" s="114"/>
      <c r="P122" s="164"/>
      <c r="Q122" s="162"/>
      <c r="R122" s="121">
        <f t="shared" si="36"/>
        <v>3</v>
      </c>
      <c r="S122" s="163">
        <v>1</v>
      </c>
      <c r="T122" s="155"/>
      <c r="U122" s="155"/>
      <c r="V122" s="155"/>
      <c r="W122" s="114"/>
      <c r="X122" s="155"/>
      <c r="Y122" s="155"/>
      <c r="Z122" s="155"/>
      <c r="AA122" s="114"/>
      <c r="AB122" s="155"/>
      <c r="AC122" s="155"/>
      <c r="AD122" s="155"/>
      <c r="AE122" s="164">
        <f t="shared" si="37"/>
        <v>1</v>
      </c>
      <c r="AF122" s="165">
        <f t="shared" si="24"/>
        <v>0.33333333333333331</v>
      </c>
      <c r="AG122" s="132" t="s">
        <v>580</v>
      </c>
    </row>
    <row r="123" spans="1:33" ht="79.5" thickBot="1" x14ac:dyDescent="0.25">
      <c r="A123" s="114">
        <v>90</v>
      </c>
      <c r="B123" s="154" t="s">
        <v>143</v>
      </c>
      <c r="C123" s="224" t="s">
        <v>549</v>
      </c>
      <c r="D123" s="97" t="s">
        <v>563</v>
      </c>
      <c r="E123" s="82" t="s">
        <v>130</v>
      </c>
      <c r="F123" s="114">
        <v>1</v>
      </c>
      <c r="G123" s="114"/>
      <c r="H123" s="164"/>
      <c r="I123" s="114"/>
      <c r="J123" s="114">
        <v>1</v>
      </c>
      <c r="K123" s="164"/>
      <c r="L123" s="114"/>
      <c r="M123" s="114"/>
      <c r="N123" s="114">
        <v>1</v>
      </c>
      <c r="O123" s="114"/>
      <c r="P123" s="164"/>
      <c r="Q123" s="162"/>
      <c r="R123" s="121">
        <f t="shared" si="36"/>
        <v>3</v>
      </c>
      <c r="S123" s="163">
        <v>1</v>
      </c>
      <c r="T123" s="155"/>
      <c r="U123" s="155"/>
      <c r="V123" s="114"/>
      <c r="W123" s="114"/>
      <c r="X123" s="155"/>
      <c r="Y123" s="155"/>
      <c r="Z123" s="155"/>
      <c r="AA123" s="114"/>
      <c r="AB123" s="155"/>
      <c r="AC123" s="155"/>
      <c r="AD123" s="155"/>
      <c r="AE123" s="164">
        <f t="shared" si="37"/>
        <v>1</v>
      </c>
      <c r="AF123" s="165">
        <f t="shared" si="24"/>
        <v>0.33333333333333331</v>
      </c>
      <c r="AG123" s="132" t="s">
        <v>580</v>
      </c>
    </row>
    <row r="124" spans="1:33" ht="36" customHeight="1" thickBot="1" x14ac:dyDescent="0.25">
      <c r="A124" s="114">
        <v>91</v>
      </c>
      <c r="B124" s="154" t="s">
        <v>143</v>
      </c>
      <c r="C124" s="224" t="s">
        <v>549</v>
      </c>
      <c r="D124" s="231" t="s">
        <v>123</v>
      </c>
      <c r="E124" s="232" t="s">
        <v>130</v>
      </c>
      <c r="F124" s="114">
        <v>1</v>
      </c>
      <c r="G124" s="114"/>
      <c r="H124" s="164"/>
      <c r="I124" s="114"/>
      <c r="J124" s="114">
        <v>1</v>
      </c>
      <c r="K124" s="164"/>
      <c r="L124" s="114"/>
      <c r="M124" s="114"/>
      <c r="N124" s="114">
        <v>1</v>
      </c>
      <c r="O124" s="114"/>
      <c r="P124" s="164"/>
      <c r="Q124" s="162"/>
      <c r="R124" s="121">
        <f t="shared" si="36"/>
        <v>3</v>
      </c>
      <c r="S124" s="163">
        <v>1</v>
      </c>
      <c r="T124" s="233"/>
      <c r="U124" s="233"/>
      <c r="V124" s="114"/>
      <c r="W124" s="114"/>
      <c r="X124" s="233"/>
      <c r="Y124" s="233"/>
      <c r="Z124" s="233"/>
      <c r="AA124" s="114"/>
      <c r="AB124" s="233"/>
      <c r="AC124" s="233"/>
      <c r="AD124" s="233"/>
      <c r="AE124" s="164">
        <f t="shared" si="37"/>
        <v>1</v>
      </c>
      <c r="AF124" s="165">
        <f t="shared" si="24"/>
        <v>0.33333333333333331</v>
      </c>
      <c r="AG124" s="132" t="s">
        <v>580</v>
      </c>
    </row>
    <row r="125" spans="1:33" ht="35.25" customHeight="1" thickBot="1" x14ac:dyDescent="0.25">
      <c r="A125" s="114">
        <v>92</v>
      </c>
      <c r="B125" s="154" t="s">
        <v>143</v>
      </c>
      <c r="C125" s="224" t="s">
        <v>549</v>
      </c>
      <c r="D125" s="97" t="s">
        <v>146</v>
      </c>
      <c r="E125" s="231" t="s">
        <v>130</v>
      </c>
      <c r="F125" s="114">
        <v>1</v>
      </c>
      <c r="G125" s="114"/>
      <c r="H125" s="164"/>
      <c r="I125" s="114"/>
      <c r="J125" s="114">
        <v>1</v>
      </c>
      <c r="K125" s="164"/>
      <c r="L125" s="114"/>
      <c r="M125" s="114"/>
      <c r="N125" s="114">
        <v>1</v>
      </c>
      <c r="O125" s="114"/>
      <c r="P125" s="164"/>
      <c r="Q125" s="162"/>
      <c r="R125" s="121">
        <f>IFERROR(SUM(F125:Q125),"")</f>
        <v>3</v>
      </c>
      <c r="S125" s="163">
        <v>1</v>
      </c>
      <c r="T125" s="233"/>
      <c r="U125" s="233"/>
      <c r="V125" s="114"/>
      <c r="W125" s="114"/>
      <c r="X125" s="233"/>
      <c r="Y125" s="233"/>
      <c r="Z125" s="233"/>
      <c r="AA125" s="114"/>
      <c r="AB125" s="233"/>
      <c r="AC125" s="233"/>
      <c r="AD125" s="233"/>
      <c r="AE125" s="164">
        <f t="shared" si="37"/>
        <v>1</v>
      </c>
      <c r="AF125" s="165">
        <f t="shared" si="24"/>
        <v>0.33333333333333331</v>
      </c>
      <c r="AG125" s="132" t="s">
        <v>580</v>
      </c>
    </row>
    <row r="126" spans="1:33" ht="35.25" customHeight="1" thickBot="1" x14ac:dyDescent="0.25">
      <c r="A126" s="114">
        <v>93</v>
      </c>
      <c r="B126" s="154" t="s">
        <v>143</v>
      </c>
      <c r="C126" s="224" t="s">
        <v>549</v>
      </c>
      <c r="D126" s="97" t="s">
        <v>564</v>
      </c>
      <c r="E126" s="231" t="s">
        <v>130</v>
      </c>
      <c r="F126" s="114">
        <v>1</v>
      </c>
      <c r="G126" s="114"/>
      <c r="H126" s="164"/>
      <c r="I126" s="114"/>
      <c r="J126" s="114">
        <v>1</v>
      </c>
      <c r="K126" s="164"/>
      <c r="L126" s="114"/>
      <c r="M126" s="114"/>
      <c r="N126" s="114">
        <v>1</v>
      </c>
      <c r="O126" s="114"/>
      <c r="P126" s="164"/>
      <c r="Q126" s="162"/>
      <c r="R126" s="121">
        <f>IFERROR(SUM(F126:Q126),"")</f>
        <v>3</v>
      </c>
      <c r="S126" s="163">
        <v>1</v>
      </c>
      <c r="T126" s="233"/>
      <c r="U126" s="233"/>
      <c r="V126" s="233"/>
      <c r="W126" s="114"/>
      <c r="X126" s="233"/>
      <c r="Y126" s="233"/>
      <c r="Z126" s="233"/>
      <c r="AA126" s="114"/>
      <c r="AB126" s="233"/>
      <c r="AC126" s="233"/>
      <c r="AD126" s="233"/>
      <c r="AE126" s="164">
        <f t="shared" si="37"/>
        <v>1</v>
      </c>
      <c r="AF126" s="165">
        <f t="shared" si="24"/>
        <v>0.33333333333333331</v>
      </c>
      <c r="AG126" s="132" t="s">
        <v>580</v>
      </c>
    </row>
    <row r="127" spans="1:33" s="50" customFormat="1" ht="79.5" thickBot="1" x14ac:dyDescent="0.25">
      <c r="A127" s="114">
        <v>94</v>
      </c>
      <c r="B127" s="114" t="s">
        <v>143</v>
      </c>
      <c r="C127" s="224" t="s">
        <v>549</v>
      </c>
      <c r="D127" s="97" t="s">
        <v>147</v>
      </c>
      <c r="E127" s="231" t="s">
        <v>130</v>
      </c>
      <c r="F127" s="114">
        <v>1</v>
      </c>
      <c r="G127" s="114"/>
      <c r="H127" s="164"/>
      <c r="I127" s="114"/>
      <c r="J127" s="114">
        <v>1</v>
      </c>
      <c r="K127" s="164"/>
      <c r="L127" s="114"/>
      <c r="M127" s="114"/>
      <c r="N127" s="114">
        <v>1</v>
      </c>
      <c r="O127" s="114"/>
      <c r="P127" s="164"/>
      <c r="Q127" s="162"/>
      <c r="R127" s="121">
        <f>IFERROR(SUM(F127:Q127),"")</f>
        <v>3</v>
      </c>
      <c r="S127" s="163">
        <v>1</v>
      </c>
      <c r="T127" s="233"/>
      <c r="U127" s="233"/>
      <c r="V127" s="233"/>
      <c r="W127" s="114"/>
      <c r="X127" s="233"/>
      <c r="Y127" s="233"/>
      <c r="Z127" s="233"/>
      <c r="AA127" s="114"/>
      <c r="AB127" s="233"/>
      <c r="AC127" s="233"/>
      <c r="AD127" s="233"/>
      <c r="AE127" s="164">
        <f t="shared" si="37"/>
        <v>1</v>
      </c>
      <c r="AF127" s="165">
        <f t="shared" si="24"/>
        <v>0.33333333333333331</v>
      </c>
      <c r="AG127" s="132" t="s">
        <v>580</v>
      </c>
    </row>
    <row r="128" spans="1:33" ht="36.75" customHeight="1" thickBot="1" x14ac:dyDescent="0.25">
      <c r="A128" s="114">
        <f t="shared" ref="A128" si="38">+A127+1</f>
        <v>95</v>
      </c>
      <c r="B128" s="114" t="s">
        <v>143</v>
      </c>
      <c r="C128" s="224" t="s">
        <v>549</v>
      </c>
      <c r="D128" s="97" t="s">
        <v>162</v>
      </c>
      <c r="E128" s="97" t="s">
        <v>130</v>
      </c>
      <c r="F128" s="114">
        <v>1</v>
      </c>
      <c r="G128" s="114"/>
      <c r="H128" s="164"/>
      <c r="I128" s="114"/>
      <c r="J128" s="114">
        <v>1</v>
      </c>
      <c r="K128" s="164"/>
      <c r="L128" s="114"/>
      <c r="M128" s="114"/>
      <c r="N128" s="114">
        <v>1</v>
      </c>
      <c r="O128" s="114"/>
      <c r="P128" s="164"/>
      <c r="Q128" s="162"/>
      <c r="R128" s="121">
        <f>IFERROR(SUM(F128:Q128),"")</f>
        <v>3</v>
      </c>
      <c r="S128" s="163">
        <v>1</v>
      </c>
      <c r="T128" s="114"/>
      <c r="U128" s="155"/>
      <c r="V128" s="114"/>
      <c r="W128" s="114"/>
      <c r="X128" s="155"/>
      <c r="Y128" s="155"/>
      <c r="Z128" s="155"/>
      <c r="AA128" s="114"/>
      <c r="AB128" s="155"/>
      <c r="AC128" s="155"/>
      <c r="AD128" s="155"/>
      <c r="AE128" s="164">
        <f t="shared" si="37"/>
        <v>1</v>
      </c>
      <c r="AF128" s="165">
        <f t="shared" si="24"/>
        <v>0.33333333333333331</v>
      </c>
      <c r="AG128" s="132" t="s">
        <v>580</v>
      </c>
    </row>
    <row r="129" spans="1:33" ht="18" thickBot="1" x14ac:dyDescent="0.25">
      <c r="A129" s="341" t="s">
        <v>548</v>
      </c>
      <c r="B129" s="342"/>
      <c r="C129" s="342"/>
      <c r="D129" s="342"/>
      <c r="E129" s="343"/>
      <c r="F129" s="103">
        <f t="shared" ref="F129:AE129" si="39">SUM(F111:F128)</f>
        <v>18</v>
      </c>
      <c r="G129" s="103">
        <f t="shared" si="39"/>
        <v>0</v>
      </c>
      <c r="H129" s="103">
        <f t="shared" si="39"/>
        <v>0</v>
      </c>
      <c r="I129" s="103">
        <f t="shared" si="39"/>
        <v>0</v>
      </c>
      <c r="J129" s="103">
        <f t="shared" si="39"/>
        <v>18</v>
      </c>
      <c r="K129" s="103">
        <f t="shared" si="39"/>
        <v>0</v>
      </c>
      <c r="L129" s="103">
        <f t="shared" si="39"/>
        <v>0</v>
      </c>
      <c r="M129" s="103">
        <f t="shared" si="39"/>
        <v>0</v>
      </c>
      <c r="N129" s="103">
        <f t="shared" si="39"/>
        <v>18</v>
      </c>
      <c r="O129" s="103">
        <f t="shared" si="39"/>
        <v>0</v>
      </c>
      <c r="P129" s="103">
        <f t="shared" si="39"/>
        <v>0</v>
      </c>
      <c r="Q129" s="117">
        <f t="shared" si="39"/>
        <v>0</v>
      </c>
      <c r="R129" s="121">
        <f t="shared" si="39"/>
        <v>54</v>
      </c>
      <c r="S129" s="147">
        <f t="shared" si="39"/>
        <v>18</v>
      </c>
      <c r="T129" s="103">
        <f t="shared" si="39"/>
        <v>0</v>
      </c>
      <c r="U129" s="103">
        <f t="shared" si="39"/>
        <v>0</v>
      </c>
      <c r="V129" s="103">
        <f t="shared" si="39"/>
        <v>0</v>
      </c>
      <c r="W129" s="103">
        <f t="shared" si="39"/>
        <v>0</v>
      </c>
      <c r="X129" s="103">
        <f t="shared" si="39"/>
        <v>0</v>
      </c>
      <c r="Y129" s="103">
        <f t="shared" si="39"/>
        <v>0</v>
      </c>
      <c r="Z129" s="103">
        <f t="shared" si="39"/>
        <v>0</v>
      </c>
      <c r="AA129" s="103">
        <f t="shared" si="39"/>
        <v>0</v>
      </c>
      <c r="AB129" s="103">
        <f t="shared" si="39"/>
        <v>0</v>
      </c>
      <c r="AC129" s="103">
        <f t="shared" si="39"/>
        <v>0</v>
      </c>
      <c r="AD129" s="103">
        <f t="shared" si="39"/>
        <v>0</v>
      </c>
      <c r="AE129" s="148">
        <f t="shared" si="39"/>
        <v>18</v>
      </c>
      <c r="AF129" s="122">
        <f>+AE129/R129</f>
        <v>0.33333333333333331</v>
      </c>
      <c r="AG129" s="168"/>
    </row>
    <row r="130" spans="1:33" ht="18" thickBot="1" x14ac:dyDescent="0.25">
      <c r="A130" s="124"/>
      <c r="B130" s="179"/>
      <c r="C130" s="167"/>
      <c r="D130" s="167"/>
      <c r="E130" s="167"/>
      <c r="F130" s="298">
        <f>+F129+G129+H129</f>
        <v>18</v>
      </c>
      <c r="G130" s="298"/>
      <c r="H130" s="298"/>
      <c r="I130" s="298">
        <f>+I129+J129+K129</f>
        <v>18</v>
      </c>
      <c r="J130" s="298"/>
      <c r="K130" s="298"/>
      <c r="L130" s="298">
        <f>+L129+M129+N129</f>
        <v>18</v>
      </c>
      <c r="M130" s="298"/>
      <c r="N130" s="298"/>
      <c r="O130" s="298">
        <f>+O129+P129+Q129</f>
        <v>0</v>
      </c>
      <c r="P130" s="298"/>
      <c r="Q130" s="299"/>
      <c r="R130" s="121">
        <f>+F130+I130+L130+O130</f>
        <v>54</v>
      </c>
      <c r="S130" s="300">
        <f>+S129+T129+U129</f>
        <v>18</v>
      </c>
      <c r="T130" s="298"/>
      <c r="U130" s="298"/>
      <c r="V130" s="298">
        <f>+V129+W129+X129</f>
        <v>0</v>
      </c>
      <c r="W130" s="298"/>
      <c r="X130" s="298"/>
      <c r="Y130" s="298">
        <f>+Y129+Z129+AA129</f>
        <v>0</v>
      </c>
      <c r="Z130" s="298"/>
      <c r="AA130" s="298"/>
      <c r="AB130" s="298">
        <f>+AB129+AC129+AD129</f>
        <v>0</v>
      </c>
      <c r="AC130" s="298"/>
      <c r="AD130" s="298"/>
      <c r="AE130" s="148">
        <f>+S130+V130+Y130+AB130</f>
        <v>18</v>
      </c>
      <c r="AF130" s="122">
        <f>+AE130/R130</f>
        <v>0.33333333333333331</v>
      </c>
      <c r="AG130" s="168"/>
    </row>
    <row r="131" spans="1:33" ht="18" thickBot="1" x14ac:dyDescent="0.25">
      <c r="A131" s="124"/>
      <c r="B131" s="179"/>
      <c r="C131" s="167"/>
      <c r="D131" s="167"/>
      <c r="E131" s="167"/>
      <c r="F131" s="289">
        <f>+F130/R130</f>
        <v>0.33333333333333331</v>
      </c>
      <c r="G131" s="289"/>
      <c r="H131" s="289"/>
      <c r="I131" s="289">
        <f>+I130/R130</f>
        <v>0.33333333333333331</v>
      </c>
      <c r="J131" s="289"/>
      <c r="K131" s="289"/>
      <c r="L131" s="289">
        <f>+L130/R130</f>
        <v>0.33333333333333331</v>
      </c>
      <c r="M131" s="289"/>
      <c r="N131" s="289"/>
      <c r="O131" s="289">
        <f>+O130/R130</f>
        <v>0</v>
      </c>
      <c r="P131" s="289"/>
      <c r="Q131" s="290"/>
      <c r="R131" s="153">
        <f>+F131+I131+L131+O131</f>
        <v>1</v>
      </c>
      <c r="S131" s="301">
        <f>+S130/F130</f>
        <v>1</v>
      </c>
      <c r="T131" s="289"/>
      <c r="U131" s="289"/>
      <c r="V131" s="290">
        <f>+V130/I130</f>
        <v>0</v>
      </c>
      <c r="W131" s="312"/>
      <c r="X131" s="301"/>
      <c r="Y131" s="290">
        <f>+Y130/L130</f>
        <v>0</v>
      </c>
      <c r="Z131" s="312"/>
      <c r="AA131" s="301"/>
      <c r="AB131" s="289" t="e">
        <f>+AB130/O130</f>
        <v>#DIV/0!</v>
      </c>
      <c r="AC131" s="289"/>
      <c r="AD131" s="289"/>
      <c r="AE131" s="130">
        <f>(S131+V131+Y131)/3</f>
        <v>0.33333333333333331</v>
      </c>
      <c r="AF131" s="122"/>
      <c r="AG131" s="168"/>
    </row>
    <row r="132" spans="1:33" ht="54.75" customHeight="1" thickBot="1" x14ac:dyDescent="0.25">
      <c r="A132" s="313" t="s">
        <v>136</v>
      </c>
      <c r="B132" s="314"/>
      <c r="C132" s="314"/>
      <c r="D132" s="314"/>
      <c r="E132" s="314"/>
      <c r="F132" s="314"/>
      <c r="G132" s="314"/>
      <c r="H132" s="314"/>
      <c r="I132" s="314"/>
      <c r="J132" s="314"/>
      <c r="K132" s="314"/>
      <c r="L132" s="314"/>
      <c r="M132" s="314"/>
      <c r="N132" s="314"/>
      <c r="O132" s="314"/>
      <c r="P132" s="314"/>
      <c r="Q132" s="314"/>
      <c r="R132" s="315"/>
      <c r="S132" s="314"/>
      <c r="T132" s="314"/>
      <c r="U132" s="314"/>
      <c r="V132" s="314"/>
      <c r="W132" s="314"/>
      <c r="X132" s="314"/>
      <c r="Y132" s="314"/>
      <c r="Z132" s="314"/>
      <c r="AA132" s="314"/>
      <c r="AB132" s="314"/>
      <c r="AC132" s="314"/>
      <c r="AD132" s="314"/>
      <c r="AE132" s="314"/>
      <c r="AF132" s="314"/>
      <c r="AG132" s="316"/>
    </row>
    <row r="133" spans="1:33" s="52" customFormat="1" ht="33.75" customHeight="1" thickBot="1" x14ac:dyDescent="0.25">
      <c r="A133" s="94">
        <v>96</v>
      </c>
      <c r="B133" s="98" t="s">
        <v>158</v>
      </c>
      <c r="C133" s="98" t="s">
        <v>158</v>
      </c>
      <c r="D133" s="131" t="s">
        <v>166</v>
      </c>
      <c r="E133" s="132" t="s">
        <v>130</v>
      </c>
      <c r="F133" s="94">
        <v>1</v>
      </c>
      <c r="G133" s="94">
        <v>1</v>
      </c>
      <c r="H133" s="94">
        <v>1</v>
      </c>
      <c r="I133" s="94">
        <v>1</v>
      </c>
      <c r="J133" s="94">
        <v>1</v>
      </c>
      <c r="K133" s="94">
        <v>1</v>
      </c>
      <c r="L133" s="94">
        <v>1</v>
      </c>
      <c r="M133" s="94">
        <v>1</v>
      </c>
      <c r="N133" s="94">
        <v>1</v>
      </c>
      <c r="O133" s="94">
        <v>1</v>
      </c>
      <c r="P133" s="94">
        <v>1</v>
      </c>
      <c r="Q133" s="166">
        <v>1</v>
      </c>
      <c r="R133" s="105">
        <f t="shared" ref="R133" si="40">IFERROR(SUM(F133:Q133),"")</f>
        <v>12</v>
      </c>
      <c r="S133" s="157">
        <v>1</v>
      </c>
      <c r="T133" s="94"/>
      <c r="U133" s="94"/>
      <c r="V133" s="94"/>
      <c r="W133" s="107"/>
      <c r="X133" s="94"/>
      <c r="Y133" s="94"/>
      <c r="Z133" s="94"/>
      <c r="AA133" s="94"/>
      <c r="AB133" s="94"/>
      <c r="AC133" s="94"/>
      <c r="AD133" s="146"/>
      <c r="AE133" s="107">
        <f>IFERROR(SUM(S133:AD133),"")</f>
        <v>1</v>
      </c>
      <c r="AF133" s="108">
        <f>IF(AND(R133=0,AE133=0),"",IF(IFERROR(AE133/R133,"")&gt;100%,100%,IFERROR(AE133/R133,"")))</f>
        <v>8.3333333333333329E-2</v>
      </c>
      <c r="AG133" s="98" t="s">
        <v>583</v>
      </c>
    </row>
    <row r="134" spans="1:33" s="54" customFormat="1" ht="36.75" customHeight="1" thickBot="1" x14ac:dyDescent="0.25">
      <c r="A134" s="166">
        <v>97</v>
      </c>
      <c r="B134" s="98" t="s">
        <v>158</v>
      </c>
      <c r="C134" s="98" t="s">
        <v>158</v>
      </c>
      <c r="D134" s="176" t="s">
        <v>554</v>
      </c>
      <c r="E134" s="133" t="s">
        <v>24</v>
      </c>
      <c r="F134" s="244"/>
      <c r="G134" s="244"/>
      <c r="H134" s="244"/>
      <c r="I134" s="244"/>
      <c r="J134" s="244"/>
      <c r="K134" s="244"/>
      <c r="L134" s="244">
        <v>1</v>
      </c>
      <c r="M134" s="244">
        <v>1</v>
      </c>
      <c r="N134" s="244"/>
      <c r="O134" s="244">
        <v>1</v>
      </c>
      <c r="P134" s="244">
        <v>1</v>
      </c>
      <c r="Q134" s="245"/>
      <c r="R134" s="105">
        <f t="shared" ref="R134:R135" si="41">IFERROR(SUM(F134:Q134),"")</f>
        <v>4</v>
      </c>
      <c r="S134" s="246"/>
      <c r="T134" s="244"/>
      <c r="U134" s="244"/>
      <c r="V134" s="244"/>
      <c r="W134" s="244"/>
      <c r="X134" s="244"/>
      <c r="Y134" s="244"/>
      <c r="Z134" s="244"/>
      <c r="AA134" s="244"/>
      <c r="AB134" s="244"/>
      <c r="AC134" s="244"/>
      <c r="AD134" s="244"/>
      <c r="AE134" s="107">
        <f>IFERROR(SUM(S134:AD134),"")</f>
        <v>0</v>
      </c>
      <c r="AF134" s="108">
        <f>IF(AND(R134=0,AE134=0),"",IF(IFERROR(AE134/R134,"")&gt;100%,100%,IFERROR(AE134/R134,"")))</f>
        <v>0</v>
      </c>
      <c r="AG134" s="177"/>
    </row>
    <row r="135" spans="1:33" s="54" customFormat="1" ht="33" customHeight="1" thickBot="1" x14ac:dyDescent="0.25">
      <c r="A135" s="166">
        <v>98</v>
      </c>
      <c r="B135" s="98" t="s">
        <v>158</v>
      </c>
      <c r="C135" s="98" t="s">
        <v>158</v>
      </c>
      <c r="D135" s="176" t="s">
        <v>520</v>
      </c>
      <c r="E135" s="133" t="s">
        <v>521</v>
      </c>
      <c r="F135" s="244"/>
      <c r="G135" s="244"/>
      <c r="H135" s="244"/>
      <c r="I135" s="244"/>
      <c r="J135" s="244"/>
      <c r="K135" s="244"/>
      <c r="L135" s="244"/>
      <c r="M135" s="244"/>
      <c r="N135" s="244"/>
      <c r="O135" s="244"/>
      <c r="P135" s="244">
        <v>1</v>
      </c>
      <c r="Q135" s="245"/>
      <c r="R135" s="105">
        <f t="shared" si="41"/>
        <v>1</v>
      </c>
      <c r="S135" s="246"/>
      <c r="T135" s="244"/>
      <c r="U135" s="244"/>
      <c r="V135" s="244"/>
      <c r="W135" s="244"/>
      <c r="X135" s="244"/>
      <c r="Y135" s="244"/>
      <c r="Z135" s="244"/>
      <c r="AA135" s="244"/>
      <c r="AB135" s="244"/>
      <c r="AC135" s="244"/>
      <c r="AD135" s="244"/>
      <c r="AE135" s="107">
        <f>IFERROR(SUM(S135:AD135),"")</f>
        <v>0</v>
      </c>
      <c r="AF135" s="108">
        <f>IF(AND(R135=0,AE135=0),"",IF(IFERROR(AE135/R135,"")&gt;100%,100%,IFERROR(AE135/R135,"")))</f>
        <v>0</v>
      </c>
      <c r="AG135" s="177"/>
    </row>
    <row r="136" spans="1:33" s="54" customFormat="1" ht="36" customHeight="1" thickBot="1" x14ac:dyDescent="0.25">
      <c r="A136" s="166">
        <v>99</v>
      </c>
      <c r="B136" s="98" t="s">
        <v>158</v>
      </c>
      <c r="C136" s="98" t="s">
        <v>158</v>
      </c>
      <c r="D136" s="176" t="s">
        <v>522</v>
      </c>
      <c r="E136" s="133" t="s">
        <v>521</v>
      </c>
      <c r="F136" s="244"/>
      <c r="G136" s="244"/>
      <c r="H136" s="244"/>
      <c r="I136" s="244"/>
      <c r="J136" s="244"/>
      <c r="K136" s="244"/>
      <c r="L136" s="244"/>
      <c r="M136" s="244"/>
      <c r="N136" s="244"/>
      <c r="O136" s="244"/>
      <c r="P136" s="244">
        <v>1</v>
      </c>
      <c r="Q136" s="245"/>
      <c r="R136" s="105">
        <f t="shared" ref="R136" si="42">IFERROR(SUM(F136:Q136),"")</f>
        <v>1</v>
      </c>
      <c r="S136" s="246"/>
      <c r="T136" s="244"/>
      <c r="U136" s="244"/>
      <c r="V136" s="244"/>
      <c r="W136" s="244"/>
      <c r="X136" s="244"/>
      <c r="Y136" s="244"/>
      <c r="Z136" s="244"/>
      <c r="AA136" s="244"/>
      <c r="AB136" s="244"/>
      <c r="AC136" s="244"/>
      <c r="AD136" s="244"/>
      <c r="AE136" s="107">
        <f>IFERROR(SUM(S136:AD136),"")</f>
        <v>0</v>
      </c>
      <c r="AF136" s="108">
        <f>IF(AND(R136=0,AE136=0),"",IF(IFERROR(AE136/R136,"")&gt;100%,100%,IFERROR(AE136/R136,"")))</f>
        <v>0</v>
      </c>
      <c r="AG136" s="177"/>
    </row>
    <row r="137" spans="1:33" s="50" customFormat="1" ht="36.75" customHeight="1" thickBot="1" x14ac:dyDescent="0.25">
      <c r="A137" s="124">
        <v>100</v>
      </c>
      <c r="B137" s="97" t="s">
        <v>158</v>
      </c>
      <c r="C137" s="97" t="s">
        <v>158</v>
      </c>
      <c r="D137" s="189" t="s">
        <v>511</v>
      </c>
      <c r="E137" s="231" t="s">
        <v>24</v>
      </c>
      <c r="F137" s="103"/>
      <c r="G137" s="103"/>
      <c r="H137" s="103"/>
      <c r="I137" s="103"/>
      <c r="J137" s="103"/>
      <c r="K137" s="103"/>
      <c r="L137" s="103"/>
      <c r="M137" s="103"/>
      <c r="N137" s="103">
        <v>1</v>
      </c>
      <c r="O137" s="103"/>
      <c r="P137" s="103"/>
      <c r="Q137" s="117"/>
      <c r="R137" s="121">
        <f t="shared" ref="R137:R138" si="43">IFERROR(SUM(F137:Q137),"")</f>
        <v>1</v>
      </c>
      <c r="S137" s="147"/>
      <c r="T137" s="103"/>
      <c r="U137" s="103"/>
      <c r="V137" s="103"/>
      <c r="W137" s="103"/>
      <c r="X137" s="103"/>
      <c r="Y137" s="103"/>
      <c r="Z137" s="103"/>
      <c r="AA137" s="103"/>
      <c r="AB137" s="103"/>
      <c r="AC137" s="103"/>
      <c r="AD137" s="103"/>
      <c r="AE137" s="164">
        <f t="shared" ref="AE137" si="44">IFERROR(SUM(S137:AD137),"")</f>
        <v>0</v>
      </c>
      <c r="AF137" s="165">
        <f t="shared" ref="AF137" si="45">IF(AND(R137=0,AE137=0),"",IF(IFERROR(AE137/R137,"")&gt;100%,100%,IFERROR(AE137/R137,"")))</f>
        <v>0</v>
      </c>
      <c r="AG137" s="234"/>
    </row>
    <row r="138" spans="1:33" s="52" customFormat="1" ht="32.25" customHeight="1" thickBot="1" x14ac:dyDescent="0.25">
      <c r="A138" s="166">
        <v>101</v>
      </c>
      <c r="B138" s="98" t="s">
        <v>158</v>
      </c>
      <c r="C138" s="98" t="s">
        <v>158</v>
      </c>
      <c r="D138" s="180" t="s">
        <v>565</v>
      </c>
      <c r="E138" s="133" t="s">
        <v>24</v>
      </c>
      <c r="F138" s="99"/>
      <c r="G138" s="99"/>
      <c r="H138" s="99"/>
      <c r="I138" s="99"/>
      <c r="J138" s="99">
        <v>1</v>
      </c>
      <c r="K138" s="99"/>
      <c r="L138" s="99"/>
      <c r="M138" s="99"/>
      <c r="N138" s="99"/>
      <c r="O138" s="99"/>
      <c r="P138" s="99"/>
      <c r="Q138" s="104"/>
      <c r="R138" s="105">
        <f t="shared" si="43"/>
        <v>1</v>
      </c>
      <c r="S138" s="106"/>
      <c r="T138" s="99"/>
      <c r="U138" s="99"/>
      <c r="V138" s="99"/>
      <c r="W138" s="99"/>
      <c r="X138" s="99"/>
      <c r="Y138" s="99"/>
      <c r="Z138" s="99"/>
      <c r="AA138" s="99"/>
      <c r="AB138" s="99"/>
      <c r="AC138" s="99"/>
      <c r="AD138" s="99"/>
      <c r="AE138" s="107">
        <f t="shared" ref="AE138" si="46">IFERROR(SUM(S138:AD138),"")</f>
        <v>0</v>
      </c>
      <c r="AF138" s="108">
        <f t="shared" ref="AF138" si="47">IF(AND(R138=0,AE138=0),"",IF(IFERROR(AE138/R138,"")&gt;100%,100%,IFERROR(AE138/R138,"")))</f>
        <v>0</v>
      </c>
      <c r="AG138" s="181"/>
    </row>
    <row r="139" spans="1:33" s="54" customFormat="1" ht="47.25" customHeight="1" thickBot="1" x14ac:dyDescent="0.25">
      <c r="A139" s="166">
        <v>104</v>
      </c>
      <c r="B139" s="98" t="s">
        <v>158</v>
      </c>
      <c r="C139" s="98" t="s">
        <v>158</v>
      </c>
      <c r="D139" s="176" t="s">
        <v>163</v>
      </c>
      <c r="E139" s="133" t="s">
        <v>24</v>
      </c>
      <c r="F139" s="99"/>
      <c r="G139" s="99"/>
      <c r="H139" s="99"/>
      <c r="I139" s="99"/>
      <c r="J139" s="99">
        <v>1</v>
      </c>
      <c r="K139" s="99"/>
      <c r="L139" s="99"/>
      <c r="M139" s="99"/>
      <c r="N139" s="99"/>
      <c r="O139" s="99"/>
      <c r="P139" s="99"/>
      <c r="Q139" s="104"/>
      <c r="R139" s="105">
        <f>IFERROR(SUM(F139:Q139),"")</f>
        <v>1</v>
      </c>
      <c r="S139" s="106"/>
      <c r="T139" s="99"/>
      <c r="U139" s="99"/>
      <c r="V139" s="99"/>
      <c r="W139" s="99"/>
      <c r="X139" s="99"/>
      <c r="Y139" s="99"/>
      <c r="Z139" s="99"/>
      <c r="AA139" s="99"/>
      <c r="AB139" s="99"/>
      <c r="AC139" s="99"/>
      <c r="AD139" s="99"/>
      <c r="AE139" s="107">
        <f>IFERROR(SUM(S139:AD139),"")</f>
        <v>0</v>
      </c>
      <c r="AF139" s="108">
        <f>IF(AND(R139=0,AE139=0),"",IF(IFERROR(AE139/R139,"")&gt;100%,100%,IFERROR(AE139/R139,"")))</f>
        <v>0</v>
      </c>
      <c r="AG139" s="177"/>
    </row>
    <row r="140" spans="1:33" s="52" customFormat="1" ht="32.25" customHeight="1" thickBot="1" x14ac:dyDescent="0.25">
      <c r="A140" s="94">
        <v>105</v>
      </c>
      <c r="B140" s="98" t="s">
        <v>158</v>
      </c>
      <c r="C140" s="98" t="s">
        <v>158</v>
      </c>
      <c r="D140" s="131" t="s">
        <v>516</v>
      </c>
      <c r="E140" s="133" t="s">
        <v>24</v>
      </c>
      <c r="F140" s="94"/>
      <c r="G140" s="94"/>
      <c r="H140" s="94"/>
      <c r="I140" s="94"/>
      <c r="J140" s="94"/>
      <c r="K140" s="94"/>
      <c r="L140" s="94">
        <v>1</v>
      </c>
      <c r="M140" s="94"/>
      <c r="N140" s="94"/>
      <c r="O140" s="94"/>
      <c r="P140" s="94"/>
      <c r="Q140" s="166"/>
      <c r="R140" s="105">
        <f>IFERROR(SUM(F140:Q140),"")</f>
        <v>1</v>
      </c>
      <c r="S140" s="112"/>
      <c r="T140" s="146"/>
      <c r="U140" s="146"/>
      <c r="V140" s="146"/>
      <c r="W140" s="146"/>
      <c r="X140" s="94"/>
      <c r="Y140" s="146"/>
      <c r="Z140" s="146"/>
      <c r="AA140" s="146"/>
      <c r="AB140" s="146"/>
      <c r="AC140" s="146"/>
      <c r="AD140" s="146"/>
      <c r="AE140" s="107">
        <f>IFERROR(SUM(S140:AD140),"")</f>
        <v>0</v>
      </c>
      <c r="AF140" s="108">
        <f>IF(AND(R140=0,AE140=0),"",IF(IFERROR(AE140/R140,"")&gt;100%,100%,IFERROR(AE140/R140,"")))</f>
        <v>0</v>
      </c>
      <c r="AG140" s="98"/>
    </row>
    <row r="141" spans="1:33" s="56" customFormat="1" ht="31.5" customHeight="1" thickBot="1" x14ac:dyDescent="0.25">
      <c r="A141" s="182">
        <v>106</v>
      </c>
      <c r="B141" s="98" t="s">
        <v>158</v>
      </c>
      <c r="C141" s="98" t="s">
        <v>158</v>
      </c>
      <c r="D141" s="131" t="s">
        <v>517</v>
      </c>
      <c r="E141" s="183" t="s">
        <v>169</v>
      </c>
      <c r="F141" s="184"/>
      <c r="G141" s="184"/>
      <c r="H141" s="184"/>
      <c r="I141" s="184"/>
      <c r="J141" s="184"/>
      <c r="K141" s="184"/>
      <c r="L141" s="184"/>
      <c r="M141" s="184"/>
      <c r="N141" s="184"/>
      <c r="O141" s="184"/>
      <c r="P141" s="184">
        <v>1</v>
      </c>
      <c r="Q141" s="182"/>
      <c r="R141" s="105">
        <f>IFERROR(SUM(F141:Q141),"")</f>
        <v>1</v>
      </c>
      <c r="S141" s="185"/>
      <c r="T141" s="186"/>
      <c r="U141" s="186"/>
      <c r="V141" s="186"/>
      <c r="W141" s="186"/>
      <c r="X141" s="184"/>
      <c r="Y141" s="186"/>
      <c r="Z141" s="186"/>
      <c r="AA141" s="186"/>
      <c r="AB141" s="186"/>
      <c r="AC141" s="187"/>
      <c r="AD141" s="186"/>
      <c r="AE141" s="107">
        <f>IFERROR(SUM(S141:AD141),"")</f>
        <v>0</v>
      </c>
      <c r="AF141" s="108">
        <f>IF(AND(R141=0,AE141=0),"",IF(IFERROR(AE141/R141,"")&gt;100%,100%,IFERROR(AE141/R141,"")))</f>
        <v>0</v>
      </c>
      <c r="AG141" s="188"/>
    </row>
    <row r="142" spans="1:33" ht="18" thickBot="1" x14ac:dyDescent="0.25">
      <c r="A142" s="341" t="s">
        <v>547</v>
      </c>
      <c r="B142" s="342"/>
      <c r="C142" s="342"/>
      <c r="D142" s="342"/>
      <c r="E142" s="343"/>
      <c r="F142" s="103">
        <f>F133+F134+F135+F136+F137+F138+F139+F140+F141</f>
        <v>1</v>
      </c>
      <c r="G142" s="249">
        <f t="shared" ref="G142:Q142" si="48">G133+G134+G135+G136+G137+G138+G139+G140+G141</f>
        <v>1</v>
      </c>
      <c r="H142" s="249">
        <f t="shared" si="48"/>
        <v>1</v>
      </c>
      <c r="I142" s="249">
        <f t="shared" si="48"/>
        <v>1</v>
      </c>
      <c r="J142" s="249">
        <f t="shared" si="48"/>
        <v>3</v>
      </c>
      <c r="K142" s="249">
        <f t="shared" si="48"/>
        <v>1</v>
      </c>
      <c r="L142" s="249">
        <f t="shared" si="48"/>
        <v>3</v>
      </c>
      <c r="M142" s="249">
        <f t="shared" si="48"/>
        <v>2</v>
      </c>
      <c r="N142" s="249">
        <f t="shared" si="48"/>
        <v>2</v>
      </c>
      <c r="O142" s="249">
        <f t="shared" si="48"/>
        <v>2</v>
      </c>
      <c r="P142" s="249">
        <f t="shared" si="48"/>
        <v>5</v>
      </c>
      <c r="Q142" s="249">
        <f t="shared" si="48"/>
        <v>1</v>
      </c>
      <c r="R142" s="121">
        <f>F142+G142+H142+I142+J142+K142+L142+M142+N142+O142+P142+Q142</f>
        <v>23</v>
      </c>
      <c r="S142" s="147">
        <f t="shared" ref="S142:AD142" si="49">SUM(S137:S141)</f>
        <v>0</v>
      </c>
      <c r="T142" s="103">
        <f t="shared" si="49"/>
        <v>0</v>
      </c>
      <c r="U142" s="103">
        <f t="shared" si="49"/>
        <v>0</v>
      </c>
      <c r="V142" s="103">
        <f t="shared" si="49"/>
        <v>0</v>
      </c>
      <c r="W142" s="103">
        <f t="shared" si="49"/>
        <v>0</v>
      </c>
      <c r="X142" s="103">
        <f t="shared" si="49"/>
        <v>0</v>
      </c>
      <c r="Y142" s="103">
        <f t="shared" si="49"/>
        <v>0</v>
      </c>
      <c r="Z142" s="103">
        <f t="shared" si="49"/>
        <v>0</v>
      </c>
      <c r="AA142" s="103">
        <f t="shared" si="49"/>
        <v>0</v>
      </c>
      <c r="AB142" s="103">
        <f t="shared" si="49"/>
        <v>0</v>
      </c>
      <c r="AC142" s="103">
        <f t="shared" si="49"/>
        <v>0</v>
      </c>
      <c r="AD142" s="103">
        <f t="shared" si="49"/>
        <v>0</v>
      </c>
      <c r="AE142" s="148">
        <f>SUM(AE132:AE141)</f>
        <v>1</v>
      </c>
      <c r="AF142" s="122">
        <f>+AE142/R142</f>
        <v>4.3478260869565216E-2</v>
      </c>
      <c r="AG142" s="191"/>
    </row>
    <row r="143" spans="1:33" ht="18" thickBot="1" x14ac:dyDescent="0.25">
      <c r="A143" s="124"/>
      <c r="B143" s="179"/>
      <c r="C143" s="167"/>
      <c r="D143" s="189"/>
      <c r="E143" s="190"/>
      <c r="F143" s="298">
        <f>+F142+G142+H142</f>
        <v>3</v>
      </c>
      <c r="G143" s="298"/>
      <c r="H143" s="298"/>
      <c r="I143" s="298">
        <f>+I142+J142+K142</f>
        <v>5</v>
      </c>
      <c r="J143" s="298"/>
      <c r="K143" s="298"/>
      <c r="L143" s="298">
        <f>+L142+M142+N142</f>
        <v>7</v>
      </c>
      <c r="M143" s="298"/>
      <c r="N143" s="298"/>
      <c r="O143" s="298">
        <f>+O142+P142+Q142</f>
        <v>8</v>
      </c>
      <c r="P143" s="298"/>
      <c r="Q143" s="299"/>
      <c r="R143" s="121">
        <f>+F143+I143+L143+O143</f>
        <v>23</v>
      </c>
      <c r="S143" s="300">
        <f>+S142+T142+U142</f>
        <v>0</v>
      </c>
      <c r="T143" s="298"/>
      <c r="U143" s="298"/>
      <c r="V143" s="298">
        <f>+V142+W142+X142</f>
        <v>0</v>
      </c>
      <c r="W143" s="298"/>
      <c r="X143" s="298"/>
      <c r="Y143" s="298">
        <f>+Y142+Z142+AA142</f>
        <v>0</v>
      </c>
      <c r="Z143" s="298"/>
      <c r="AA143" s="298"/>
      <c r="AB143" s="298">
        <f>+AB142+AC142+AD142</f>
        <v>0</v>
      </c>
      <c r="AC143" s="298"/>
      <c r="AD143" s="298"/>
      <c r="AE143" s="148">
        <f>+S143+V143+Y143+AB143</f>
        <v>0</v>
      </c>
      <c r="AF143" s="122">
        <f>+AE143/R143</f>
        <v>0</v>
      </c>
      <c r="AG143" s="191"/>
    </row>
    <row r="144" spans="1:33" ht="18" thickBot="1" x14ac:dyDescent="0.25">
      <c r="A144" s="124"/>
      <c r="B144" s="179"/>
      <c r="C144" s="167"/>
      <c r="D144" s="189"/>
      <c r="E144" s="190"/>
      <c r="F144" s="289">
        <f>+F143/R143</f>
        <v>0.13043478260869565</v>
      </c>
      <c r="G144" s="289"/>
      <c r="H144" s="289"/>
      <c r="I144" s="289">
        <f>+I143/R143</f>
        <v>0.21739130434782608</v>
      </c>
      <c r="J144" s="289"/>
      <c r="K144" s="289"/>
      <c r="L144" s="289">
        <f>+L143/R143</f>
        <v>0.30434782608695654</v>
      </c>
      <c r="M144" s="289"/>
      <c r="N144" s="289"/>
      <c r="O144" s="289">
        <f>+O143/R143</f>
        <v>0.34782608695652173</v>
      </c>
      <c r="P144" s="289"/>
      <c r="Q144" s="290"/>
      <c r="R144" s="153">
        <f>+F144+I144+L144+O144</f>
        <v>1</v>
      </c>
      <c r="S144" s="301">
        <f>+S143/F143</f>
        <v>0</v>
      </c>
      <c r="T144" s="289"/>
      <c r="U144" s="289"/>
      <c r="V144" s="289">
        <f>+V143/I143</f>
        <v>0</v>
      </c>
      <c r="W144" s="289"/>
      <c r="X144" s="289"/>
      <c r="Y144" s="289">
        <f>+Y143/L143</f>
        <v>0</v>
      </c>
      <c r="Z144" s="289"/>
      <c r="AA144" s="289"/>
      <c r="AB144" s="289">
        <f>+AB143/O143</f>
        <v>0</v>
      </c>
      <c r="AC144" s="289"/>
      <c r="AD144" s="289"/>
      <c r="AE144" s="130">
        <f>(S144+V144+Y144)/3</f>
        <v>0</v>
      </c>
      <c r="AF144" s="122"/>
      <c r="AG144" s="191"/>
    </row>
    <row r="145" spans="1:33" ht="31.5" customHeight="1" thickBot="1" x14ac:dyDescent="0.25">
      <c r="A145" s="313" t="s">
        <v>137</v>
      </c>
      <c r="B145" s="314"/>
      <c r="C145" s="314"/>
      <c r="D145" s="314"/>
      <c r="E145" s="314"/>
      <c r="F145" s="314"/>
      <c r="G145" s="314"/>
      <c r="H145" s="314"/>
      <c r="I145" s="314"/>
      <c r="J145" s="314"/>
      <c r="K145" s="314"/>
      <c r="L145" s="314"/>
      <c r="M145" s="314"/>
      <c r="N145" s="314"/>
      <c r="O145" s="314"/>
      <c r="P145" s="314"/>
      <c r="Q145" s="314"/>
      <c r="R145" s="315"/>
      <c r="S145" s="314"/>
      <c r="T145" s="314"/>
      <c r="U145" s="314"/>
      <c r="V145" s="314"/>
      <c r="W145" s="314"/>
      <c r="X145" s="314"/>
      <c r="Y145" s="314"/>
      <c r="Z145" s="314"/>
      <c r="AA145" s="314"/>
      <c r="AB145" s="314"/>
      <c r="AC145" s="314"/>
      <c r="AD145" s="314"/>
      <c r="AE145" s="314"/>
      <c r="AF145" s="314"/>
      <c r="AG145" s="316"/>
    </row>
    <row r="146" spans="1:33" s="52" customFormat="1" ht="38.25" customHeight="1" thickBot="1" x14ac:dyDescent="0.25">
      <c r="A146" s="94">
        <v>107</v>
      </c>
      <c r="B146" s="94" t="s">
        <v>144</v>
      </c>
      <c r="C146" s="94" t="s">
        <v>132</v>
      </c>
      <c r="D146" s="131" t="s">
        <v>567</v>
      </c>
      <c r="E146" s="98" t="s">
        <v>176</v>
      </c>
      <c r="F146" s="99">
        <v>1</v>
      </c>
      <c r="G146" s="99">
        <v>1</v>
      </c>
      <c r="H146" s="99">
        <v>1</v>
      </c>
      <c r="I146" s="99">
        <v>1</v>
      </c>
      <c r="J146" s="99">
        <v>1</v>
      </c>
      <c r="K146" s="99">
        <v>1</v>
      </c>
      <c r="L146" s="99">
        <v>1</v>
      </c>
      <c r="M146" s="99">
        <v>1</v>
      </c>
      <c r="N146" s="99">
        <v>1</v>
      </c>
      <c r="O146" s="99">
        <v>1</v>
      </c>
      <c r="P146" s="99">
        <v>1</v>
      </c>
      <c r="Q146" s="104">
        <v>1</v>
      </c>
      <c r="R146" s="105">
        <f>IFERROR(SUM(F146:Q146),"")</f>
        <v>12</v>
      </c>
      <c r="S146" s="106">
        <v>1</v>
      </c>
      <c r="T146" s="99"/>
      <c r="U146" s="99"/>
      <c r="V146" s="99"/>
      <c r="W146" s="99"/>
      <c r="X146" s="99"/>
      <c r="Y146" s="99"/>
      <c r="Z146" s="99"/>
      <c r="AA146" s="99"/>
      <c r="AB146" s="99"/>
      <c r="AC146" s="99"/>
      <c r="AD146" s="99"/>
      <c r="AE146" s="107">
        <f t="shared" ref="AE146" si="50">IFERROR(SUM(S146:AD146),"")</f>
        <v>1</v>
      </c>
      <c r="AF146" s="108">
        <f>IF(AND(R146=0,AE146=0),"",IF(IFERROR(AE146/R146,"")&gt;100%,100%,IFERROR(AE146/R146,"")))</f>
        <v>8.3333333333333329E-2</v>
      </c>
      <c r="AG146" s="192" t="s">
        <v>582</v>
      </c>
    </row>
    <row r="147" spans="1:33" s="52" customFormat="1" ht="84" customHeight="1" thickBot="1" x14ac:dyDescent="0.25">
      <c r="A147" s="94">
        <v>108</v>
      </c>
      <c r="B147" s="94" t="s">
        <v>144</v>
      </c>
      <c r="C147" s="94" t="s">
        <v>132</v>
      </c>
      <c r="D147" s="131" t="s">
        <v>154</v>
      </c>
      <c r="E147" s="98" t="s">
        <v>176</v>
      </c>
      <c r="F147" s="99">
        <v>1</v>
      </c>
      <c r="G147" s="99"/>
      <c r="H147" s="99">
        <v>1</v>
      </c>
      <c r="I147" s="99"/>
      <c r="J147" s="99">
        <v>1</v>
      </c>
      <c r="K147" s="99">
        <v>1</v>
      </c>
      <c r="L147" s="99">
        <v>1</v>
      </c>
      <c r="M147" s="99"/>
      <c r="N147" s="99">
        <v>1</v>
      </c>
      <c r="O147" s="99"/>
      <c r="P147" s="99">
        <v>1</v>
      </c>
      <c r="Q147" s="104"/>
      <c r="R147" s="105">
        <f>IFERROR(SUM(F147:Q147),"")</f>
        <v>7</v>
      </c>
      <c r="S147" s="106">
        <v>1</v>
      </c>
      <c r="T147" s="99"/>
      <c r="U147" s="99"/>
      <c r="V147" s="99"/>
      <c r="W147" s="99"/>
      <c r="X147" s="99"/>
      <c r="Y147" s="99"/>
      <c r="Z147" s="99"/>
      <c r="AA147" s="99"/>
      <c r="AB147" s="99"/>
      <c r="AC147" s="99"/>
      <c r="AD147" s="99"/>
      <c r="AE147" s="107">
        <f t="shared" ref="AE147:AE152" si="51">IFERROR(SUM(S147:AD147),"")</f>
        <v>1</v>
      </c>
      <c r="AF147" s="108">
        <f>IF(AND(R147=0,AE147=0),"",IF(IFERROR(AE147/R147,"")&gt;100%,100%,IFERROR(AE147/R147,"")))</f>
        <v>0.14285714285714285</v>
      </c>
      <c r="AG147" s="192" t="s">
        <v>581</v>
      </c>
    </row>
    <row r="148" spans="1:33" ht="18" thickBot="1" x14ac:dyDescent="0.25">
      <c r="A148" s="341" t="s">
        <v>550</v>
      </c>
      <c r="B148" s="342"/>
      <c r="C148" s="342"/>
      <c r="D148" s="342"/>
      <c r="E148" s="343"/>
      <c r="F148" s="103">
        <f>SUM(F146:F147)</f>
        <v>2</v>
      </c>
      <c r="G148" s="103">
        <f t="shared" ref="G148:Q148" si="52">SUM(G146:G147)</f>
        <v>1</v>
      </c>
      <c r="H148" s="103">
        <f t="shared" si="52"/>
        <v>2</v>
      </c>
      <c r="I148" s="103">
        <f t="shared" si="52"/>
        <v>1</v>
      </c>
      <c r="J148" s="103">
        <f t="shared" si="52"/>
        <v>2</v>
      </c>
      <c r="K148" s="103">
        <f t="shared" si="52"/>
        <v>2</v>
      </c>
      <c r="L148" s="103">
        <f t="shared" si="52"/>
        <v>2</v>
      </c>
      <c r="M148" s="103">
        <f t="shared" si="52"/>
        <v>1</v>
      </c>
      <c r="N148" s="103">
        <f t="shared" si="52"/>
        <v>2</v>
      </c>
      <c r="O148" s="103">
        <f t="shared" si="52"/>
        <v>1</v>
      </c>
      <c r="P148" s="103">
        <f t="shared" si="52"/>
        <v>2</v>
      </c>
      <c r="Q148" s="103">
        <f t="shared" si="52"/>
        <v>1</v>
      </c>
      <c r="R148" s="121">
        <f>F148+G148+H148+I148+J148+K148+L148+M148+N148+O148+P148+Q148</f>
        <v>19</v>
      </c>
      <c r="S148" s="147">
        <f t="shared" ref="S148:AE148" si="53">SUM(S147:S147)</f>
        <v>1</v>
      </c>
      <c r="T148" s="103">
        <f t="shared" si="53"/>
        <v>0</v>
      </c>
      <c r="U148" s="103">
        <f t="shared" si="53"/>
        <v>0</v>
      </c>
      <c r="V148" s="103">
        <f t="shared" si="53"/>
        <v>0</v>
      </c>
      <c r="W148" s="103">
        <f t="shared" si="53"/>
        <v>0</v>
      </c>
      <c r="X148" s="103">
        <f t="shared" si="53"/>
        <v>0</v>
      </c>
      <c r="Y148" s="103">
        <f t="shared" si="53"/>
        <v>0</v>
      </c>
      <c r="Z148" s="103">
        <f t="shared" si="53"/>
        <v>0</v>
      </c>
      <c r="AA148" s="103">
        <f t="shared" si="53"/>
        <v>0</v>
      </c>
      <c r="AB148" s="103">
        <f t="shared" si="53"/>
        <v>0</v>
      </c>
      <c r="AC148" s="103">
        <f t="shared" si="53"/>
        <v>0</v>
      </c>
      <c r="AD148" s="103">
        <f t="shared" si="53"/>
        <v>0</v>
      </c>
      <c r="AE148" s="148">
        <f t="shared" si="53"/>
        <v>1</v>
      </c>
      <c r="AF148" s="122">
        <f>+AE148/R148</f>
        <v>5.2631578947368418E-2</v>
      </c>
      <c r="AG148" s="191"/>
    </row>
    <row r="149" spans="1:33" ht="18" thickBot="1" x14ac:dyDescent="0.25">
      <c r="A149" s="124"/>
      <c r="B149" s="179"/>
      <c r="C149" s="179"/>
      <c r="D149" s="189"/>
      <c r="E149" s="167"/>
      <c r="F149" s="298">
        <f>+F148+G148+H148</f>
        <v>5</v>
      </c>
      <c r="G149" s="298"/>
      <c r="H149" s="298"/>
      <c r="I149" s="298">
        <f>+I148+J148+K148</f>
        <v>5</v>
      </c>
      <c r="J149" s="298"/>
      <c r="K149" s="298"/>
      <c r="L149" s="298">
        <f>+L148+M148+N148</f>
        <v>5</v>
      </c>
      <c r="M149" s="298"/>
      <c r="N149" s="298"/>
      <c r="O149" s="298">
        <f>+O148+P148+Q148</f>
        <v>4</v>
      </c>
      <c r="P149" s="298"/>
      <c r="Q149" s="299"/>
      <c r="R149" s="121">
        <f>+F149+I149+L149+O149</f>
        <v>19</v>
      </c>
      <c r="S149" s="300">
        <f>+S148+T148+U148</f>
        <v>1</v>
      </c>
      <c r="T149" s="298"/>
      <c r="U149" s="298"/>
      <c r="V149" s="298">
        <f>+V148+W148+X148</f>
        <v>0</v>
      </c>
      <c r="W149" s="298"/>
      <c r="X149" s="298"/>
      <c r="Y149" s="298">
        <f>+Y148+Z148+AA148</f>
        <v>0</v>
      </c>
      <c r="Z149" s="298"/>
      <c r="AA149" s="298"/>
      <c r="AB149" s="298">
        <f>+AB148+AC148+AD148</f>
        <v>0</v>
      </c>
      <c r="AC149" s="298"/>
      <c r="AD149" s="298"/>
      <c r="AE149" s="148">
        <f>+S149+V149+Y149+AB149</f>
        <v>1</v>
      </c>
      <c r="AF149" s="122">
        <f>+AE149/R149</f>
        <v>5.2631578947368418E-2</v>
      </c>
      <c r="AG149" s="191"/>
    </row>
    <row r="150" spans="1:33" ht="18" thickBot="1" x14ac:dyDescent="0.25">
      <c r="A150" s="124"/>
      <c r="B150" s="179"/>
      <c r="C150" s="179"/>
      <c r="D150" s="189"/>
      <c r="E150" s="167"/>
      <c r="F150" s="289">
        <f>+F149/R149</f>
        <v>0.26315789473684209</v>
      </c>
      <c r="G150" s="289"/>
      <c r="H150" s="289"/>
      <c r="I150" s="289">
        <f>+I149/R149</f>
        <v>0.26315789473684209</v>
      </c>
      <c r="J150" s="289"/>
      <c r="K150" s="289"/>
      <c r="L150" s="289">
        <f>+L149/R149</f>
        <v>0.26315789473684209</v>
      </c>
      <c r="M150" s="289"/>
      <c r="N150" s="289"/>
      <c r="O150" s="289">
        <f>+O149/R149</f>
        <v>0.21052631578947367</v>
      </c>
      <c r="P150" s="289"/>
      <c r="Q150" s="290"/>
      <c r="R150" s="153">
        <f>+F150+I150+L150+O150</f>
        <v>1</v>
      </c>
      <c r="S150" s="301">
        <f>+S149/F149</f>
        <v>0.2</v>
      </c>
      <c r="T150" s="289"/>
      <c r="U150" s="289"/>
      <c r="V150" s="289">
        <f>+V149/I149</f>
        <v>0</v>
      </c>
      <c r="W150" s="289"/>
      <c r="X150" s="289"/>
      <c r="Y150" s="289">
        <f>+Y149/L149</f>
        <v>0</v>
      </c>
      <c r="Z150" s="289"/>
      <c r="AA150" s="289"/>
      <c r="AB150" s="289">
        <f>+AB149/O149</f>
        <v>0</v>
      </c>
      <c r="AC150" s="289"/>
      <c r="AD150" s="289"/>
      <c r="AE150" s="130">
        <f>(S150+V150+Y150)/3</f>
        <v>6.6666666666666666E-2</v>
      </c>
      <c r="AF150" s="122"/>
      <c r="AG150" s="191"/>
    </row>
    <row r="151" spans="1:33" ht="31.5" customHeight="1" x14ac:dyDescent="0.2">
      <c r="A151" s="313" t="s">
        <v>138</v>
      </c>
      <c r="B151" s="314"/>
      <c r="C151" s="314"/>
      <c r="D151" s="314"/>
      <c r="E151" s="314"/>
      <c r="F151" s="314"/>
      <c r="G151" s="314"/>
      <c r="H151" s="314"/>
      <c r="I151" s="314"/>
      <c r="J151" s="314"/>
      <c r="K151" s="314"/>
      <c r="L151" s="314"/>
      <c r="M151" s="314"/>
      <c r="N151" s="314"/>
      <c r="O151" s="314"/>
      <c r="P151" s="314"/>
      <c r="Q151" s="314"/>
      <c r="R151" s="344"/>
      <c r="S151" s="314"/>
      <c r="T151" s="314"/>
      <c r="U151" s="314"/>
      <c r="V151" s="314"/>
      <c r="W151" s="314"/>
      <c r="X151" s="314"/>
      <c r="Y151" s="314"/>
      <c r="Z151" s="314"/>
      <c r="AA151" s="314"/>
      <c r="AB151" s="314"/>
      <c r="AC151" s="314"/>
      <c r="AD151" s="314"/>
      <c r="AE151" s="314"/>
      <c r="AF151" s="314"/>
      <c r="AG151" s="316"/>
    </row>
    <row r="152" spans="1:33" s="52" customFormat="1" ht="38.25" customHeight="1" x14ac:dyDescent="0.2">
      <c r="A152" s="94">
        <v>109</v>
      </c>
      <c r="B152" s="94" t="s">
        <v>25</v>
      </c>
      <c r="C152" s="94" t="s">
        <v>179</v>
      </c>
      <c r="D152" s="131" t="s">
        <v>164</v>
      </c>
      <c r="E152" s="98" t="s">
        <v>177</v>
      </c>
      <c r="F152" s="99"/>
      <c r="G152" s="99"/>
      <c r="H152" s="99"/>
      <c r="I152" s="99"/>
      <c r="J152" s="99">
        <v>1</v>
      </c>
      <c r="K152" s="99"/>
      <c r="L152" s="99"/>
      <c r="M152" s="99"/>
      <c r="N152" s="99"/>
      <c r="O152" s="99">
        <v>1</v>
      </c>
      <c r="P152" s="99"/>
      <c r="Q152" s="99"/>
      <c r="R152" s="193">
        <f>IFERROR(SUM(F152:Q152),"")</f>
        <v>2</v>
      </c>
      <c r="S152" s="99"/>
      <c r="T152" s="99"/>
      <c r="U152" s="99"/>
      <c r="V152" s="99"/>
      <c r="W152" s="99"/>
      <c r="X152" s="99"/>
      <c r="Y152" s="99"/>
      <c r="Z152" s="99"/>
      <c r="AA152" s="99"/>
      <c r="AB152" s="99"/>
      <c r="AC152" s="99"/>
      <c r="AD152" s="99"/>
      <c r="AE152" s="107">
        <f t="shared" si="51"/>
        <v>0</v>
      </c>
      <c r="AF152" s="108">
        <f>IF(AND(R152=0,AE152=0),"",IF(IFERROR(AE152/R152,"")&gt;100%,100%,IFERROR(AE152/R152,"")))</f>
        <v>0</v>
      </c>
      <c r="AG152" s="192"/>
    </row>
    <row r="153" spans="1:33" s="52" customFormat="1" ht="43.5" customHeight="1" thickBot="1" x14ac:dyDescent="0.25">
      <c r="A153" s="94">
        <v>110</v>
      </c>
      <c r="B153" s="94" t="s">
        <v>25</v>
      </c>
      <c r="C153" s="94" t="s">
        <v>131</v>
      </c>
      <c r="D153" s="131" t="s">
        <v>161</v>
      </c>
      <c r="E153" s="98" t="s">
        <v>178</v>
      </c>
      <c r="F153" s="99">
        <v>1</v>
      </c>
      <c r="G153" s="99">
        <v>1</v>
      </c>
      <c r="H153" s="99">
        <v>1</v>
      </c>
      <c r="I153" s="99">
        <v>1</v>
      </c>
      <c r="J153" s="99"/>
      <c r="K153" s="99">
        <v>1</v>
      </c>
      <c r="L153" s="99">
        <v>1</v>
      </c>
      <c r="M153" s="99">
        <v>1</v>
      </c>
      <c r="N153" s="99">
        <v>1</v>
      </c>
      <c r="O153" s="99">
        <v>1</v>
      </c>
      <c r="P153" s="99">
        <v>1</v>
      </c>
      <c r="Q153" s="118">
        <v>1</v>
      </c>
      <c r="R153" s="118">
        <f>IFERROR(SUM(F153:Q153),"")</f>
        <v>11</v>
      </c>
      <c r="S153" s="99"/>
      <c r="T153" s="99"/>
      <c r="U153" s="99"/>
      <c r="V153" s="99"/>
      <c r="W153" s="99"/>
      <c r="X153" s="99"/>
      <c r="Y153" s="99"/>
      <c r="Z153" s="99"/>
      <c r="AA153" s="99"/>
      <c r="AB153" s="99"/>
      <c r="AC153" s="99"/>
      <c r="AD153" s="99"/>
      <c r="AE153" s="107">
        <f t="shared" ref="AE153" si="54">IFERROR(SUM(S153:AD153),"")</f>
        <v>0</v>
      </c>
      <c r="AF153" s="108">
        <f>IF(AND(R153=0,AE153=0),"",IF(IFERROR(AE153/R153,"")&gt;100%,100%,IFERROR(AE153/R153,"")))</f>
        <v>0</v>
      </c>
      <c r="AG153" s="194"/>
    </row>
    <row r="154" spans="1:33" ht="18" thickBot="1" x14ac:dyDescent="0.25">
      <c r="A154" s="341" t="s">
        <v>551</v>
      </c>
      <c r="B154" s="342"/>
      <c r="C154" s="342"/>
      <c r="D154" s="342"/>
      <c r="E154" s="343"/>
      <c r="F154" s="103">
        <f>SUM(F152:F153)</f>
        <v>1</v>
      </c>
      <c r="G154" s="103">
        <f t="shared" ref="G154:Q154" si="55">SUM(G152:G153)</f>
        <v>1</v>
      </c>
      <c r="H154" s="103">
        <f t="shared" si="55"/>
        <v>1</v>
      </c>
      <c r="I154" s="103">
        <f t="shared" si="55"/>
        <v>1</v>
      </c>
      <c r="J154" s="103">
        <f t="shared" si="55"/>
        <v>1</v>
      </c>
      <c r="K154" s="103">
        <f t="shared" si="55"/>
        <v>1</v>
      </c>
      <c r="L154" s="103">
        <f t="shared" si="55"/>
        <v>1</v>
      </c>
      <c r="M154" s="103">
        <f t="shared" si="55"/>
        <v>1</v>
      </c>
      <c r="N154" s="103">
        <f t="shared" si="55"/>
        <v>1</v>
      </c>
      <c r="O154" s="103">
        <f t="shared" si="55"/>
        <v>2</v>
      </c>
      <c r="P154" s="103">
        <f t="shared" si="55"/>
        <v>1</v>
      </c>
      <c r="Q154" s="103">
        <f t="shared" si="55"/>
        <v>1</v>
      </c>
      <c r="R154" s="121">
        <f>F154+G154+H154+I154+J154+K154+L154+M154+N154+O154+P154+Q154</f>
        <v>13</v>
      </c>
      <c r="S154" s="147">
        <f t="shared" ref="S154:AE154" si="56">SUM(S153:S153)</f>
        <v>0</v>
      </c>
      <c r="T154" s="103">
        <f t="shared" si="56"/>
        <v>0</v>
      </c>
      <c r="U154" s="103">
        <f t="shared" si="56"/>
        <v>0</v>
      </c>
      <c r="V154" s="103">
        <f t="shared" si="56"/>
        <v>0</v>
      </c>
      <c r="W154" s="103">
        <f t="shared" si="56"/>
        <v>0</v>
      </c>
      <c r="X154" s="103">
        <f t="shared" si="56"/>
        <v>0</v>
      </c>
      <c r="Y154" s="103">
        <f t="shared" si="56"/>
        <v>0</v>
      </c>
      <c r="Z154" s="103">
        <f t="shared" si="56"/>
        <v>0</v>
      </c>
      <c r="AA154" s="103">
        <f t="shared" si="56"/>
        <v>0</v>
      </c>
      <c r="AB154" s="103">
        <f t="shared" si="56"/>
        <v>0</v>
      </c>
      <c r="AC154" s="103">
        <f t="shared" si="56"/>
        <v>0</v>
      </c>
      <c r="AD154" s="103">
        <f t="shared" si="56"/>
        <v>0</v>
      </c>
      <c r="AE154" s="148">
        <f t="shared" si="56"/>
        <v>0</v>
      </c>
      <c r="AF154" s="122">
        <f>+AE154/R154</f>
        <v>0</v>
      </c>
      <c r="AG154" s="191"/>
    </row>
    <row r="155" spans="1:33" ht="18" thickBot="1" x14ac:dyDescent="0.25">
      <c r="A155" s="178"/>
      <c r="B155" s="236"/>
      <c r="C155" s="236"/>
      <c r="D155" s="237"/>
      <c r="E155" s="238"/>
      <c r="F155" s="298">
        <f>+F154+G154+H154</f>
        <v>3</v>
      </c>
      <c r="G155" s="298"/>
      <c r="H155" s="298"/>
      <c r="I155" s="298">
        <f>+I154+J154+K154</f>
        <v>3</v>
      </c>
      <c r="J155" s="298"/>
      <c r="K155" s="298"/>
      <c r="L155" s="298">
        <f>+L154+M154+N154</f>
        <v>3</v>
      </c>
      <c r="M155" s="298"/>
      <c r="N155" s="298"/>
      <c r="O155" s="298">
        <f>+O154+P154+Q154</f>
        <v>4</v>
      </c>
      <c r="P155" s="298"/>
      <c r="Q155" s="298"/>
      <c r="R155" s="239">
        <f>F155+I155+L155+O155</f>
        <v>13</v>
      </c>
      <c r="S155" s="300">
        <f>+S154+T154+U154</f>
        <v>0</v>
      </c>
      <c r="T155" s="298"/>
      <c r="U155" s="298"/>
      <c r="V155" s="298">
        <f>+V154+W154+X154</f>
        <v>0</v>
      </c>
      <c r="W155" s="298"/>
      <c r="X155" s="298"/>
      <c r="Y155" s="298">
        <f>+Y154+Z154+AA154</f>
        <v>0</v>
      </c>
      <c r="Z155" s="298"/>
      <c r="AA155" s="298"/>
      <c r="AB155" s="298">
        <f>+AB154+AC154+AD154</f>
        <v>0</v>
      </c>
      <c r="AC155" s="298"/>
      <c r="AD155" s="298"/>
      <c r="AE155" s="148">
        <f>+S155+V155+Y155+AB155</f>
        <v>0</v>
      </c>
      <c r="AF155" s="122">
        <f>+AE155/R155</f>
        <v>0</v>
      </c>
      <c r="AG155" s="240"/>
    </row>
    <row r="156" spans="1:33" s="52" customFormat="1" ht="21.75" customHeight="1" x14ac:dyDescent="0.2">
      <c r="A156" s="197"/>
      <c r="B156" s="242"/>
      <c r="C156" s="197"/>
      <c r="D156" s="199"/>
      <c r="E156" s="198"/>
      <c r="F156" s="289">
        <f>F155/R155</f>
        <v>0.23076923076923078</v>
      </c>
      <c r="G156" s="289"/>
      <c r="H156" s="289"/>
      <c r="I156" s="289">
        <f>I155/R155</f>
        <v>0.23076923076923078</v>
      </c>
      <c r="J156" s="289"/>
      <c r="K156" s="289"/>
      <c r="L156" s="289">
        <f>L155/R155</f>
        <v>0.23076923076923078</v>
      </c>
      <c r="M156" s="289"/>
      <c r="N156" s="289"/>
      <c r="O156" s="289">
        <f>O155/R155</f>
        <v>0.30769230769230771</v>
      </c>
      <c r="P156" s="289"/>
      <c r="Q156" s="289"/>
      <c r="R156" s="195">
        <f>F156+I156+L156+O156</f>
        <v>1</v>
      </c>
      <c r="S156" s="301">
        <f>+S155/F155</f>
        <v>0</v>
      </c>
      <c r="T156" s="289"/>
      <c r="U156" s="289"/>
      <c r="V156" s="289">
        <f>+V155/I155</f>
        <v>0</v>
      </c>
      <c r="W156" s="289"/>
      <c r="X156" s="289"/>
      <c r="Y156" s="289">
        <f>+Y155/L155</f>
        <v>0</v>
      </c>
      <c r="Z156" s="289"/>
      <c r="AA156" s="289"/>
      <c r="AB156" s="289">
        <f>+AB155/O155</f>
        <v>0</v>
      </c>
      <c r="AC156" s="289"/>
      <c r="AD156" s="289"/>
      <c r="AE156" s="130">
        <f>(S156+V156+Y156)/3</f>
        <v>0</v>
      </c>
      <c r="AF156" s="122"/>
      <c r="AG156" s="196"/>
    </row>
    <row r="157" spans="1:33" s="52" customFormat="1" x14ac:dyDescent="0.2">
      <c r="A157" s="317"/>
      <c r="B157" s="318"/>
      <c r="C157" s="318"/>
      <c r="D157" s="318"/>
      <c r="E157" s="318"/>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3"/>
    </row>
    <row r="158" spans="1:33" s="52" customFormat="1" ht="29.25" customHeight="1" x14ac:dyDescent="0.2">
      <c r="A158" s="197"/>
      <c r="B158" s="197"/>
      <c r="C158" s="198"/>
      <c r="D158" s="199"/>
      <c r="E158" s="200"/>
      <c r="F158" s="201"/>
      <c r="G158" s="201"/>
      <c r="H158" s="201"/>
      <c r="I158" s="201"/>
      <c r="J158" s="201"/>
      <c r="K158" s="201"/>
      <c r="L158" s="201"/>
      <c r="M158" s="201"/>
      <c r="N158" s="201"/>
      <c r="O158" s="201"/>
      <c r="P158" s="201"/>
      <c r="Q158" s="201"/>
      <c r="R158" s="202"/>
      <c r="S158" s="201"/>
      <c r="T158" s="201"/>
      <c r="U158" s="201"/>
      <c r="V158" s="201"/>
      <c r="W158" s="201"/>
      <c r="X158" s="201"/>
      <c r="Y158" s="201"/>
      <c r="Z158" s="201"/>
      <c r="AA158" s="201"/>
      <c r="AB158" s="201"/>
      <c r="AC158" s="201"/>
      <c r="AD158" s="201"/>
      <c r="AE158" s="203"/>
      <c r="AF158" s="204"/>
      <c r="AG158" s="205"/>
    </row>
    <row r="159" spans="1:33" s="52" customFormat="1" ht="29.25" customHeight="1" x14ac:dyDescent="0.2">
      <c r="A159" s="197"/>
      <c r="B159" s="197"/>
      <c r="C159" s="198"/>
      <c r="D159" s="199"/>
      <c r="E159" s="200"/>
      <c r="F159" s="319" t="s">
        <v>2</v>
      </c>
      <c r="G159" s="319"/>
      <c r="H159" s="319"/>
      <c r="I159" s="319"/>
      <c r="J159" s="319"/>
      <c r="K159" s="319"/>
      <c r="L159" s="319"/>
      <c r="M159" s="319"/>
      <c r="N159" s="319"/>
      <c r="O159" s="319"/>
      <c r="P159" s="319"/>
      <c r="Q159" s="319"/>
      <c r="R159" s="319"/>
      <c r="S159" s="320" t="s">
        <v>3</v>
      </c>
      <c r="T159" s="321"/>
      <c r="U159" s="321"/>
      <c r="V159" s="321"/>
      <c r="W159" s="321"/>
      <c r="X159" s="321"/>
      <c r="Y159" s="321"/>
      <c r="Z159" s="321"/>
      <c r="AA159" s="321"/>
      <c r="AB159" s="321"/>
      <c r="AC159" s="321"/>
      <c r="AD159" s="322"/>
      <c r="AE159" s="206"/>
      <c r="AF159" s="206"/>
      <c r="AG159" s="206"/>
    </row>
    <row r="160" spans="1:33" s="52" customFormat="1" ht="29.25" customHeight="1" x14ac:dyDescent="0.2">
      <c r="A160" s="197"/>
      <c r="B160" s="197"/>
      <c r="C160" s="198"/>
      <c r="D160" s="199"/>
      <c r="E160" s="200"/>
      <c r="F160" s="207">
        <f t="shared" ref="F160:R160" si="57">F20+F36+F55+F77+F99+F107+F129+F142+F148+F154</f>
        <v>30</v>
      </c>
      <c r="G160" s="207">
        <f t="shared" si="57"/>
        <v>6</v>
      </c>
      <c r="H160" s="207">
        <f t="shared" si="57"/>
        <v>6</v>
      </c>
      <c r="I160" s="207">
        <f t="shared" si="57"/>
        <v>4</v>
      </c>
      <c r="J160" s="207">
        <f t="shared" si="57"/>
        <v>26</v>
      </c>
      <c r="K160" s="207">
        <f t="shared" si="57"/>
        <v>5</v>
      </c>
      <c r="L160" s="207">
        <f t="shared" si="57"/>
        <v>39</v>
      </c>
      <c r="M160" s="207">
        <f t="shared" si="57"/>
        <v>24</v>
      </c>
      <c r="N160" s="207">
        <f t="shared" si="57"/>
        <v>27</v>
      </c>
      <c r="O160" s="207">
        <f t="shared" si="57"/>
        <v>8</v>
      </c>
      <c r="P160" s="207">
        <f t="shared" si="57"/>
        <v>13</v>
      </c>
      <c r="Q160" s="207">
        <f t="shared" si="57"/>
        <v>3</v>
      </c>
      <c r="R160" s="207">
        <f t="shared" si="57"/>
        <v>191</v>
      </c>
      <c r="S160" s="207" t="e">
        <f>+S20+S36+S55+S77+S99+#REF!++S129+S142+S148+#REF!</f>
        <v>#REF!</v>
      </c>
      <c r="T160" s="207" t="e">
        <f>+T20+T36+T55+T77+T99+#REF!++T129+T142+T148+#REF!</f>
        <v>#REF!</v>
      </c>
      <c r="U160" s="207" t="e">
        <f>+U20+U36+U55+U77+U99+#REF!++U129+U142+U148+#REF!</f>
        <v>#REF!</v>
      </c>
      <c r="V160" s="207" t="e">
        <f>+V20+V36+V55+V77+V99+#REF!++V129+V142+V148+#REF!</f>
        <v>#REF!</v>
      </c>
      <c r="W160" s="207" t="e">
        <f>+W20+W36+W55+W77+W99+#REF!++W129+W142+W148+#REF!</f>
        <v>#REF!</v>
      </c>
      <c r="X160" s="207" t="e">
        <f>+X20+X36+X55+X77+X99+#REF!++X129+X142+X148+#REF!</f>
        <v>#REF!</v>
      </c>
      <c r="Y160" s="207" t="e">
        <f>+Y20+Y36+Y55+Y77+Y99+#REF!++Y129+Y142+Y148+#REF!</f>
        <v>#REF!</v>
      </c>
      <c r="Z160" s="207" t="e">
        <f>+Z20+Z36+Z55+Z77+Z99+#REF!++Z129+Z142+Z148+#REF!</f>
        <v>#REF!</v>
      </c>
      <c r="AA160" s="207" t="e">
        <f>+AA20+AA36+AA55+AA77+AA99+#REF!++AA129+AA142+AA148+#REF!</f>
        <v>#REF!</v>
      </c>
      <c r="AB160" s="207" t="e">
        <f>+AB20+AB36+AB55+AB77+AB99+#REF!++AB129+AB142+AB148+#REF!</f>
        <v>#REF!</v>
      </c>
      <c r="AC160" s="207" t="e">
        <f>+AC20+AC36+AC55+AC77+AC99+#REF!++AC129+AC142+AC148+#REF!</f>
        <v>#REF!</v>
      </c>
      <c r="AD160" s="207" t="e">
        <f>+AD20+AD36+AD55+AD77+AD99+#REF!++AD129+AD142+AD148+#REF!</f>
        <v>#REF!</v>
      </c>
      <c r="AE160" s="206"/>
      <c r="AF160" s="206"/>
      <c r="AG160" s="206"/>
    </row>
    <row r="161" spans="1:33" s="52" customFormat="1" ht="29.25" customHeight="1" x14ac:dyDescent="0.2">
      <c r="A161" s="197"/>
      <c r="B161" s="197"/>
      <c r="C161" s="198"/>
      <c r="D161" s="199"/>
      <c r="E161" s="200"/>
      <c r="F161" s="208"/>
      <c r="G161" s="208"/>
      <c r="H161" s="208"/>
      <c r="I161" s="208"/>
      <c r="J161" s="208"/>
      <c r="K161" s="209"/>
      <c r="L161" s="209"/>
      <c r="M161" s="208"/>
      <c r="N161" s="208"/>
      <c r="O161" s="208"/>
      <c r="P161" s="208"/>
      <c r="Q161" s="208"/>
      <c r="R161" s="210"/>
      <c r="S161" s="323" t="s">
        <v>27</v>
      </c>
      <c r="T161" s="324"/>
      <c r="U161" s="324"/>
      <c r="V161" s="324"/>
      <c r="W161" s="324"/>
      <c r="X161" s="324"/>
      <c r="Y161" s="324"/>
      <c r="Z161" s="324"/>
      <c r="AA161" s="324"/>
      <c r="AB161" s="324"/>
      <c r="AC161" s="324"/>
      <c r="AD161" s="325"/>
      <c r="AE161" s="206"/>
      <c r="AF161" s="206"/>
      <c r="AG161" s="206"/>
    </row>
    <row r="162" spans="1:33" s="52" customFormat="1" ht="29.25" customHeight="1" x14ac:dyDescent="0.2">
      <c r="A162" s="197"/>
      <c r="B162" s="197"/>
      <c r="C162" s="198"/>
      <c r="D162" s="199"/>
      <c r="E162" s="200"/>
      <c r="F162" s="152"/>
      <c r="G162" s="152"/>
      <c r="H162" s="152"/>
      <c r="I162" s="152"/>
      <c r="J162" s="152"/>
      <c r="K162" s="211"/>
      <c r="L162" s="211"/>
      <c r="M162" s="152"/>
      <c r="N162" s="152"/>
      <c r="O162" s="152"/>
      <c r="P162" s="212" t="s">
        <v>28</v>
      </c>
      <c r="Q162" s="213"/>
      <c r="R162" s="214"/>
      <c r="S162" s="215" t="str">
        <f>IFERROR(S160/F160,"")</f>
        <v/>
      </c>
      <c r="T162" s="215" t="str">
        <f>IFERROR(T160/G160,"")</f>
        <v/>
      </c>
      <c r="U162" s="215" t="str">
        <f>IFERROR(U160/H160,"")</f>
        <v/>
      </c>
      <c r="V162" s="215" t="str">
        <f t="shared" ref="V162:AD162" si="58">IFERROR(V160/I160,"")</f>
        <v/>
      </c>
      <c r="W162" s="215" t="str">
        <f t="shared" si="58"/>
        <v/>
      </c>
      <c r="X162" s="215" t="str">
        <f t="shared" si="58"/>
        <v/>
      </c>
      <c r="Y162" s="215" t="str">
        <f t="shared" si="58"/>
        <v/>
      </c>
      <c r="Z162" s="215" t="str">
        <f t="shared" si="58"/>
        <v/>
      </c>
      <c r="AA162" s="215" t="str">
        <f t="shared" si="58"/>
        <v/>
      </c>
      <c r="AB162" s="215" t="str">
        <f t="shared" si="58"/>
        <v/>
      </c>
      <c r="AC162" s="215" t="str">
        <f t="shared" si="58"/>
        <v/>
      </c>
      <c r="AD162" s="215" t="str">
        <f t="shared" si="58"/>
        <v/>
      </c>
      <c r="AE162" s="206"/>
      <c r="AF162" s="206"/>
      <c r="AG162" s="206"/>
    </row>
    <row r="163" spans="1:33" s="52" customFormat="1" ht="29.25" customHeight="1" x14ac:dyDescent="0.2">
      <c r="A163" s="197"/>
      <c r="B163" s="197"/>
      <c r="C163" s="198"/>
      <c r="D163" s="199"/>
      <c r="E163" s="200"/>
      <c r="F163" s="152"/>
      <c r="G163" s="152"/>
      <c r="H163" s="152"/>
      <c r="I163" s="152"/>
      <c r="J163" s="152"/>
      <c r="K163" s="211"/>
      <c r="L163" s="211"/>
      <c r="M163" s="152"/>
      <c r="N163" s="152"/>
      <c r="O163" s="152"/>
      <c r="P163" s="212" t="s">
        <v>29</v>
      </c>
      <c r="Q163" s="213"/>
      <c r="R163" s="214"/>
      <c r="S163" s="326" t="str">
        <f>IFERROR(SUM(S160:U160)/SUM(F160:H160),"")</f>
        <v/>
      </c>
      <c r="T163" s="326"/>
      <c r="U163" s="326"/>
      <c r="V163" s="326" t="str">
        <f>IFERROR(SUM(V160:X160)/SUM(I160:K160),"")</f>
        <v/>
      </c>
      <c r="W163" s="326"/>
      <c r="X163" s="326"/>
      <c r="Y163" s="326" t="str">
        <f>IFERROR(SUM(Y160:AA160)/SUM(L160:N160),"")</f>
        <v/>
      </c>
      <c r="Z163" s="326"/>
      <c r="AA163" s="326"/>
      <c r="AB163" s="326" t="str">
        <f>IFERROR(SUM(AB160:AD160)/SUM(O160:Q160),"")</f>
        <v/>
      </c>
      <c r="AC163" s="326"/>
      <c r="AD163" s="326"/>
      <c r="AE163" s="206"/>
      <c r="AF163" s="206"/>
      <c r="AG163" s="206"/>
    </row>
    <row r="164" spans="1:33" s="52" customFormat="1" ht="29.25" customHeight="1" x14ac:dyDescent="0.2">
      <c r="A164" s="197"/>
      <c r="B164" s="197"/>
      <c r="C164" s="198"/>
      <c r="D164" s="199"/>
      <c r="E164" s="200"/>
      <c r="F164" s="152"/>
      <c r="G164" s="152"/>
      <c r="H164" s="152"/>
      <c r="I164" s="152"/>
      <c r="J164" s="152"/>
      <c r="K164" s="211"/>
      <c r="L164" s="211"/>
      <c r="M164" s="152"/>
      <c r="N164" s="152"/>
      <c r="O164" s="152"/>
      <c r="P164" s="212" t="s">
        <v>30</v>
      </c>
      <c r="Q164" s="213"/>
      <c r="R164" s="214"/>
      <c r="S164" s="326" t="str">
        <f>IFERROR(SUM(S160:X160)/SUM(F160:K160),"")</f>
        <v/>
      </c>
      <c r="T164" s="326"/>
      <c r="U164" s="326"/>
      <c r="V164" s="326"/>
      <c r="W164" s="326"/>
      <c r="X164" s="326"/>
      <c r="Y164" s="326" t="str">
        <f>IFERROR(SUM(Y160:AD160)/SUM(L160:Q160),"")</f>
        <v/>
      </c>
      <c r="Z164" s="326"/>
      <c r="AA164" s="326"/>
      <c r="AB164" s="326"/>
      <c r="AC164" s="326"/>
      <c r="AD164" s="326"/>
      <c r="AE164" s="206"/>
      <c r="AF164" s="206"/>
      <c r="AG164" s="206"/>
    </row>
    <row r="165" spans="1:33" s="52" customFormat="1" ht="29.25" customHeight="1" x14ac:dyDescent="0.2">
      <c r="A165" s="197"/>
      <c r="B165" s="197"/>
      <c r="C165" s="198"/>
      <c r="D165" s="199"/>
      <c r="E165" s="200"/>
      <c r="F165" s="152"/>
      <c r="G165" s="152"/>
      <c r="H165" s="152"/>
      <c r="I165" s="152"/>
      <c r="J165" s="152"/>
      <c r="K165" s="211"/>
      <c r="L165" s="211"/>
      <c r="M165" s="152"/>
      <c r="N165" s="152"/>
      <c r="O165" s="152"/>
      <c r="P165" s="212" t="s">
        <v>31</v>
      </c>
      <c r="Q165" s="213"/>
      <c r="R165" s="214"/>
      <c r="S165" s="329" t="str">
        <f>IFERROR(SUM(S160:AD160)/SUM(F160:Q160),"")</f>
        <v/>
      </c>
      <c r="T165" s="330"/>
      <c r="U165" s="330"/>
      <c r="V165" s="330"/>
      <c r="W165" s="330"/>
      <c r="X165" s="330"/>
      <c r="Y165" s="330"/>
      <c r="Z165" s="330"/>
      <c r="AA165" s="330"/>
      <c r="AB165" s="330"/>
      <c r="AC165" s="330"/>
      <c r="AD165" s="331"/>
      <c r="AE165" s="206"/>
      <c r="AF165" s="206"/>
      <c r="AG165" s="206"/>
    </row>
    <row r="166" spans="1:33" s="52" customFormat="1" ht="29.25" customHeight="1" x14ac:dyDescent="0.2">
      <c r="A166" s="197"/>
      <c r="B166" s="197"/>
      <c r="C166" s="198"/>
      <c r="D166" s="199"/>
      <c r="E166" s="200"/>
      <c r="F166" s="152"/>
      <c r="G166" s="207">
        <f>SUM($F160:G160)</f>
        <v>36</v>
      </c>
      <c r="H166" s="207">
        <f>SUM($F160:H160)</f>
        <v>42</v>
      </c>
      <c r="I166" s="207">
        <f>SUM($F160:I160)</f>
        <v>46</v>
      </c>
      <c r="J166" s="207">
        <f>SUM($F160:J160)</f>
        <v>72</v>
      </c>
      <c r="K166" s="207">
        <f>SUM($F160:K160)</f>
        <v>77</v>
      </c>
      <c r="L166" s="207">
        <f>SUM($F160:L160)</f>
        <v>116</v>
      </c>
      <c r="M166" s="207">
        <f>SUM($F160:M160)</f>
        <v>140</v>
      </c>
      <c r="N166" s="207">
        <f>SUM($F160:N160)</f>
        <v>167</v>
      </c>
      <c r="O166" s="207">
        <f>SUM($F160:O160)</f>
        <v>175</v>
      </c>
      <c r="P166" s="207">
        <f>SUM($F160:P160)</f>
        <v>188</v>
      </c>
      <c r="Q166" s="207">
        <f>SUM($F160:Q160)</f>
        <v>191</v>
      </c>
      <c r="R166" s="216"/>
      <c r="S166" s="207" t="e">
        <f>SUM($S160:S$160)</f>
        <v>#REF!</v>
      </c>
      <c r="T166" s="207" t="e">
        <f>SUM($S160:T$160)</f>
        <v>#REF!</v>
      </c>
      <c r="U166" s="207" t="e">
        <f>SUM($S160:U$160)</f>
        <v>#REF!</v>
      </c>
      <c r="V166" s="207" t="e">
        <f>SUM($S160:V$160)</f>
        <v>#REF!</v>
      </c>
      <c r="W166" s="207" t="e">
        <f>SUM($S160:W$160)</f>
        <v>#REF!</v>
      </c>
      <c r="X166" s="207" t="e">
        <f>SUM($S160:X$160)</f>
        <v>#REF!</v>
      </c>
      <c r="Y166" s="207" t="e">
        <f>SUM($S160:Y$160)</f>
        <v>#REF!</v>
      </c>
      <c r="Z166" s="207" t="e">
        <f>SUM($S160:Z$160)</f>
        <v>#REF!</v>
      </c>
      <c r="AA166" s="207" t="e">
        <f>SUM($S160:AA$160)</f>
        <v>#REF!</v>
      </c>
      <c r="AB166" s="207" t="e">
        <f>SUM($S160:AB$160)</f>
        <v>#REF!</v>
      </c>
      <c r="AC166" s="207" t="e">
        <f>SUM($S160:AC$160)</f>
        <v>#REF!</v>
      </c>
      <c r="AD166" s="207" t="e">
        <f>SUM($S160:AD$160)</f>
        <v>#REF!</v>
      </c>
      <c r="AE166" s="206"/>
      <c r="AF166" s="206"/>
      <c r="AG166" s="206"/>
    </row>
    <row r="167" spans="1:33" s="52" customFormat="1" ht="29.25" customHeight="1" x14ac:dyDescent="0.2">
      <c r="A167" s="197"/>
      <c r="B167" s="197"/>
      <c r="C167" s="198"/>
      <c r="D167" s="199"/>
      <c r="E167" s="200"/>
      <c r="F167" s="152"/>
      <c r="G167" s="152"/>
      <c r="H167" s="152"/>
      <c r="I167" s="152"/>
      <c r="J167" s="152"/>
      <c r="K167" s="211"/>
      <c r="L167" s="211"/>
      <c r="M167" s="152"/>
      <c r="N167" s="152"/>
      <c r="O167" s="152"/>
      <c r="P167" s="152"/>
      <c r="Q167" s="152"/>
      <c r="R167" s="217"/>
      <c r="S167" s="208"/>
      <c r="T167" s="215" t="str">
        <f>IFERROR(T166/G166,"")</f>
        <v/>
      </c>
      <c r="U167" s="215" t="str">
        <f t="shared" ref="U167:AD167" si="59">IFERROR(U166/H166,"")</f>
        <v/>
      </c>
      <c r="V167" s="215" t="str">
        <f t="shared" si="59"/>
        <v/>
      </c>
      <c r="W167" s="215" t="str">
        <f t="shared" si="59"/>
        <v/>
      </c>
      <c r="X167" s="215" t="str">
        <f t="shared" si="59"/>
        <v/>
      </c>
      <c r="Y167" s="215" t="str">
        <f t="shared" si="59"/>
        <v/>
      </c>
      <c r="Z167" s="215" t="str">
        <f t="shared" si="59"/>
        <v/>
      </c>
      <c r="AA167" s="215" t="str">
        <f t="shared" si="59"/>
        <v/>
      </c>
      <c r="AB167" s="215" t="str">
        <f t="shared" si="59"/>
        <v/>
      </c>
      <c r="AC167" s="215" t="str">
        <f t="shared" si="59"/>
        <v/>
      </c>
      <c r="AD167" s="215" t="str">
        <f t="shared" si="59"/>
        <v/>
      </c>
      <c r="AE167" s="206"/>
      <c r="AF167" s="206"/>
      <c r="AG167" s="206"/>
    </row>
    <row r="168" spans="1:33" x14ac:dyDescent="0.2">
      <c r="Q168" s="218"/>
      <c r="R168" s="219"/>
      <c r="AD168" s="218"/>
      <c r="AE168" s="219"/>
      <c r="AG168" s="218"/>
    </row>
    <row r="169" spans="1:33" x14ac:dyDescent="0.2">
      <c r="Q169" s="218"/>
      <c r="R169" s="219"/>
      <c r="AD169" s="218"/>
      <c r="AE169" s="219"/>
      <c r="AG169" s="218"/>
    </row>
    <row r="170" spans="1:33" ht="141.75" customHeight="1" x14ac:dyDescent="0.2">
      <c r="A170" s="332" t="s">
        <v>553</v>
      </c>
      <c r="B170" s="332"/>
      <c r="C170" s="332"/>
      <c r="D170" s="332"/>
      <c r="E170" s="332"/>
      <c r="F170" s="332"/>
      <c r="G170" s="332"/>
      <c r="H170" s="332"/>
      <c r="I170" s="332"/>
      <c r="J170" s="332"/>
      <c r="K170" s="332"/>
      <c r="L170" s="332"/>
      <c r="M170" s="332"/>
      <c r="N170" s="332"/>
      <c r="O170" s="332"/>
      <c r="P170" s="332"/>
      <c r="Q170" s="332"/>
      <c r="R170" s="332"/>
      <c r="S170" s="333"/>
      <c r="T170" s="332"/>
      <c r="U170" s="332"/>
      <c r="V170" s="332"/>
      <c r="W170" s="332"/>
      <c r="X170" s="332"/>
      <c r="Y170" s="332"/>
      <c r="Z170" s="332"/>
      <c r="AA170" s="332"/>
      <c r="AB170" s="332"/>
      <c r="AC170" s="332"/>
      <c r="AD170" s="332"/>
      <c r="AE170" s="332"/>
      <c r="AF170" s="332"/>
      <c r="AG170" s="332"/>
    </row>
    <row r="171" spans="1:33" ht="24.75" customHeight="1" x14ac:dyDescent="0.2">
      <c r="A171" s="327" t="s">
        <v>133</v>
      </c>
      <c r="B171" s="327"/>
      <c r="C171" s="327"/>
      <c r="D171" s="327"/>
      <c r="E171" s="327"/>
      <c r="F171" s="327"/>
      <c r="G171" s="221"/>
      <c r="H171" s="221"/>
      <c r="I171" s="221"/>
      <c r="J171" s="221"/>
      <c r="K171" s="221"/>
      <c r="L171" s="221"/>
      <c r="M171" s="221"/>
      <c r="N171" s="221"/>
      <c r="O171" s="221"/>
      <c r="P171" s="221"/>
      <c r="Q171" s="221"/>
      <c r="R171" s="222"/>
      <c r="T171" s="221"/>
      <c r="U171" s="221"/>
      <c r="V171" s="221"/>
      <c r="W171" s="221"/>
      <c r="X171" s="221"/>
      <c r="Y171" s="221"/>
      <c r="Z171" s="221"/>
      <c r="AA171" s="221"/>
      <c r="AB171" s="221"/>
      <c r="AC171" s="221"/>
      <c r="AD171" s="221"/>
      <c r="AE171" s="222"/>
      <c r="AF171" s="221"/>
      <c r="AG171" s="221"/>
    </row>
    <row r="172" spans="1:33" ht="51" customHeight="1" x14ac:dyDescent="0.2">
      <c r="A172" s="334" t="s">
        <v>134</v>
      </c>
      <c r="B172" s="334"/>
      <c r="C172" s="334"/>
      <c r="D172" s="334"/>
      <c r="E172" s="334"/>
      <c r="Q172" s="218"/>
      <c r="R172" s="219"/>
      <c r="AD172" s="218"/>
      <c r="AE172" s="219"/>
      <c r="AG172" s="218"/>
    </row>
    <row r="173" spans="1:33" ht="23.25" customHeight="1" x14ac:dyDescent="0.2">
      <c r="A173" s="327"/>
      <c r="B173" s="327"/>
      <c r="C173" s="327"/>
      <c r="D173" s="327"/>
      <c r="E173" s="327"/>
      <c r="F173" s="327"/>
      <c r="Q173" s="218"/>
      <c r="R173" s="219"/>
      <c r="AD173" s="218"/>
      <c r="AE173" s="219"/>
      <c r="AG173" s="218"/>
    </row>
    <row r="174" spans="1:33" ht="13.5" customHeight="1" x14ac:dyDescent="0.2">
      <c r="A174" s="327" t="s">
        <v>135</v>
      </c>
      <c r="B174" s="327"/>
      <c r="C174" s="327"/>
      <c r="D174" s="327"/>
      <c r="Q174" s="218"/>
      <c r="R174" s="219"/>
      <c r="AD174" s="218"/>
      <c r="AE174" s="219"/>
      <c r="AG174" s="218"/>
    </row>
    <row r="175" spans="1:33" ht="23.25" customHeight="1" x14ac:dyDescent="0.2">
      <c r="A175" s="327" t="s">
        <v>614</v>
      </c>
      <c r="B175" s="327"/>
      <c r="C175" s="327"/>
      <c r="D175" s="327"/>
      <c r="E175" s="327"/>
      <c r="F175" s="327"/>
      <c r="G175" s="327"/>
      <c r="H175" s="327"/>
      <c r="I175" s="327"/>
      <c r="J175" s="327"/>
      <c r="K175" s="327"/>
      <c r="Q175" s="218"/>
      <c r="R175" s="219"/>
      <c r="AD175" s="218"/>
      <c r="AE175" s="219"/>
      <c r="AG175" s="218"/>
    </row>
    <row r="176" spans="1:33" ht="18.75" customHeight="1" x14ac:dyDescent="0.2">
      <c r="A176" s="327" t="s">
        <v>571</v>
      </c>
      <c r="B176" s="327"/>
      <c r="C176" s="327"/>
      <c r="D176" s="327"/>
      <c r="E176" s="327"/>
      <c r="F176" s="327"/>
      <c r="G176" s="327"/>
      <c r="H176" s="327"/>
      <c r="I176" s="327"/>
      <c r="J176" s="327"/>
      <c r="K176" s="327"/>
      <c r="L176" s="327"/>
      <c r="Q176" s="218"/>
      <c r="R176" s="219"/>
      <c r="AD176" s="218"/>
      <c r="AE176" s="219"/>
      <c r="AG176" s="218"/>
    </row>
    <row r="177" spans="1:33" x14ac:dyDescent="0.2">
      <c r="Q177" s="218"/>
      <c r="R177" s="219"/>
      <c r="AD177" s="218"/>
      <c r="AE177" s="219"/>
      <c r="AG177" s="218"/>
    </row>
    <row r="178" spans="1:33" ht="25.5" customHeight="1" x14ac:dyDescent="0.2">
      <c r="A178" s="328" t="s">
        <v>140</v>
      </c>
      <c r="B178" s="328"/>
      <c r="C178" s="328"/>
      <c r="D178" s="328"/>
      <c r="E178" s="328"/>
      <c r="Q178" s="218"/>
      <c r="R178" s="219"/>
      <c r="AD178" s="218"/>
      <c r="AE178" s="219"/>
      <c r="AG178" s="218"/>
    </row>
    <row r="179" spans="1:33" ht="11.25" customHeight="1" x14ac:dyDescent="0.2">
      <c r="A179" s="258"/>
      <c r="B179" s="258"/>
      <c r="C179" s="258"/>
      <c r="D179" s="258"/>
      <c r="E179" s="258"/>
      <c r="Q179" s="218"/>
      <c r="R179" s="219"/>
      <c r="AD179" s="218"/>
      <c r="AE179" s="219"/>
      <c r="AG179" s="218"/>
    </row>
    <row r="180" spans="1:33" ht="21" customHeight="1" x14ac:dyDescent="0.2">
      <c r="A180" s="258"/>
      <c r="B180" s="258"/>
      <c r="C180" s="258"/>
      <c r="D180" s="258"/>
      <c r="E180" s="258"/>
      <c r="F180" s="152"/>
      <c r="G180" s="152"/>
      <c r="H180" s="152"/>
      <c r="I180" s="152"/>
      <c r="J180" s="152"/>
      <c r="K180" s="152"/>
      <c r="L180" s="152"/>
      <c r="M180" s="152"/>
      <c r="N180" s="152"/>
      <c r="O180" s="152"/>
      <c r="P180" s="152"/>
      <c r="Q180" s="218"/>
      <c r="R180" s="219"/>
      <c r="AD180" s="218"/>
      <c r="AE180" s="219"/>
      <c r="AG180" s="218"/>
    </row>
    <row r="181" spans="1:33" x14ac:dyDescent="0.2">
      <c r="A181" s="258"/>
      <c r="B181" s="258"/>
      <c r="C181" s="258"/>
      <c r="D181" s="258"/>
      <c r="E181" s="258"/>
      <c r="F181" s="152"/>
      <c r="G181" s="152"/>
      <c r="H181" s="152"/>
      <c r="I181" s="152"/>
      <c r="J181" s="152"/>
      <c r="K181" s="152"/>
      <c r="L181" s="152"/>
      <c r="M181" s="152"/>
      <c r="N181" s="152"/>
      <c r="O181" s="152"/>
      <c r="P181" s="152"/>
      <c r="Q181" s="218"/>
      <c r="R181" s="219"/>
      <c r="AD181" s="218"/>
      <c r="AE181" s="219"/>
      <c r="AG181" s="218"/>
    </row>
    <row r="182" spans="1:33" x14ac:dyDescent="0.2">
      <c r="B182" s="152"/>
      <c r="C182" s="152"/>
      <c r="E182" s="152"/>
      <c r="F182" s="152"/>
      <c r="G182" s="152"/>
      <c r="H182" s="152"/>
      <c r="I182" s="152"/>
      <c r="J182" s="152"/>
      <c r="K182" s="152"/>
      <c r="L182" s="152"/>
      <c r="M182" s="152"/>
      <c r="N182" s="152"/>
      <c r="O182" s="152"/>
      <c r="P182" s="152"/>
      <c r="Q182" s="218"/>
      <c r="R182" s="219"/>
      <c r="AD182" s="218"/>
      <c r="AE182" s="219"/>
      <c r="AG182" s="218"/>
    </row>
    <row r="183" spans="1:33" x14ac:dyDescent="0.2">
      <c r="B183" s="152"/>
      <c r="C183" s="152"/>
      <c r="E183" s="152"/>
      <c r="F183" s="152"/>
      <c r="G183" s="152"/>
      <c r="H183" s="152"/>
      <c r="I183" s="152"/>
      <c r="J183" s="152"/>
      <c r="K183" s="152"/>
      <c r="L183" s="152"/>
      <c r="M183" s="152"/>
      <c r="N183" s="152"/>
      <c r="O183" s="152"/>
      <c r="P183" s="152"/>
      <c r="Q183" s="218"/>
      <c r="R183" s="219"/>
      <c r="AD183" s="218"/>
      <c r="AE183" s="219"/>
      <c r="AG183" s="218"/>
    </row>
    <row r="184" spans="1:33" x14ac:dyDescent="0.2">
      <c r="B184" s="152"/>
      <c r="C184" s="152"/>
      <c r="E184" s="152"/>
      <c r="F184" s="152"/>
      <c r="G184" s="152"/>
      <c r="H184" s="152"/>
      <c r="I184" s="152"/>
      <c r="J184" s="152"/>
      <c r="K184" s="152"/>
      <c r="L184" s="152"/>
      <c r="M184" s="152"/>
      <c r="N184" s="152"/>
      <c r="O184" s="152"/>
      <c r="P184" s="152"/>
      <c r="Q184" s="218"/>
      <c r="R184" s="219"/>
      <c r="AD184" s="218"/>
      <c r="AE184" s="219"/>
      <c r="AG184" s="218"/>
    </row>
    <row r="185" spans="1:33" x14ac:dyDescent="0.2">
      <c r="B185" s="152"/>
      <c r="C185" s="152"/>
      <c r="E185" s="152"/>
      <c r="F185" s="152"/>
      <c r="G185" s="152"/>
      <c r="H185" s="152"/>
      <c r="I185" s="152"/>
      <c r="J185" s="152"/>
      <c r="K185" s="152"/>
      <c r="L185" s="152"/>
      <c r="M185" s="152"/>
      <c r="N185" s="152"/>
      <c r="O185" s="152"/>
      <c r="P185" s="152"/>
      <c r="Q185" s="218"/>
      <c r="R185" s="219"/>
      <c r="AD185" s="218"/>
      <c r="AE185" s="219"/>
      <c r="AG185" s="218"/>
    </row>
    <row r="186" spans="1:33" x14ac:dyDescent="0.2">
      <c r="B186" s="152"/>
      <c r="C186" s="152"/>
      <c r="E186" s="152"/>
      <c r="F186" s="152"/>
      <c r="G186" s="152"/>
      <c r="H186" s="152"/>
      <c r="I186" s="152"/>
      <c r="J186" s="152"/>
      <c r="K186" s="152"/>
      <c r="L186" s="152"/>
      <c r="M186" s="152"/>
      <c r="N186" s="152"/>
      <c r="O186" s="152"/>
      <c r="P186" s="152"/>
      <c r="Q186" s="218"/>
      <c r="R186" s="219"/>
      <c r="AD186" s="218"/>
      <c r="AE186" s="219"/>
      <c r="AG186" s="218"/>
    </row>
    <row r="187" spans="1:33" x14ac:dyDescent="0.2">
      <c r="B187" s="152"/>
      <c r="C187" s="152"/>
      <c r="E187" s="152"/>
      <c r="F187" s="152"/>
      <c r="G187" s="152"/>
      <c r="H187" s="152"/>
      <c r="I187" s="152"/>
      <c r="J187" s="152"/>
      <c r="K187" s="152"/>
      <c r="L187" s="152"/>
      <c r="M187" s="152"/>
      <c r="N187" s="152"/>
      <c r="O187" s="152"/>
      <c r="P187" s="152"/>
      <c r="Q187" s="218"/>
      <c r="R187" s="219"/>
      <c r="AD187" s="218"/>
      <c r="AE187" s="219"/>
      <c r="AG187" s="218"/>
    </row>
    <row r="188" spans="1:33" x14ac:dyDescent="0.2">
      <c r="B188" s="152"/>
      <c r="C188" s="152"/>
      <c r="E188" s="152"/>
      <c r="F188" s="152"/>
      <c r="G188" s="152"/>
      <c r="H188" s="152"/>
      <c r="I188" s="152"/>
      <c r="J188" s="152"/>
      <c r="K188" s="152"/>
      <c r="L188" s="152"/>
      <c r="M188" s="152"/>
      <c r="N188" s="152"/>
      <c r="O188" s="152"/>
      <c r="P188" s="152"/>
      <c r="Q188" s="218"/>
      <c r="R188" s="219"/>
      <c r="AD188" s="218"/>
      <c r="AE188" s="219"/>
      <c r="AG188" s="218"/>
    </row>
    <row r="189" spans="1:33" x14ac:dyDescent="0.2">
      <c r="B189" s="152"/>
      <c r="C189" s="152"/>
      <c r="E189" s="152"/>
      <c r="F189" s="152"/>
      <c r="G189" s="152"/>
      <c r="H189" s="152"/>
      <c r="I189" s="152"/>
      <c r="J189" s="152"/>
      <c r="K189" s="152"/>
      <c r="L189" s="152"/>
      <c r="M189" s="152"/>
      <c r="N189" s="152"/>
      <c r="O189" s="152"/>
      <c r="P189" s="152"/>
      <c r="Q189" s="218"/>
      <c r="R189" s="219"/>
      <c r="AD189" s="218"/>
      <c r="AE189" s="219"/>
      <c r="AG189" s="218"/>
    </row>
    <row r="190" spans="1:33" x14ac:dyDescent="0.2">
      <c r="B190" s="152"/>
      <c r="C190" s="152"/>
      <c r="E190" s="152"/>
      <c r="F190" s="152"/>
      <c r="G190" s="152"/>
      <c r="H190" s="152"/>
      <c r="I190" s="152"/>
      <c r="J190" s="152"/>
      <c r="K190" s="152"/>
      <c r="L190" s="152"/>
      <c r="M190" s="152"/>
      <c r="N190" s="152"/>
      <c r="O190" s="152"/>
      <c r="P190" s="152"/>
      <c r="Q190" s="218"/>
      <c r="R190" s="219"/>
      <c r="AD190" s="218"/>
      <c r="AE190" s="219"/>
      <c r="AG190" s="218"/>
    </row>
    <row r="191" spans="1:33" x14ac:dyDescent="0.2">
      <c r="B191" s="152"/>
      <c r="C191" s="152"/>
      <c r="E191" s="152"/>
      <c r="F191" s="152"/>
      <c r="G191" s="152"/>
      <c r="H191" s="152"/>
      <c r="I191" s="152"/>
      <c r="J191" s="152"/>
      <c r="K191" s="152"/>
      <c r="L191" s="152"/>
      <c r="M191" s="152"/>
      <c r="N191" s="152"/>
      <c r="O191" s="152"/>
      <c r="P191" s="152"/>
      <c r="Q191" s="218"/>
      <c r="R191" s="219"/>
      <c r="AD191" s="218"/>
      <c r="AE191" s="219"/>
      <c r="AG191" s="218"/>
    </row>
    <row r="192" spans="1:33" x14ac:dyDescent="0.2">
      <c r="B192" s="152"/>
      <c r="C192" s="152"/>
      <c r="E192" s="152"/>
      <c r="F192" s="152"/>
      <c r="G192" s="152"/>
      <c r="H192" s="152"/>
      <c r="I192" s="152"/>
      <c r="J192" s="152"/>
      <c r="K192" s="152"/>
      <c r="L192" s="152"/>
      <c r="M192" s="152"/>
      <c r="N192" s="152"/>
      <c r="O192" s="152"/>
      <c r="P192" s="152"/>
      <c r="Q192" s="218"/>
      <c r="R192" s="219"/>
      <c r="AD192" s="218"/>
      <c r="AE192" s="219"/>
      <c r="AG192" s="218"/>
    </row>
    <row r="193" spans="2:33" x14ac:dyDescent="0.2">
      <c r="B193" s="152"/>
      <c r="C193" s="152"/>
      <c r="E193" s="152"/>
      <c r="F193" s="152"/>
      <c r="G193" s="152"/>
      <c r="H193" s="152"/>
      <c r="I193" s="152"/>
      <c r="J193" s="152"/>
      <c r="K193" s="152"/>
      <c r="L193" s="152"/>
      <c r="M193" s="152"/>
      <c r="N193" s="152"/>
      <c r="O193" s="152"/>
      <c r="P193" s="152"/>
      <c r="Q193" s="218"/>
      <c r="R193" s="219"/>
      <c r="AD193" s="218"/>
      <c r="AE193" s="219"/>
      <c r="AG193" s="218"/>
    </row>
    <row r="194" spans="2:33" x14ac:dyDescent="0.2">
      <c r="B194" s="152"/>
      <c r="C194" s="152"/>
      <c r="E194" s="152"/>
      <c r="F194" s="152"/>
      <c r="G194" s="152"/>
      <c r="H194" s="152"/>
      <c r="I194" s="152"/>
      <c r="J194" s="152"/>
      <c r="K194" s="152"/>
      <c r="L194" s="152"/>
      <c r="M194" s="152"/>
      <c r="N194" s="152"/>
      <c r="O194" s="152"/>
      <c r="P194" s="152"/>
      <c r="Q194" s="218"/>
      <c r="R194" s="219"/>
      <c r="AD194" s="218"/>
      <c r="AE194" s="219"/>
      <c r="AG194" s="218"/>
    </row>
    <row r="195" spans="2:33" x14ac:dyDescent="0.2">
      <c r="B195" s="152"/>
      <c r="C195" s="152"/>
      <c r="E195" s="152"/>
      <c r="F195" s="152"/>
      <c r="G195" s="152"/>
      <c r="H195" s="152"/>
      <c r="I195" s="152"/>
      <c r="J195" s="152"/>
      <c r="K195" s="152"/>
      <c r="L195" s="152"/>
      <c r="M195" s="152"/>
      <c r="N195" s="152"/>
      <c r="O195" s="152"/>
      <c r="P195" s="152"/>
      <c r="Q195" s="218"/>
      <c r="R195" s="219"/>
      <c r="AD195" s="218"/>
      <c r="AE195" s="219"/>
      <c r="AG195" s="218"/>
    </row>
    <row r="196" spans="2:33" x14ac:dyDescent="0.2">
      <c r="B196" s="152"/>
      <c r="C196" s="152"/>
      <c r="E196" s="152"/>
      <c r="F196" s="152"/>
      <c r="G196" s="152"/>
      <c r="H196" s="152"/>
      <c r="I196" s="152"/>
      <c r="J196" s="152"/>
      <c r="K196" s="152"/>
      <c r="L196" s="152"/>
      <c r="M196" s="152"/>
      <c r="N196" s="152"/>
      <c r="O196" s="152"/>
      <c r="P196" s="152"/>
      <c r="Q196" s="218"/>
      <c r="R196" s="219"/>
      <c r="AD196" s="218"/>
      <c r="AE196" s="219"/>
      <c r="AG196" s="218"/>
    </row>
    <row r="197" spans="2:33" x14ac:dyDescent="0.2">
      <c r="B197" s="152"/>
      <c r="C197" s="152"/>
      <c r="E197" s="152"/>
      <c r="F197" s="152"/>
      <c r="G197" s="152"/>
      <c r="H197" s="152"/>
      <c r="I197" s="152"/>
      <c r="J197" s="152"/>
      <c r="K197" s="152"/>
      <c r="L197" s="152"/>
      <c r="M197" s="152"/>
      <c r="N197" s="152"/>
      <c r="O197" s="152"/>
      <c r="P197" s="152"/>
      <c r="Q197" s="218"/>
      <c r="R197" s="219"/>
      <c r="AD197" s="218"/>
      <c r="AE197" s="219"/>
      <c r="AG197" s="218"/>
    </row>
    <row r="198" spans="2:33" x14ac:dyDescent="0.2">
      <c r="B198" s="152"/>
      <c r="C198" s="152"/>
      <c r="E198" s="152"/>
      <c r="F198" s="152"/>
      <c r="G198" s="152"/>
      <c r="H198" s="152"/>
      <c r="I198" s="152"/>
      <c r="J198" s="152"/>
      <c r="K198" s="152"/>
      <c r="L198" s="152"/>
      <c r="M198" s="152"/>
      <c r="N198" s="152"/>
      <c r="O198" s="152"/>
      <c r="P198" s="152"/>
      <c r="Q198" s="218"/>
      <c r="R198" s="219"/>
      <c r="AD198" s="218"/>
      <c r="AE198" s="219"/>
      <c r="AG198" s="218"/>
    </row>
    <row r="199" spans="2:33" x14ac:dyDescent="0.2">
      <c r="B199" s="152"/>
      <c r="C199" s="152"/>
      <c r="E199" s="152"/>
      <c r="F199" s="152"/>
      <c r="G199" s="152"/>
      <c r="H199" s="152"/>
      <c r="I199" s="152"/>
      <c r="J199" s="152"/>
      <c r="K199" s="152"/>
      <c r="L199" s="152"/>
      <c r="M199" s="152"/>
      <c r="N199" s="152"/>
      <c r="O199" s="152"/>
      <c r="P199" s="152"/>
      <c r="Q199" s="218"/>
      <c r="R199" s="219"/>
      <c r="AD199" s="218"/>
      <c r="AE199" s="219"/>
      <c r="AG199" s="218"/>
    </row>
    <row r="200" spans="2:33" x14ac:dyDescent="0.2">
      <c r="B200" s="152"/>
      <c r="C200" s="152"/>
      <c r="E200" s="152"/>
      <c r="F200" s="152"/>
      <c r="G200" s="152"/>
      <c r="H200" s="152"/>
      <c r="I200" s="152"/>
      <c r="J200" s="152"/>
      <c r="K200" s="152"/>
      <c r="L200" s="152"/>
      <c r="M200" s="152"/>
      <c r="N200" s="152"/>
      <c r="O200" s="152"/>
      <c r="P200" s="152"/>
      <c r="Q200" s="218"/>
      <c r="R200" s="219"/>
      <c r="AD200" s="218"/>
      <c r="AE200" s="219"/>
      <c r="AG200" s="218"/>
    </row>
    <row r="201" spans="2:33" x14ac:dyDescent="0.2">
      <c r="B201" s="152"/>
      <c r="C201" s="152"/>
      <c r="E201" s="152"/>
      <c r="F201" s="152"/>
      <c r="G201" s="152"/>
      <c r="H201" s="152"/>
      <c r="I201" s="152"/>
      <c r="J201" s="152"/>
      <c r="K201" s="152"/>
      <c r="L201" s="152"/>
      <c r="M201" s="152"/>
      <c r="N201" s="152"/>
      <c r="O201" s="152"/>
      <c r="P201" s="152"/>
      <c r="Q201" s="218"/>
      <c r="R201" s="219"/>
      <c r="AD201" s="218"/>
      <c r="AE201" s="219"/>
      <c r="AG201" s="218"/>
    </row>
    <row r="202" spans="2:33" x14ac:dyDescent="0.2">
      <c r="B202" s="152"/>
      <c r="C202" s="152"/>
      <c r="E202" s="152"/>
      <c r="F202" s="152"/>
      <c r="G202" s="152"/>
      <c r="H202" s="152"/>
      <c r="I202" s="152"/>
      <c r="J202" s="152"/>
      <c r="K202" s="152"/>
      <c r="L202" s="152"/>
      <c r="M202" s="152"/>
      <c r="N202" s="152"/>
      <c r="O202" s="152"/>
      <c r="P202" s="152"/>
      <c r="Q202" s="218"/>
      <c r="R202" s="219"/>
      <c r="AD202" s="218"/>
      <c r="AE202" s="219"/>
      <c r="AG202" s="218"/>
    </row>
    <row r="203" spans="2:33" x14ac:dyDescent="0.2">
      <c r="B203" s="152"/>
      <c r="C203" s="152"/>
      <c r="E203" s="152"/>
      <c r="F203" s="152"/>
      <c r="G203" s="152"/>
      <c r="H203" s="152"/>
      <c r="I203" s="152"/>
      <c r="J203" s="152"/>
      <c r="K203" s="152"/>
      <c r="L203" s="152"/>
      <c r="M203" s="152"/>
      <c r="N203" s="152"/>
      <c r="O203" s="152"/>
      <c r="P203" s="152"/>
      <c r="Q203" s="218"/>
      <c r="R203" s="219"/>
      <c r="AD203" s="218"/>
      <c r="AE203" s="219"/>
      <c r="AG203" s="218"/>
    </row>
    <row r="204" spans="2:33" x14ac:dyDescent="0.2">
      <c r="B204" s="152"/>
      <c r="C204" s="152"/>
      <c r="E204" s="152"/>
      <c r="F204" s="152"/>
      <c r="G204" s="152"/>
      <c r="H204" s="152"/>
      <c r="I204" s="152"/>
      <c r="J204" s="152"/>
      <c r="K204" s="152"/>
      <c r="L204" s="152"/>
      <c r="M204" s="152"/>
      <c r="N204" s="152"/>
      <c r="O204" s="152"/>
      <c r="P204" s="152"/>
      <c r="Q204" s="218"/>
      <c r="R204" s="219"/>
      <c r="AD204" s="218"/>
      <c r="AE204" s="219"/>
      <c r="AG204" s="218"/>
    </row>
  </sheetData>
  <autoFilter ref="A12:AG156" xr:uid="{00000000-0009-0000-0000-000000000000}"/>
  <mergeCells count="215">
    <mergeCell ref="F155:H155"/>
    <mergeCell ref="I155:K155"/>
    <mergeCell ref="L155:N155"/>
    <mergeCell ref="O155:Q155"/>
    <mergeCell ref="S155:U155"/>
    <mergeCell ref="V155:X155"/>
    <mergeCell ref="Y155:AA155"/>
    <mergeCell ref="AB155:AD155"/>
    <mergeCell ref="A55:E55"/>
    <mergeCell ref="A77:E77"/>
    <mergeCell ref="A99:E99"/>
    <mergeCell ref="A107:E107"/>
    <mergeCell ref="F108:H108"/>
    <mergeCell ref="I108:K108"/>
    <mergeCell ref="L108:N108"/>
    <mergeCell ref="O108:Q108"/>
    <mergeCell ref="A129:E129"/>
    <mergeCell ref="A142:E142"/>
    <mergeCell ref="A148:E148"/>
    <mergeCell ref="A154:E154"/>
    <mergeCell ref="A151:AG151"/>
    <mergeCell ref="F150:H150"/>
    <mergeCell ref="I150:K150"/>
    <mergeCell ref="Y149:AA149"/>
    <mergeCell ref="S11:AE11"/>
    <mergeCell ref="F11:Q11"/>
    <mergeCell ref="F109:H109"/>
    <mergeCell ref="I109:K109"/>
    <mergeCell ref="L109:N109"/>
    <mergeCell ref="O109:Q109"/>
    <mergeCell ref="S109:U109"/>
    <mergeCell ref="V109:X109"/>
    <mergeCell ref="Y109:AA109"/>
    <mergeCell ref="AB109:AD109"/>
    <mergeCell ref="A102:AG102"/>
    <mergeCell ref="F79:H79"/>
    <mergeCell ref="I79:K79"/>
    <mergeCell ref="L79:N79"/>
    <mergeCell ref="O79:Q79"/>
    <mergeCell ref="S79:U79"/>
    <mergeCell ref="V79:X79"/>
    <mergeCell ref="Y79:AA79"/>
    <mergeCell ref="AB79:AD79"/>
    <mergeCell ref="A80:AG80"/>
    <mergeCell ref="A58:AG58"/>
    <mergeCell ref="F78:H78"/>
    <mergeCell ref="I78:K78"/>
    <mergeCell ref="L78:N78"/>
    <mergeCell ref="A173:F173"/>
    <mergeCell ref="A174:D174"/>
    <mergeCell ref="A175:K175"/>
    <mergeCell ref="A176:L176"/>
    <mergeCell ref="A178:E178"/>
    <mergeCell ref="A179:E179"/>
    <mergeCell ref="S164:X164"/>
    <mergeCell ref="Y164:AD164"/>
    <mergeCell ref="S165:AD165"/>
    <mergeCell ref="A170:AG170"/>
    <mergeCell ref="A171:F171"/>
    <mergeCell ref="A172:E172"/>
    <mergeCell ref="A157:AG157"/>
    <mergeCell ref="F159:R159"/>
    <mergeCell ref="S159:AD159"/>
    <mergeCell ref="S161:AD161"/>
    <mergeCell ref="S163:U163"/>
    <mergeCell ref="V163:X163"/>
    <mergeCell ref="Y163:AA163"/>
    <mergeCell ref="AB163:AD163"/>
    <mergeCell ref="F156:H156"/>
    <mergeCell ref="I156:K156"/>
    <mergeCell ref="L156:N156"/>
    <mergeCell ref="O156:Q156"/>
    <mergeCell ref="S156:U156"/>
    <mergeCell ref="V156:X156"/>
    <mergeCell ref="Y156:AA156"/>
    <mergeCell ref="AB156:AD156"/>
    <mergeCell ref="AB149:AD149"/>
    <mergeCell ref="Y150:AA150"/>
    <mergeCell ref="AB150:AD150"/>
    <mergeCell ref="F144:H144"/>
    <mergeCell ref="I144:K144"/>
    <mergeCell ref="L144:N144"/>
    <mergeCell ref="O144:Q144"/>
    <mergeCell ref="S144:U144"/>
    <mergeCell ref="V144:X144"/>
    <mergeCell ref="Y144:AA144"/>
    <mergeCell ref="AB144:AD144"/>
    <mergeCell ref="A145:AG145"/>
    <mergeCell ref="L150:N150"/>
    <mergeCell ref="O150:Q150"/>
    <mergeCell ref="S150:U150"/>
    <mergeCell ref="V150:X150"/>
    <mergeCell ref="F149:H149"/>
    <mergeCell ref="I149:K149"/>
    <mergeCell ref="L149:N149"/>
    <mergeCell ref="O149:Q149"/>
    <mergeCell ref="S149:U149"/>
    <mergeCell ref="V149:X149"/>
    <mergeCell ref="Y131:AA131"/>
    <mergeCell ref="AB131:AD131"/>
    <mergeCell ref="A132:AG132"/>
    <mergeCell ref="F143:H143"/>
    <mergeCell ref="I143:K143"/>
    <mergeCell ref="L143:N143"/>
    <mergeCell ref="O143:Q143"/>
    <mergeCell ref="S143:U143"/>
    <mergeCell ref="V143:X143"/>
    <mergeCell ref="Y143:AA143"/>
    <mergeCell ref="F131:H131"/>
    <mergeCell ref="I131:K131"/>
    <mergeCell ref="L131:N131"/>
    <mergeCell ref="O131:Q131"/>
    <mergeCell ref="S131:U131"/>
    <mergeCell ref="V131:X131"/>
    <mergeCell ref="AB143:AD143"/>
    <mergeCell ref="A110:AG110"/>
    <mergeCell ref="F130:H130"/>
    <mergeCell ref="I130:K130"/>
    <mergeCell ref="L130:N130"/>
    <mergeCell ref="O130:Q130"/>
    <mergeCell ref="S130:U130"/>
    <mergeCell ref="V130:X130"/>
    <mergeCell ref="Y130:AA130"/>
    <mergeCell ref="AB130:AD130"/>
    <mergeCell ref="F100:H100"/>
    <mergeCell ref="I100:K100"/>
    <mergeCell ref="L100:N100"/>
    <mergeCell ref="O100:Q100"/>
    <mergeCell ref="S100:U100"/>
    <mergeCell ref="V100:X100"/>
    <mergeCell ref="Y100:AA100"/>
    <mergeCell ref="AB100:AD100"/>
    <mergeCell ref="Y101:AA101"/>
    <mergeCell ref="AB101:AD101"/>
    <mergeCell ref="F101:H101"/>
    <mergeCell ref="I101:K101"/>
    <mergeCell ref="L101:N101"/>
    <mergeCell ref="O101:Q101"/>
    <mergeCell ref="S101:U101"/>
    <mergeCell ref="V101:X101"/>
    <mergeCell ref="AB78:AD78"/>
    <mergeCell ref="F56:H56"/>
    <mergeCell ref="I56:K56"/>
    <mergeCell ref="L56:N56"/>
    <mergeCell ref="O56:Q56"/>
    <mergeCell ref="S56:U56"/>
    <mergeCell ref="V56:X56"/>
    <mergeCell ref="Y56:AA56"/>
    <mergeCell ref="AB56:AD56"/>
    <mergeCell ref="Y57:AA57"/>
    <mergeCell ref="AB57:AD57"/>
    <mergeCell ref="O78:Q78"/>
    <mergeCell ref="S78:U78"/>
    <mergeCell ref="V78:X78"/>
    <mergeCell ref="Y78:AA78"/>
    <mergeCell ref="F57:H57"/>
    <mergeCell ref="I57:K57"/>
    <mergeCell ref="L57:N57"/>
    <mergeCell ref="O57:Q57"/>
    <mergeCell ref="S57:U57"/>
    <mergeCell ref="V57:X57"/>
    <mergeCell ref="F38:H38"/>
    <mergeCell ref="I38:K38"/>
    <mergeCell ref="L38:N38"/>
    <mergeCell ref="O38:Q38"/>
    <mergeCell ref="S38:U38"/>
    <mergeCell ref="V38:X38"/>
    <mergeCell ref="Y38:AA38"/>
    <mergeCell ref="AB38:AD38"/>
    <mergeCell ref="A39:AG39"/>
    <mergeCell ref="V21:X21"/>
    <mergeCell ref="Y21:AA21"/>
    <mergeCell ref="AB21:AD21"/>
    <mergeCell ref="Y22:AA22"/>
    <mergeCell ref="AB22:AD22"/>
    <mergeCell ref="A23:AG23"/>
    <mergeCell ref="A36:E36"/>
    <mergeCell ref="F37:H37"/>
    <mergeCell ref="I37:K37"/>
    <mergeCell ref="L37:N37"/>
    <mergeCell ref="O37:Q37"/>
    <mergeCell ref="S37:U37"/>
    <mergeCell ref="V37:X37"/>
    <mergeCell ref="F22:H22"/>
    <mergeCell ref="I22:K22"/>
    <mergeCell ref="L22:N22"/>
    <mergeCell ref="O22:Q22"/>
    <mergeCell ref="S22:U22"/>
    <mergeCell ref="V22:X22"/>
    <mergeCell ref="Y37:AA37"/>
    <mergeCell ref="AB37:AD37"/>
    <mergeCell ref="A180:E180"/>
    <mergeCell ref="A181:E181"/>
    <mergeCell ref="A1:AG1"/>
    <mergeCell ref="A2:AG2"/>
    <mergeCell ref="A3:AG3"/>
    <mergeCell ref="A4:AG4"/>
    <mergeCell ref="A5:AG5"/>
    <mergeCell ref="A6:AG6"/>
    <mergeCell ref="A7:AG7"/>
    <mergeCell ref="A8:AG8"/>
    <mergeCell ref="A9:AG9"/>
    <mergeCell ref="A10:AG10"/>
    <mergeCell ref="A11:A12"/>
    <mergeCell ref="B11:B12"/>
    <mergeCell ref="C11:C12"/>
    <mergeCell ref="D11:D12"/>
    <mergeCell ref="E11:E12"/>
    <mergeCell ref="A13:AG13"/>
    <mergeCell ref="A20:E20"/>
    <mergeCell ref="F21:H21"/>
    <mergeCell ref="I21:K21"/>
    <mergeCell ref="L21:N21"/>
    <mergeCell ref="O21:Q21"/>
    <mergeCell ref="S21:U21"/>
  </mergeCells>
  <printOptions horizontalCentered="1" verticalCentered="1"/>
  <pageMargins left="0.82622047244094488" right="0.23622047244094491" top="0.74803149606299213" bottom="0.74803149606299213" header="0.31496062992125984" footer="0.31496062992125984"/>
  <pageSetup paperSize="9" scale="37" orientation="landscape" r:id="rId1"/>
  <headerFooter>
    <oddHeader>&amp;CANEXO 2 - ACTA 001 - PLAN Y PROGRAMA ANUAL DE AUDITORIA 2021 APROBADO EN CICCI  ENERO 29</oddHeader>
    <oddFooter>&amp;CANEXO 2 - ACTA 001 - PLAN Y PROGRAMA ANUAL DE AUDITORIA 2021 APROBADO EN CICCI  ENERO 29&amp;RPág.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19"/>
  <sheetViews>
    <sheetView tabSelected="1" topLeftCell="B10" workbookViewId="0">
      <selection activeCell="B16" sqref="B16"/>
    </sheetView>
  </sheetViews>
  <sheetFormatPr baseColWidth="10" defaultRowHeight="14.25" x14ac:dyDescent="0.2"/>
  <cols>
    <col min="1" max="1" width="4.75" customWidth="1"/>
    <col min="2" max="2" width="54.625" customWidth="1"/>
    <col min="15" max="15" width="21.875" customWidth="1"/>
  </cols>
  <sheetData>
    <row r="2" spans="1:15" ht="44.25" customHeight="1" x14ac:dyDescent="0.2">
      <c r="A2" s="345" t="s">
        <v>584</v>
      </c>
      <c r="B2" s="345"/>
      <c r="C2" s="345"/>
      <c r="D2" s="345"/>
      <c r="E2" s="345"/>
      <c r="F2" s="345"/>
      <c r="G2" s="345"/>
      <c r="H2" s="345"/>
      <c r="I2" s="345"/>
      <c r="J2" s="345"/>
      <c r="K2" s="345"/>
      <c r="L2" s="345"/>
      <c r="M2" s="345"/>
      <c r="N2" s="345"/>
      <c r="O2" s="345"/>
    </row>
    <row r="3" spans="1:15" ht="39.75" customHeight="1" x14ac:dyDescent="0.25">
      <c r="A3" s="252" t="s">
        <v>585</v>
      </c>
      <c r="B3" s="253" t="s">
        <v>586</v>
      </c>
      <c r="C3" s="254" t="s">
        <v>587</v>
      </c>
      <c r="D3" s="254" t="s">
        <v>588</v>
      </c>
      <c r="E3" s="254" t="s">
        <v>589</v>
      </c>
      <c r="F3" s="254" t="s">
        <v>590</v>
      </c>
      <c r="G3" s="254" t="s">
        <v>591</v>
      </c>
      <c r="H3" s="254" t="s">
        <v>592</v>
      </c>
      <c r="I3" s="254" t="s">
        <v>593</v>
      </c>
      <c r="J3" s="254" t="s">
        <v>594</v>
      </c>
      <c r="K3" s="254" t="s">
        <v>595</v>
      </c>
      <c r="L3" s="254" t="s">
        <v>596</v>
      </c>
      <c r="M3" s="254" t="s">
        <v>597</v>
      </c>
      <c r="N3" s="254" t="s">
        <v>598</v>
      </c>
      <c r="O3" s="254" t="s">
        <v>599</v>
      </c>
    </row>
    <row r="4" spans="1:15" ht="42.75" x14ac:dyDescent="0.2">
      <c r="A4" s="255">
        <v>1</v>
      </c>
      <c r="B4" s="256" t="s">
        <v>524</v>
      </c>
      <c r="C4" s="257"/>
      <c r="D4" s="257"/>
      <c r="E4" s="251"/>
      <c r="F4" s="251"/>
      <c r="G4" s="251"/>
      <c r="H4" s="251">
        <v>1</v>
      </c>
      <c r="I4" s="257"/>
      <c r="J4" s="257"/>
      <c r="K4" s="257"/>
      <c r="L4" s="257"/>
      <c r="M4" s="257"/>
      <c r="N4" s="257"/>
      <c r="O4" s="257" t="s">
        <v>600</v>
      </c>
    </row>
    <row r="5" spans="1:15" ht="99.75" x14ac:dyDescent="0.2">
      <c r="A5" s="255">
        <v>2</v>
      </c>
      <c r="B5" s="256" t="s">
        <v>601</v>
      </c>
      <c r="C5" s="257"/>
      <c r="D5" s="257"/>
      <c r="E5" s="257"/>
      <c r="F5" s="257"/>
      <c r="G5" s="257"/>
      <c r="H5" s="257"/>
      <c r="I5" s="257"/>
      <c r="J5" s="257"/>
      <c r="K5" s="251"/>
      <c r="L5" s="251"/>
      <c r="M5" s="251">
        <v>1</v>
      </c>
      <c r="N5" s="257"/>
      <c r="O5" s="257" t="s">
        <v>600</v>
      </c>
    </row>
    <row r="6" spans="1:15" ht="71.25" x14ac:dyDescent="0.2">
      <c r="A6" s="255">
        <v>3</v>
      </c>
      <c r="B6" s="256" t="s">
        <v>525</v>
      </c>
      <c r="C6" s="257"/>
      <c r="D6" s="257"/>
      <c r="E6" s="257"/>
      <c r="F6" s="257"/>
      <c r="G6" s="257"/>
      <c r="H6" s="257"/>
      <c r="I6" s="251"/>
      <c r="J6" s="251"/>
      <c r="K6" s="251">
        <v>1</v>
      </c>
      <c r="L6" s="257"/>
      <c r="M6" s="257"/>
      <c r="N6" s="257"/>
      <c r="O6" s="257" t="s">
        <v>600</v>
      </c>
    </row>
    <row r="7" spans="1:15" ht="57" x14ac:dyDescent="0.2">
      <c r="A7" s="255">
        <v>4</v>
      </c>
      <c r="B7" s="256" t="s">
        <v>556</v>
      </c>
      <c r="C7" s="257"/>
      <c r="D7" s="257"/>
      <c r="E7" s="257"/>
      <c r="F7" s="257"/>
      <c r="G7" s="257"/>
      <c r="H7" s="257"/>
      <c r="I7" s="257"/>
      <c r="J7" s="251"/>
      <c r="K7" s="251"/>
      <c r="L7" s="251">
        <v>1</v>
      </c>
      <c r="M7" s="257"/>
      <c r="N7" s="257"/>
      <c r="O7" s="257" t="s">
        <v>600</v>
      </c>
    </row>
    <row r="8" spans="1:15" ht="71.25" x14ac:dyDescent="0.2">
      <c r="A8" s="255">
        <v>5</v>
      </c>
      <c r="B8" s="256" t="s">
        <v>526</v>
      </c>
      <c r="C8" s="257"/>
      <c r="D8" s="257"/>
      <c r="E8" s="257"/>
      <c r="F8" s="257"/>
      <c r="G8" s="257"/>
      <c r="H8" s="257"/>
      <c r="I8" s="251"/>
      <c r="J8" s="251"/>
      <c r="K8" s="251">
        <v>1</v>
      </c>
      <c r="L8" s="257"/>
      <c r="M8" s="257"/>
      <c r="N8" s="257"/>
      <c r="O8" s="257" t="s">
        <v>600</v>
      </c>
    </row>
    <row r="9" spans="1:15" ht="57" x14ac:dyDescent="0.2">
      <c r="A9" s="255">
        <v>6</v>
      </c>
      <c r="B9" s="256" t="s">
        <v>602</v>
      </c>
      <c r="C9" s="257"/>
      <c r="D9" s="257"/>
      <c r="E9" s="257"/>
      <c r="F9" s="257"/>
      <c r="G9" s="257"/>
      <c r="H9" s="251"/>
      <c r="I9" s="251"/>
      <c r="J9" s="251">
        <v>1</v>
      </c>
      <c r="K9" s="257"/>
      <c r="L9" s="257"/>
      <c r="M9" s="257"/>
      <c r="N9" s="257"/>
      <c r="O9" s="257" t="s">
        <v>600</v>
      </c>
    </row>
    <row r="10" spans="1:15" ht="99.75" x14ac:dyDescent="0.2">
      <c r="A10" s="255"/>
      <c r="B10" s="256" t="s">
        <v>603</v>
      </c>
      <c r="C10" s="257"/>
      <c r="D10" s="257"/>
      <c r="E10" s="257"/>
      <c r="F10" s="251">
        <v>1</v>
      </c>
      <c r="G10" s="257"/>
      <c r="H10" s="257"/>
      <c r="I10" s="257"/>
      <c r="J10" s="257"/>
      <c r="K10" s="257"/>
      <c r="L10" s="257"/>
      <c r="M10" s="257"/>
      <c r="N10" s="257"/>
      <c r="O10" s="257" t="s">
        <v>604</v>
      </c>
    </row>
    <row r="11" spans="1:15" ht="71.25" x14ac:dyDescent="0.2">
      <c r="A11" s="255">
        <v>7</v>
      </c>
      <c r="B11" s="256" t="s">
        <v>605</v>
      </c>
      <c r="C11" s="257"/>
      <c r="D11" s="257"/>
      <c r="E11" s="257"/>
      <c r="F11" s="257"/>
      <c r="G11" s="257"/>
      <c r="H11" s="257"/>
      <c r="I11" s="257"/>
      <c r="J11" s="257"/>
      <c r="K11" s="257"/>
      <c r="L11" s="257"/>
      <c r="M11" s="251">
        <v>1</v>
      </c>
      <c r="N11" s="257"/>
      <c r="O11" s="257" t="s">
        <v>604</v>
      </c>
    </row>
    <row r="12" spans="1:15" ht="39" customHeight="1" x14ac:dyDescent="0.2">
      <c r="A12" s="255">
        <v>8</v>
      </c>
      <c r="B12" s="256" t="s">
        <v>606</v>
      </c>
      <c r="C12" s="257"/>
      <c r="D12" s="257"/>
      <c r="E12" s="257"/>
      <c r="F12" s="257"/>
      <c r="G12" s="257"/>
      <c r="H12" s="257"/>
      <c r="I12" s="251">
        <v>1</v>
      </c>
      <c r="J12" s="257"/>
      <c r="K12" s="257"/>
      <c r="L12" s="257"/>
      <c r="M12" s="257"/>
      <c r="N12" s="257"/>
      <c r="O12" s="257" t="s">
        <v>607</v>
      </c>
    </row>
    <row r="13" spans="1:15" ht="40.5" customHeight="1" x14ac:dyDescent="0.2">
      <c r="A13" s="255">
        <v>9</v>
      </c>
      <c r="B13" s="256" t="s">
        <v>608</v>
      </c>
      <c r="C13" s="251" t="s">
        <v>609</v>
      </c>
      <c r="D13" s="251" t="s">
        <v>609</v>
      </c>
      <c r="E13" s="251" t="s">
        <v>609</v>
      </c>
      <c r="F13" s="257"/>
      <c r="G13" s="257"/>
      <c r="H13" s="257"/>
      <c r="I13" s="257"/>
      <c r="J13" s="257"/>
      <c r="K13" s="257"/>
      <c r="L13" s="257"/>
      <c r="M13" s="257"/>
      <c r="N13" s="257"/>
      <c r="O13" s="257" t="s">
        <v>610</v>
      </c>
    </row>
    <row r="14" spans="1:15" ht="67.5" customHeight="1" x14ac:dyDescent="0.2">
      <c r="A14" s="255">
        <v>10</v>
      </c>
      <c r="B14" s="256" t="s">
        <v>611</v>
      </c>
      <c r="C14" s="257"/>
      <c r="D14" s="257"/>
      <c r="E14" s="257"/>
      <c r="F14" s="257"/>
      <c r="G14" s="257"/>
      <c r="H14" s="257"/>
      <c r="I14" s="251" t="s">
        <v>609</v>
      </c>
      <c r="J14" s="251" t="s">
        <v>609</v>
      </c>
      <c r="K14" s="251" t="s">
        <v>609</v>
      </c>
      <c r="L14" s="251" t="s">
        <v>609</v>
      </c>
      <c r="M14" s="251" t="s">
        <v>609</v>
      </c>
      <c r="N14" s="251" t="s">
        <v>609</v>
      </c>
      <c r="O14" s="257" t="s">
        <v>610</v>
      </c>
    </row>
    <row r="15" spans="1:15" ht="63" customHeight="1" x14ac:dyDescent="0.2">
      <c r="A15" t="s">
        <v>612</v>
      </c>
    </row>
    <row r="16" spans="1:15" ht="24.75" customHeight="1" x14ac:dyDescent="0.2">
      <c r="A16" t="s">
        <v>613</v>
      </c>
    </row>
    <row r="17" spans="1:1" ht="24" customHeight="1" x14ac:dyDescent="0.2">
      <c r="A17" t="s">
        <v>135</v>
      </c>
    </row>
    <row r="18" spans="1:1" ht="35.25" customHeight="1" x14ac:dyDescent="0.2">
      <c r="A18" t="s">
        <v>614</v>
      </c>
    </row>
    <row r="19" spans="1:1" ht="36" customHeight="1" x14ac:dyDescent="0.2">
      <c r="A19" t="s">
        <v>571</v>
      </c>
    </row>
  </sheetData>
  <mergeCells count="1">
    <mergeCell ref="A2:O2"/>
  </mergeCells>
  <pageMargins left="0.70866141732283472" right="0.70866141732283472" top="0.74803149606299213" bottom="0.74803149606299213" header="0.31496062992125984" footer="0.31496062992125984"/>
  <pageSetup paperSize="9" scale="38" orientation="landscape" r:id="rId1"/>
  <headerFooter>
    <oddHeader>&amp;CANEXO 2 - ACTA 001 - PLAN Y PROGRAMA ANUAL DE AUDITORIA 2021 APROBADO EN CICCI  ENERO 29</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09"/>
  <sheetViews>
    <sheetView topLeftCell="A109" workbookViewId="0">
      <selection activeCell="A115" sqref="A115"/>
    </sheetView>
  </sheetViews>
  <sheetFormatPr baseColWidth="10" defaultRowHeight="14.25" x14ac:dyDescent="0.2"/>
  <sheetData>
    <row r="2" spans="2:10" ht="45" x14ac:dyDescent="0.25">
      <c r="B2" s="81" t="s">
        <v>181</v>
      </c>
      <c r="C2" s="81" t="s">
        <v>182</v>
      </c>
      <c r="D2" s="58" t="s">
        <v>183</v>
      </c>
      <c r="E2" s="59" t="s">
        <v>184</v>
      </c>
      <c r="F2" s="60" t="s">
        <v>185</v>
      </c>
      <c r="G2" s="58" t="s">
        <v>186</v>
      </c>
      <c r="H2" s="60" t="s">
        <v>187</v>
      </c>
      <c r="I2" s="61" t="s">
        <v>188</v>
      </c>
      <c r="J2" s="62" t="s">
        <v>189</v>
      </c>
    </row>
    <row r="3" spans="2:10" ht="225" x14ac:dyDescent="0.2">
      <c r="B3" s="346" t="s">
        <v>190</v>
      </c>
      <c r="C3" s="346">
        <v>4</v>
      </c>
      <c r="D3" s="63" t="s">
        <v>191</v>
      </c>
      <c r="E3" s="64">
        <v>43845</v>
      </c>
      <c r="F3" s="65" t="s">
        <v>192</v>
      </c>
      <c r="G3" s="66" t="s">
        <v>193</v>
      </c>
      <c r="H3" s="66" t="s">
        <v>194</v>
      </c>
      <c r="I3" s="67" t="s">
        <v>195</v>
      </c>
      <c r="J3" s="65" t="s">
        <v>196</v>
      </c>
    </row>
    <row r="4" spans="2:10" ht="315" x14ac:dyDescent="0.2">
      <c r="B4" s="347"/>
      <c r="C4" s="347"/>
      <c r="D4" s="68" t="s">
        <v>197</v>
      </c>
      <c r="E4" s="64">
        <v>43858</v>
      </c>
      <c r="F4" s="65" t="s">
        <v>198</v>
      </c>
      <c r="G4" s="66" t="s">
        <v>199</v>
      </c>
      <c r="H4" s="66" t="s">
        <v>194</v>
      </c>
      <c r="I4" s="67" t="s">
        <v>195</v>
      </c>
      <c r="J4" s="65" t="s">
        <v>196</v>
      </c>
    </row>
    <row r="5" spans="2:10" ht="240" x14ac:dyDescent="0.2">
      <c r="B5" s="347"/>
      <c r="C5" s="347"/>
      <c r="D5" s="68" t="s">
        <v>200</v>
      </c>
      <c r="E5" s="64">
        <v>43860</v>
      </c>
      <c r="F5" s="65" t="s">
        <v>201</v>
      </c>
      <c r="G5" s="66" t="s">
        <v>202</v>
      </c>
      <c r="H5" s="66" t="s">
        <v>194</v>
      </c>
      <c r="I5" s="67"/>
      <c r="J5" s="65" t="s">
        <v>196</v>
      </c>
    </row>
    <row r="6" spans="2:10" ht="315" x14ac:dyDescent="0.2">
      <c r="B6" s="348"/>
      <c r="C6" s="348"/>
      <c r="D6" s="68" t="s">
        <v>203</v>
      </c>
      <c r="E6" s="64">
        <v>43860</v>
      </c>
      <c r="F6" s="65" t="s">
        <v>204</v>
      </c>
      <c r="G6" s="66" t="s">
        <v>205</v>
      </c>
      <c r="H6" s="66" t="s">
        <v>194</v>
      </c>
      <c r="I6" s="67" t="s">
        <v>195</v>
      </c>
      <c r="J6" s="65" t="s">
        <v>196</v>
      </c>
    </row>
    <row r="7" spans="2:10" ht="285" x14ac:dyDescent="0.2">
      <c r="B7" s="346" t="s">
        <v>206</v>
      </c>
      <c r="C7" s="346">
        <v>6</v>
      </c>
      <c r="D7" s="68" t="s">
        <v>207</v>
      </c>
      <c r="E7" s="64">
        <v>43874</v>
      </c>
      <c r="F7" s="65" t="s">
        <v>208</v>
      </c>
      <c r="G7" s="66" t="s">
        <v>209</v>
      </c>
      <c r="H7" s="66" t="s">
        <v>194</v>
      </c>
      <c r="I7" s="67" t="s">
        <v>195</v>
      </c>
      <c r="J7" s="65" t="s">
        <v>196</v>
      </c>
    </row>
    <row r="8" spans="2:10" ht="165" x14ac:dyDescent="0.2">
      <c r="B8" s="347"/>
      <c r="C8" s="347"/>
      <c r="D8" s="68" t="s">
        <v>210</v>
      </c>
      <c r="E8" s="64">
        <v>43879</v>
      </c>
      <c r="F8" s="65" t="s">
        <v>211</v>
      </c>
      <c r="G8" s="66" t="s">
        <v>212</v>
      </c>
      <c r="H8" s="66" t="s">
        <v>194</v>
      </c>
      <c r="I8" s="67" t="s">
        <v>213</v>
      </c>
      <c r="J8" s="65" t="s">
        <v>196</v>
      </c>
    </row>
    <row r="9" spans="2:10" ht="225" x14ac:dyDescent="0.2">
      <c r="B9" s="347"/>
      <c r="C9" s="347"/>
      <c r="D9" s="68" t="s">
        <v>214</v>
      </c>
      <c r="E9" s="64">
        <v>43880</v>
      </c>
      <c r="F9" s="65" t="s">
        <v>215</v>
      </c>
      <c r="G9" s="66" t="s">
        <v>216</v>
      </c>
      <c r="H9" s="66" t="s">
        <v>194</v>
      </c>
      <c r="I9" s="67" t="s">
        <v>213</v>
      </c>
      <c r="J9" s="65" t="s">
        <v>196</v>
      </c>
    </row>
    <row r="10" spans="2:10" ht="375" x14ac:dyDescent="0.2">
      <c r="B10" s="347"/>
      <c r="C10" s="347"/>
      <c r="D10" s="68" t="s">
        <v>217</v>
      </c>
      <c r="E10" s="64">
        <v>43888</v>
      </c>
      <c r="F10" s="65" t="s">
        <v>218</v>
      </c>
      <c r="G10" s="66" t="s">
        <v>219</v>
      </c>
      <c r="H10" s="66" t="s">
        <v>194</v>
      </c>
      <c r="I10" s="67" t="s">
        <v>213</v>
      </c>
      <c r="J10" s="65" t="s">
        <v>196</v>
      </c>
    </row>
    <row r="11" spans="2:10" ht="409.5" x14ac:dyDescent="0.2">
      <c r="B11" s="347"/>
      <c r="C11" s="347"/>
      <c r="D11" s="68" t="s">
        <v>220</v>
      </c>
      <c r="E11" s="64">
        <v>43888</v>
      </c>
      <c r="F11" s="65" t="s">
        <v>221</v>
      </c>
      <c r="G11" s="66"/>
      <c r="H11" s="66" t="s">
        <v>194</v>
      </c>
      <c r="I11" s="67" t="s">
        <v>213</v>
      </c>
      <c r="J11" s="65" t="s">
        <v>196</v>
      </c>
    </row>
    <row r="12" spans="2:10" ht="105" x14ac:dyDescent="0.2">
      <c r="B12" s="348"/>
      <c r="C12" s="348"/>
      <c r="D12" s="68" t="s">
        <v>222</v>
      </c>
      <c r="E12" s="64">
        <v>43889</v>
      </c>
      <c r="F12" s="65" t="s">
        <v>223</v>
      </c>
      <c r="G12" s="66" t="s">
        <v>224</v>
      </c>
      <c r="H12" s="66" t="s">
        <v>194</v>
      </c>
      <c r="I12" s="67" t="s">
        <v>213</v>
      </c>
      <c r="J12" s="65" t="s">
        <v>196</v>
      </c>
    </row>
    <row r="13" spans="2:10" ht="240" x14ac:dyDescent="0.2">
      <c r="B13" s="346" t="s">
        <v>225</v>
      </c>
      <c r="C13" s="346">
        <v>10</v>
      </c>
      <c r="D13" s="68" t="s">
        <v>226</v>
      </c>
      <c r="E13" s="64">
        <v>43893</v>
      </c>
      <c r="F13" s="65" t="s">
        <v>227</v>
      </c>
      <c r="G13" s="66" t="s">
        <v>228</v>
      </c>
      <c r="H13" s="66" t="s">
        <v>194</v>
      </c>
      <c r="I13" s="67" t="s">
        <v>229</v>
      </c>
      <c r="J13" s="65" t="s">
        <v>196</v>
      </c>
    </row>
    <row r="14" spans="2:10" ht="409.5" x14ac:dyDescent="0.2">
      <c r="B14" s="347"/>
      <c r="C14" s="347"/>
      <c r="D14" s="68" t="s">
        <v>230</v>
      </c>
      <c r="E14" s="64">
        <v>43895</v>
      </c>
      <c r="F14" s="65" t="s">
        <v>231</v>
      </c>
      <c r="G14" s="66" t="s">
        <v>232</v>
      </c>
      <c r="H14" s="66" t="s">
        <v>194</v>
      </c>
      <c r="I14" s="67" t="s">
        <v>213</v>
      </c>
      <c r="J14" s="65" t="s">
        <v>196</v>
      </c>
    </row>
    <row r="15" spans="2:10" ht="210" x14ac:dyDescent="0.2">
      <c r="B15" s="347"/>
      <c r="C15" s="347"/>
      <c r="D15" s="68" t="s">
        <v>233</v>
      </c>
      <c r="E15" s="64">
        <v>43895</v>
      </c>
      <c r="F15" s="65" t="s">
        <v>234</v>
      </c>
      <c r="G15" s="66" t="s">
        <v>235</v>
      </c>
      <c r="H15" s="66" t="s">
        <v>194</v>
      </c>
      <c r="I15" s="67" t="s">
        <v>213</v>
      </c>
      <c r="J15" s="65" t="s">
        <v>196</v>
      </c>
    </row>
    <row r="16" spans="2:10" ht="225" x14ac:dyDescent="0.2">
      <c r="B16" s="347"/>
      <c r="C16" s="347"/>
      <c r="D16" s="68" t="s">
        <v>236</v>
      </c>
      <c r="E16" s="64">
        <v>43899</v>
      </c>
      <c r="F16" s="65" t="s">
        <v>237</v>
      </c>
      <c r="G16" s="66" t="s">
        <v>238</v>
      </c>
      <c r="H16" s="66" t="s">
        <v>194</v>
      </c>
      <c r="I16" s="67" t="s">
        <v>195</v>
      </c>
      <c r="J16" s="65" t="s">
        <v>196</v>
      </c>
    </row>
    <row r="17" spans="2:10" ht="165" x14ac:dyDescent="0.2">
      <c r="B17" s="347"/>
      <c r="C17" s="347"/>
      <c r="D17" s="68" t="s">
        <v>239</v>
      </c>
      <c r="E17" s="64">
        <v>43901</v>
      </c>
      <c r="F17" s="65" t="s">
        <v>240</v>
      </c>
      <c r="G17" s="66"/>
      <c r="H17" s="66" t="s">
        <v>194</v>
      </c>
      <c r="I17" s="67" t="s">
        <v>195</v>
      </c>
      <c r="J17" s="65" t="s">
        <v>241</v>
      </c>
    </row>
    <row r="18" spans="2:10" ht="255" x14ac:dyDescent="0.2">
      <c r="B18" s="347"/>
      <c r="C18" s="347"/>
      <c r="D18" s="68" t="s">
        <v>242</v>
      </c>
      <c r="E18" s="64">
        <v>43901</v>
      </c>
      <c r="F18" s="65" t="s">
        <v>243</v>
      </c>
      <c r="G18" s="66" t="s">
        <v>244</v>
      </c>
      <c r="H18" s="66" t="s">
        <v>194</v>
      </c>
      <c r="I18" s="67" t="s">
        <v>195</v>
      </c>
      <c r="J18" s="65" t="s">
        <v>196</v>
      </c>
    </row>
    <row r="19" spans="2:10" ht="225" x14ac:dyDescent="0.2">
      <c r="B19" s="347"/>
      <c r="C19" s="347"/>
      <c r="D19" s="68" t="s">
        <v>245</v>
      </c>
      <c r="E19" s="64">
        <v>43902</v>
      </c>
      <c r="F19" s="65" t="s">
        <v>246</v>
      </c>
      <c r="G19" s="66" t="s">
        <v>247</v>
      </c>
      <c r="H19" s="66" t="s">
        <v>194</v>
      </c>
      <c r="I19" s="67" t="s">
        <v>195</v>
      </c>
      <c r="J19" s="65" t="s">
        <v>196</v>
      </c>
    </row>
    <row r="20" spans="2:10" ht="225" x14ac:dyDescent="0.2">
      <c r="B20" s="347"/>
      <c r="C20" s="347"/>
      <c r="D20" s="68" t="s">
        <v>248</v>
      </c>
      <c r="E20" s="64">
        <v>43907</v>
      </c>
      <c r="F20" s="65" t="s">
        <v>249</v>
      </c>
      <c r="G20" s="66" t="s">
        <v>250</v>
      </c>
      <c r="H20" s="66" t="s">
        <v>194</v>
      </c>
      <c r="I20" s="67" t="s">
        <v>195</v>
      </c>
      <c r="J20" s="65" t="s">
        <v>196</v>
      </c>
    </row>
    <row r="21" spans="2:10" ht="345" x14ac:dyDescent="0.2">
      <c r="B21" s="347"/>
      <c r="C21" s="347"/>
      <c r="D21" s="68" t="s">
        <v>251</v>
      </c>
      <c r="E21" s="64">
        <v>43914</v>
      </c>
      <c r="F21" s="65" t="s">
        <v>252</v>
      </c>
      <c r="G21" s="66" t="s">
        <v>253</v>
      </c>
      <c r="H21" s="66" t="s">
        <v>194</v>
      </c>
      <c r="I21" s="67" t="s">
        <v>195</v>
      </c>
      <c r="J21" s="65" t="s">
        <v>254</v>
      </c>
    </row>
    <row r="22" spans="2:10" ht="180" x14ac:dyDescent="0.2">
      <c r="B22" s="348"/>
      <c r="C22" s="348"/>
      <c r="D22" s="68" t="s">
        <v>255</v>
      </c>
      <c r="E22" s="64">
        <v>43921</v>
      </c>
      <c r="F22" s="65" t="s">
        <v>256</v>
      </c>
      <c r="G22" s="66" t="s">
        <v>257</v>
      </c>
      <c r="H22" s="66" t="s">
        <v>194</v>
      </c>
      <c r="I22" s="67" t="s">
        <v>195</v>
      </c>
      <c r="J22" s="65" t="s">
        <v>196</v>
      </c>
    </row>
    <row r="23" spans="2:10" ht="300" x14ac:dyDescent="0.2">
      <c r="B23" s="346" t="s">
        <v>258</v>
      </c>
      <c r="C23" s="346">
        <v>8</v>
      </c>
      <c r="D23" s="68" t="s">
        <v>259</v>
      </c>
      <c r="E23" s="64">
        <v>43924</v>
      </c>
      <c r="F23" s="65" t="s">
        <v>260</v>
      </c>
      <c r="G23" s="66"/>
      <c r="H23" s="66" t="s">
        <v>194</v>
      </c>
      <c r="I23" s="67" t="s">
        <v>261</v>
      </c>
      <c r="J23" s="65" t="s">
        <v>196</v>
      </c>
    </row>
    <row r="24" spans="2:10" ht="180" x14ac:dyDescent="0.2">
      <c r="B24" s="347"/>
      <c r="C24" s="347"/>
      <c r="D24" s="68" t="s">
        <v>262</v>
      </c>
      <c r="E24" s="64">
        <v>43938</v>
      </c>
      <c r="F24" s="65" t="s">
        <v>263</v>
      </c>
      <c r="G24" s="66" t="s">
        <v>264</v>
      </c>
      <c r="H24" s="66" t="s">
        <v>194</v>
      </c>
      <c r="I24" s="67" t="s">
        <v>213</v>
      </c>
      <c r="J24" s="65" t="s">
        <v>196</v>
      </c>
    </row>
    <row r="25" spans="2:10" ht="285" x14ac:dyDescent="0.2">
      <c r="B25" s="347"/>
      <c r="C25" s="347"/>
      <c r="D25" s="68" t="s">
        <v>265</v>
      </c>
      <c r="E25" s="64">
        <v>43944</v>
      </c>
      <c r="F25" s="65" t="s">
        <v>266</v>
      </c>
      <c r="G25" s="66" t="s">
        <v>267</v>
      </c>
      <c r="H25" s="66" t="s">
        <v>194</v>
      </c>
      <c r="I25" s="67" t="s">
        <v>195</v>
      </c>
      <c r="J25" s="65" t="s">
        <v>196</v>
      </c>
    </row>
    <row r="26" spans="2:10" ht="225" x14ac:dyDescent="0.2">
      <c r="B26" s="347"/>
      <c r="C26" s="347"/>
      <c r="D26" s="68" t="s">
        <v>268</v>
      </c>
      <c r="E26" s="64">
        <v>43945</v>
      </c>
      <c r="F26" s="65" t="s">
        <v>269</v>
      </c>
      <c r="G26" s="66" t="s">
        <v>270</v>
      </c>
      <c r="H26" s="66" t="s">
        <v>194</v>
      </c>
      <c r="I26" s="67" t="s">
        <v>195</v>
      </c>
      <c r="J26" s="65" t="s">
        <v>196</v>
      </c>
    </row>
    <row r="27" spans="2:10" ht="225" x14ac:dyDescent="0.2">
      <c r="B27" s="347"/>
      <c r="C27" s="347"/>
      <c r="D27" s="68" t="s">
        <v>271</v>
      </c>
      <c r="E27" s="64">
        <v>43945</v>
      </c>
      <c r="F27" s="65" t="s">
        <v>272</v>
      </c>
      <c r="G27" s="66" t="s">
        <v>273</v>
      </c>
      <c r="H27" s="69" t="s">
        <v>194</v>
      </c>
      <c r="I27" s="67" t="s">
        <v>195</v>
      </c>
      <c r="J27" s="65" t="s">
        <v>196</v>
      </c>
    </row>
    <row r="28" spans="2:10" ht="409.5" x14ac:dyDescent="0.2">
      <c r="B28" s="347"/>
      <c r="C28" s="347"/>
      <c r="D28" s="68" t="s">
        <v>274</v>
      </c>
      <c r="E28" s="64">
        <v>43948</v>
      </c>
      <c r="F28" s="65" t="s">
        <v>275</v>
      </c>
      <c r="G28" s="66" t="s">
        <v>276</v>
      </c>
      <c r="H28" s="66" t="s">
        <v>194</v>
      </c>
      <c r="I28" s="70"/>
      <c r="J28" s="65" t="s">
        <v>196</v>
      </c>
    </row>
    <row r="29" spans="2:10" ht="390" x14ac:dyDescent="0.2">
      <c r="B29" s="347"/>
      <c r="C29" s="347"/>
      <c r="D29" s="68" t="s">
        <v>277</v>
      </c>
      <c r="E29" s="71">
        <v>43951</v>
      </c>
      <c r="F29" s="65" t="s">
        <v>278</v>
      </c>
      <c r="G29" s="66" t="s">
        <v>279</v>
      </c>
      <c r="H29" s="66" t="s">
        <v>194</v>
      </c>
      <c r="I29" s="67" t="s">
        <v>213</v>
      </c>
      <c r="J29" s="65" t="s">
        <v>196</v>
      </c>
    </row>
    <row r="30" spans="2:10" ht="180" x14ac:dyDescent="0.2">
      <c r="B30" s="348"/>
      <c r="C30" s="348"/>
      <c r="D30" s="68" t="s">
        <v>280</v>
      </c>
      <c r="E30" s="71">
        <v>43955</v>
      </c>
      <c r="F30" s="65" t="s">
        <v>281</v>
      </c>
      <c r="G30" s="66" t="s">
        <v>276</v>
      </c>
      <c r="H30" s="66" t="s">
        <v>194</v>
      </c>
      <c r="I30" s="67" t="s">
        <v>213</v>
      </c>
      <c r="J30" s="65" t="s">
        <v>196</v>
      </c>
    </row>
    <row r="31" spans="2:10" ht="285" x14ac:dyDescent="0.2">
      <c r="B31" s="346" t="s">
        <v>282</v>
      </c>
      <c r="C31" s="346">
        <v>20</v>
      </c>
      <c r="D31" s="68" t="s">
        <v>283</v>
      </c>
      <c r="E31" s="71">
        <v>43956</v>
      </c>
      <c r="F31" s="65" t="s">
        <v>284</v>
      </c>
      <c r="G31" s="66" t="s">
        <v>285</v>
      </c>
      <c r="H31" s="66" t="s">
        <v>194</v>
      </c>
      <c r="I31" s="67" t="s">
        <v>195</v>
      </c>
      <c r="J31" s="65" t="s">
        <v>196</v>
      </c>
    </row>
    <row r="32" spans="2:10" ht="409.5" x14ac:dyDescent="0.2">
      <c r="B32" s="347"/>
      <c r="C32" s="347"/>
      <c r="D32" s="68" t="s">
        <v>286</v>
      </c>
      <c r="E32" s="71">
        <v>43956</v>
      </c>
      <c r="F32" s="65" t="s">
        <v>287</v>
      </c>
      <c r="G32" s="66" t="s">
        <v>288</v>
      </c>
      <c r="H32" s="66" t="s">
        <v>194</v>
      </c>
      <c r="I32" s="67" t="s">
        <v>195</v>
      </c>
      <c r="J32" s="65" t="s">
        <v>196</v>
      </c>
    </row>
    <row r="33" spans="2:10" ht="270" x14ac:dyDescent="0.2">
      <c r="B33" s="347"/>
      <c r="C33" s="347"/>
      <c r="D33" s="68" t="s">
        <v>289</v>
      </c>
      <c r="E33" s="71">
        <v>43957</v>
      </c>
      <c r="F33" s="65" t="s">
        <v>290</v>
      </c>
      <c r="G33" s="66" t="s">
        <v>291</v>
      </c>
      <c r="H33" s="66" t="s">
        <v>194</v>
      </c>
      <c r="I33" s="67" t="s">
        <v>195</v>
      </c>
      <c r="J33" s="65" t="s">
        <v>196</v>
      </c>
    </row>
    <row r="34" spans="2:10" ht="240" x14ac:dyDescent="0.2">
      <c r="B34" s="347"/>
      <c r="C34" s="347"/>
      <c r="D34" s="68" t="s">
        <v>292</v>
      </c>
      <c r="E34" s="71">
        <v>43957</v>
      </c>
      <c r="F34" s="65" t="s">
        <v>293</v>
      </c>
      <c r="G34" s="66" t="s">
        <v>264</v>
      </c>
      <c r="H34" s="66" t="s">
        <v>194</v>
      </c>
      <c r="I34" s="67" t="s">
        <v>195</v>
      </c>
      <c r="J34" s="65" t="s">
        <v>196</v>
      </c>
    </row>
    <row r="35" spans="2:10" ht="360" x14ac:dyDescent="0.2">
      <c r="B35" s="347"/>
      <c r="C35" s="347"/>
      <c r="D35" s="68" t="s">
        <v>294</v>
      </c>
      <c r="E35" s="64">
        <v>43959</v>
      </c>
      <c r="F35" s="65" t="s">
        <v>295</v>
      </c>
      <c r="G35" s="66" t="s">
        <v>296</v>
      </c>
      <c r="H35" s="66" t="s">
        <v>194</v>
      </c>
      <c r="I35" s="67" t="s">
        <v>195</v>
      </c>
      <c r="J35" s="65" t="s">
        <v>196</v>
      </c>
    </row>
    <row r="36" spans="2:10" ht="180" x14ac:dyDescent="0.2">
      <c r="B36" s="347"/>
      <c r="C36" s="347"/>
      <c r="D36" s="68" t="s">
        <v>297</v>
      </c>
      <c r="E36" s="64">
        <v>43963</v>
      </c>
      <c r="F36" s="65" t="s">
        <v>298</v>
      </c>
      <c r="G36" s="66" t="s">
        <v>299</v>
      </c>
      <c r="H36" s="66" t="s">
        <v>194</v>
      </c>
      <c r="I36" s="67" t="s">
        <v>195</v>
      </c>
      <c r="J36" s="65" t="s">
        <v>196</v>
      </c>
    </row>
    <row r="37" spans="2:10" ht="180" x14ac:dyDescent="0.2">
      <c r="B37" s="347"/>
      <c r="C37" s="347"/>
      <c r="D37" s="68" t="s">
        <v>300</v>
      </c>
      <c r="E37" s="64">
        <v>43965</v>
      </c>
      <c r="F37" s="65" t="s">
        <v>301</v>
      </c>
      <c r="G37" s="66" t="s">
        <v>302</v>
      </c>
      <c r="H37" s="66" t="s">
        <v>194</v>
      </c>
      <c r="I37" s="67"/>
      <c r="J37" s="65"/>
    </row>
    <row r="38" spans="2:10" ht="195" x14ac:dyDescent="0.2">
      <c r="B38" s="347"/>
      <c r="C38" s="347"/>
      <c r="D38" s="68" t="s">
        <v>303</v>
      </c>
      <c r="E38" s="64">
        <v>43966</v>
      </c>
      <c r="F38" s="65" t="s">
        <v>304</v>
      </c>
      <c r="G38" s="66" t="s">
        <v>305</v>
      </c>
      <c r="H38" s="66" t="s">
        <v>194</v>
      </c>
      <c r="I38" s="67" t="s">
        <v>195</v>
      </c>
      <c r="J38" s="65" t="s">
        <v>196</v>
      </c>
    </row>
    <row r="39" spans="2:10" ht="240" x14ac:dyDescent="0.2">
      <c r="B39" s="347"/>
      <c r="C39" s="347"/>
      <c r="D39" s="68" t="s">
        <v>306</v>
      </c>
      <c r="E39" s="64">
        <v>43966</v>
      </c>
      <c r="F39" s="65" t="s">
        <v>307</v>
      </c>
      <c r="G39" s="66" t="s">
        <v>308</v>
      </c>
      <c r="H39" s="66" t="s">
        <v>194</v>
      </c>
      <c r="I39" s="67" t="s">
        <v>195</v>
      </c>
      <c r="J39" s="65" t="s">
        <v>196</v>
      </c>
    </row>
    <row r="40" spans="2:10" ht="105" x14ac:dyDescent="0.2">
      <c r="B40" s="347"/>
      <c r="C40" s="347"/>
      <c r="D40" s="68" t="s">
        <v>309</v>
      </c>
      <c r="E40" s="64">
        <v>43969</v>
      </c>
      <c r="F40" s="65" t="s">
        <v>310</v>
      </c>
      <c r="G40" s="66" t="s">
        <v>311</v>
      </c>
      <c r="H40" s="66" t="s">
        <v>194</v>
      </c>
      <c r="I40" s="67" t="s">
        <v>195</v>
      </c>
      <c r="J40" s="65" t="s">
        <v>196</v>
      </c>
    </row>
    <row r="41" spans="2:10" ht="330" x14ac:dyDescent="0.2">
      <c r="B41" s="347"/>
      <c r="C41" s="347"/>
      <c r="D41" s="68" t="s">
        <v>312</v>
      </c>
      <c r="E41" s="64">
        <v>43970</v>
      </c>
      <c r="F41" s="65" t="s">
        <v>313</v>
      </c>
      <c r="G41" s="66" t="s">
        <v>314</v>
      </c>
      <c r="H41" s="66" t="s">
        <v>194</v>
      </c>
      <c r="I41" s="67" t="s">
        <v>195</v>
      </c>
      <c r="J41" s="65" t="s">
        <v>196</v>
      </c>
    </row>
    <row r="42" spans="2:10" ht="165" x14ac:dyDescent="0.2">
      <c r="B42" s="347"/>
      <c r="C42" s="347"/>
      <c r="D42" s="68" t="s">
        <v>315</v>
      </c>
      <c r="E42" s="64">
        <v>43970</v>
      </c>
      <c r="F42" s="65" t="s">
        <v>316</v>
      </c>
      <c r="G42" s="66" t="s">
        <v>305</v>
      </c>
      <c r="H42" s="66" t="s">
        <v>194</v>
      </c>
      <c r="I42" s="67" t="s">
        <v>195</v>
      </c>
      <c r="J42" s="65" t="s">
        <v>196</v>
      </c>
    </row>
    <row r="43" spans="2:10" ht="225" x14ac:dyDescent="0.2">
      <c r="B43" s="347"/>
      <c r="C43" s="347"/>
      <c r="D43" s="68" t="s">
        <v>317</v>
      </c>
      <c r="E43" s="64">
        <v>43972</v>
      </c>
      <c r="F43" s="65" t="s">
        <v>318</v>
      </c>
      <c r="G43" s="66" t="s">
        <v>319</v>
      </c>
      <c r="H43" s="66" t="s">
        <v>194</v>
      </c>
      <c r="I43" s="67" t="s">
        <v>195</v>
      </c>
      <c r="J43" s="65" t="s">
        <v>196</v>
      </c>
    </row>
    <row r="44" spans="2:10" ht="255" x14ac:dyDescent="0.2">
      <c r="B44" s="347"/>
      <c r="C44" s="347"/>
      <c r="D44" s="68" t="s">
        <v>320</v>
      </c>
      <c r="E44" s="64">
        <v>43973</v>
      </c>
      <c r="F44" s="65" t="s">
        <v>321</v>
      </c>
      <c r="G44" s="66" t="s">
        <v>322</v>
      </c>
      <c r="H44" s="66" t="s">
        <v>323</v>
      </c>
      <c r="I44" s="67" t="s">
        <v>195</v>
      </c>
      <c r="J44" s="65" t="s">
        <v>196</v>
      </c>
    </row>
    <row r="45" spans="2:10" ht="210" x14ac:dyDescent="0.2">
      <c r="B45" s="347"/>
      <c r="C45" s="347"/>
      <c r="D45" s="72" t="s">
        <v>324</v>
      </c>
      <c r="E45" s="64">
        <v>43973</v>
      </c>
      <c r="F45" s="65" t="s">
        <v>325</v>
      </c>
      <c r="G45" s="66" t="s">
        <v>326</v>
      </c>
      <c r="H45" s="66" t="s">
        <v>194</v>
      </c>
      <c r="I45" s="67" t="s">
        <v>213</v>
      </c>
      <c r="J45" s="65" t="s">
        <v>196</v>
      </c>
    </row>
    <row r="46" spans="2:10" ht="300" x14ac:dyDescent="0.2">
      <c r="B46" s="347"/>
      <c r="C46" s="347"/>
      <c r="D46" s="68" t="s">
        <v>327</v>
      </c>
      <c r="E46" s="64">
        <v>43973</v>
      </c>
      <c r="F46" s="65" t="s">
        <v>328</v>
      </c>
      <c r="G46" s="66" t="s">
        <v>329</v>
      </c>
      <c r="H46" s="66" t="s">
        <v>194</v>
      </c>
      <c r="I46" s="67" t="s">
        <v>195</v>
      </c>
      <c r="J46" s="65" t="s">
        <v>196</v>
      </c>
    </row>
    <row r="47" spans="2:10" ht="240" x14ac:dyDescent="0.2">
      <c r="B47" s="347"/>
      <c r="C47" s="347"/>
      <c r="D47" s="68" t="s">
        <v>330</v>
      </c>
      <c r="E47" s="64">
        <v>43973</v>
      </c>
      <c r="F47" s="65" t="s">
        <v>331</v>
      </c>
      <c r="G47" s="66" t="s">
        <v>332</v>
      </c>
      <c r="H47" s="66" t="s">
        <v>194</v>
      </c>
      <c r="I47" s="67" t="s">
        <v>195</v>
      </c>
      <c r="J47" s="65" t="s">
        <v>196</v>
      </c>
    </row>
    <row r="48" spans="2:10" ht="255" x14ac:dyDescent="0.2">
      <c r="B48" s="347"/>
      <c r="C48" s="347"/>
      <c r="D48" s="68" t="s">
        <v>333</v>
      </c>
      <c r="E48" s="64">
        <v>43977</v>
      </c>
      <c r="F48" s="65" t="s">
        <v>334</v>
      </c>
      <c r="G48" s="66" t="s">
        <v>299</v>
      </c>
      <c r="H48" s="66" t="s">
        <v>194</v>
      </c>
      <c r="I48" s="67" t="s">
        <v>195</v>
      </c>
      <c r="J48" s="65" t="s">
        <v>196</v>
      </c>
    </row>
    <row r="49" spans="2:10" ht="405" x14ac:dyDescent="0.2">
      <c r="B49" s="347"/>
      <c r="C49" s="347"/>
      <c r="D49" s="68" t="s">
        <v>335</v>
      </c>
      <c r="E49" s="64">
        <v>43978</v>
      </c>
      <c r="F49" s="65" t="s">
        <v>336</v>
      </c>
      <c r="G49" s="66" t="s">
        <v>335</v>
      </c>
      <c r="H49" s="66" t="s">
        <v>194</v>
      </c>
      <c r="I49" s="67" t="s">
        <v>213</v>
      </c>
      <c r="J49" s="65" t="s">
        <v>196</v>
      </c>
    </row>
    <row r="50" spans="2:10" ht="409.5" x14ac:dyDescent="0.2">
      <c r="B50" s="348"/>
      <c r="C50" s="348"/>
      <c r="D50" s="68" t="s">
        <v>337</v>
      </c>
      <c r="E50" s="64">
        <v>43979</v>
      </c>
      <c r="F50" s="65" t="s">
        <v>338</v>
      </c>
      <c r="G50" s="66" t="s">
        <v>339</v>
      </c>
      <c r="H50" s="66" t="s">
        <v>194</v>
      </c>
      <c r="I50" s="67" t="s">
        <v>213</v>
      </c>
      <c r="J50" s="65" t="s">
        <v>196</v>
      </c>
    </row>
    <row r="51" spans="2:10" ht="285" x14ac:dyDescent="0.2">
      <c r="B51" s="346" t="s">
        <v>340</v>
      </c>
      <c r="C51" s="346">
        <v>19</v>
      </c>
      <c r="D51" s="68" t="s">
        <v>341</v>
      </c>
      <c r="E51" s="64">
        <v>43983</v>
      </c>
      <c r="F51" s="65" t="s">
        <v>342</v>
      </c>
      <c r="G51" s="66" t="s">
        <v>332</v>
      </c>
      <c r="H51" s="66" t="s">
        <v>194</v>
      </c>
      <c r="I51" s="67" t="s">
        <v>195</v>
      </c>
      <c r="J51" s="65" t="s">
        <v>196</v>
      </c>
    </row>
    <row r="52" spans="2:10" ht="255" x14ac:dyDescent="0.2">
      <c r="B52" s="347"/>
      <c r="C52" s="347"/>
      <c r="D52" s="68" t="s">
        <v>343</v>
      </c>
      <c r="E52" s="64">
        <v>43984</v>
      </c>
      <c r="F52" s="65" t="s">
        <v>344</v>
      </c>
      <c r="G52" s="66" t="s">
        <v>299</v>
      </c>
      <c r="H52" s="66" t="s">
        <v>194</v>
      </c>
      <c r="I52" s="67" t="s">
        <v>195</v>
      </c>
      <c r="J52" s="65" t="s">
        <v>196</v>
      </c>
    </row>
    <row r="53" spans="2:10" ht="180" x14ac:dyDescent="0.2">
      <c r="B53" s="347"/>
      <c r="C53" s="347"/>
      <c r="D53" s="68" t="s">
        <v>345</v>
      </c>
      <c r="E53" s="64">
        <v>43984</v>
      </c>
      <c r="F53" s="65" t="s">
        <v>346</v>
      </c>
      <c r="G53" s="66" t="s">
        <v>347</v>
      </c>
      <c r="H53" s="66" t="s">
        <v>194</v>
      </c>
      <c r="I53" s="67" t="s">
        <v>213</v>
      </c>
      <c r="J53" s="65" t="s">
        <v>196</v>
      </c>
    </row>
    <row r="54" spans="2:10" ht="285" x14ac:dyDescent="0.2">
      <c r="B54" s="347"/>
      <c r="C54" s="347"/>
      <c r="D54" s="68" t="s">
        <v>348</v>
      </c>
      <c r="E54" s="64">
        <v>43985</v>
      </c>
      <c r="F54" s="65" t="s">
        <v>349</v>
      </c>
      <c r="G54" s="66" t="s">
        <v>350</v>
      </c>
      <c r="H54" s="66" t="s">
        <v>194</v>
      </c>
      <c r="I54" s="67" t="s">
        <v>195</v>
      </c>
      <c r="J54" s="65" t="s">
        <v>196</v>
      </c>
    </row>
    <row r="55" spans="2:10" ht="180" x14ac:dyDescent="0.2">
      <c r="B55" s="347"/>
      <c r="C55" s="347"/>
      <c r="D55" s="68" t="s">
        <v>351</v>
      </c>
      <c r="E55" s="64">
        <v>43990</v>
      </c>
      <c r="F55" s="65" t="s">
        <v>352</v>
      </c>
      <c r="G55" s="66" t="s">
        <v>353</v>
      </c>
      <c r="H55" s="66" t="s">
        <v>194</v>
      </c>
      <c r="I55" s="67" t="s">
        <v>213</v>
      </c>
      <c r="J55" s="65" t="s">
        <v>196</v>
      </c>
    </row>
    <row r="56" spans="2:10" ht="255" x14ac:dyDescent="0.2">
      <c r="B56" s="347"/>
      <c r="C56" s="347"/>
      <c r="D56" s="68" t="s">
        <v>354</v>
      </c>
      <c r="E56" s="64">
        <v>43991</v>
      </c>
      <c r="F56" s="65" t="s">
        <v>355</v>
      </c>
      <c r="G56" s="66" t="s">
        <v>299</v>
      </c>
      <c r="H56" s="66" t="s">
        <v>194</v>
      </c>
      <c r="I56" s="73" t="s">
        <v>195</v>
      </c>
      <c r="J56" s="65" t="s">
        <v>196</v>
      </c>
    </row>
    <row r="57" spans="2:10" ht="300" x14ac:dyDescent="0.2">
      <c r="B57" s="347"/>
      <c r="C57" s="347"/>
      <c r="D57" s="68" t="s">
        <v>356</v>
      </c>
      <c r="E57" s="64">
        <v>43991</v>
      </c>
      <c r="F57" s="65" t="s">
        <v>357</v>
      </c>
      <c r="G57" s="66" t="s">
        <v>358</v>
      </c>
      <c r="H57" s="66" t="s">
        <v>194</v>
      </c>
      <c r="I57" s="67" t="s">
        <v>195</v>
      </c>
      <c r="J57" s="65" t="s">
        <v>196</v>
      </c>
    </row>
    <row r="58" spans="2:10" ht="345" x14ac:dyDescent="0.2">
      <c r="B58" s="347"/>
      <c r="C58" s="347"/>
      <c r="D58" s="68" t="s">
        <v>359</v>
      </c>
      <c r="E58" s="64">
        <v>43991</v>
      </c>
      <c r="F58" s="65" t="s">
        <v>360</v>
      </c>
      <c r="G58" s="66" t="s">
        <v>361</v>
      </c>
      <c r="H58" s="66" t="s">
        <v>194</v>
      </c>
      <c r="I58" s="67" t="s">
        <v>195</v>
      </c>
      <c r="J58" s="65" t="s">
        <v>196</v>
      </c>
    </row>
    <row r="59" spans="2:10" ht="375" x14ac:dyDescent="0.2">
      <c r="B59" s="347"/>
      <c r="C59" s="347"/>
      <c r="D59" s="72" t="s">
        <v>362</v>
      </c>
      <c r="E59" s="74">
        <v>43998</v>
      </c>
      <c r="F59" s="75" t="s">
        <v>363</v>
      </c>
      <c r="G59" s="66" t="s">
        <v>364</v>
      </c>
      <c r="H59" s="66" t="s">
        <v>194</v>
      </c>
      <c r="I59" s="67" t="s">
        <v>365</v>
      </c>
      <c r="J59" s="75" t="s">
        <v>196</v>
      </c>
    </row>
    <row r="60" spans="2:10" ht="165" x14ac:dyDescent="0.2">
      <c r="B60" s="347"/>
      <c r="C60" s="347"/>
      <c r="D60" s="72" t="s">
        <v>366</v>
      </c>
      <c r="E60" s="74">
        <v>43998</v>
      </c>
      <c r="F60" s="75" t="s">
        <v>367</v>
      </c>
      <c r="G60" s="69" t="s">
        <v>368</v>
      </c>
      <c r="H60" s="66" t="s">
        <v>194</v>
      </c>
      <c r="I60" s="70" t="s">
        <v>213</v>
      </c>
      <c r="J60" s="75" t="s">
        <v>196</v>
      </c>
    </row>
    <row r="61" spans="2:10" ht="150" x14ac:dyDescent="0.2">
      <c r="B61" s="347"/>
      <c r="C61" s="347"/>
      <c r="D61" s="72" t="s">
        <v>369</v>
      </c>
      <c r="E61" s="64">
        <v>43998</v>
      </c>
      <c r="F61" s="65" t="s">
        <v>370</v>
      </c>
      <c r="G61" s="66" t="s">
        <v>299</v>
      </c>
      <c r="H61" s="66" t="s">
        <v>194</v>
      </c>
      <c r="I61" s="70" t="s">
        <v>371</v>
      </c>
      <c r="J61" s="65" t="s">
        <v>196</v>
      </c>
    </row>
    <row r="62" spans="2:10" ht="375" x14ac:dyDescent="0.2">
      <c r="B62" s="347"/>
      <c r="C62" s="347"/>
      <c r="D62" s="72" t="s">
        <v>372</v>
      </c>
      <c r="E62" s="74">
        <v>43998</v>
      </c>
      <c r="F62" s="75" t="s">
        <v>373</v>
      </c>
      <c r="G62" s="69" t="s">
        <v>374</v>
      </c>
      <c r="H62" s="66" t="s">
        <v>194</v>
      </c>
      <c r="I62" s="67" t="s">
        <v>365</v>
      </c>
      <c r="J62" s="65" t="s">
        <v>196</v>
      </c>
    </row>
    <row r="63" spans="2:10" ht="225" x14ac:dyDescent="0.2">
      <c r="B63" s="347"/>
      <c r="C63" s="347"/>
      <c r="D63" s="72" t="s">
        <v>375</v>
      </c>
      <c r="E63" s="74">
        <v>43998</v>
      </c>
      <c r="F63" s="75" t="s">
        <v>376</v>
      </c>
      <c r="G63" s="69" t="s">
        <v>377</v>
      </c>
      <c r="H63" s="66" t="s">
        <v>194</v>
      </c>
      <c r="I63" s="67" t="s">
        <v>229</v>
      </c>
      <c r="J63" s="65" t="s">
        <v>196</v>
      </c>
    </row>
    <row r="64" spans="2:10" ht="150" x14ac:dyDescent="0.2">
      <c r="B64" s="347"/>
      <c r="C64" s="347"/>
      <c r="D64" s="72" t="s">
        <v>378</v>
      </c>
      <c r="E64" s="76">
        <v>44005</v>
      </c>
      <c r="F64" s="77" t="s">
        <v>379</v>
      </c>
      <c r="G64" s="69" t="s">
        <v>299</v>
      </c>
      <c r="H64" s="69" t="s">
        <v>194</v>
      </c>
      <c r="I64" s="70" t="s">
        <v>371</v>
      </c>
      <c r="J64" s="75" t="s">
        <v>196</v>
      </c>
    </row>
    <row r="65" spans="2:10" ht="90" x14ac:dyDescent="0.2">
      <c r="B65" s="347"/>
      <c r="C65" s="347"/>
      <c r="D65" s="72" t="s">
        <v>380</v>
      </c>
      <c r="E65" s="76">
        <v>44005</v>
      </c>
      <c r="F65" s="75" t="s">
        <v>381</v>
      </c>
      <c r="G65" s="69"/>
      <c r="H65" s="69" t="s">
        <v>194</v>
      </c>
      <c r="I65" s="70" t="s">
        <v>213</v>
      </c>
      <c r="J65" s="75" t="s">
        <v>196</v>
      </c>
    </row>
    <row r="66" spans="2:10" ht="135" x14ac:dyDescent="0.2">
      <c r="B66" s="347"/>
      <c r="C66" s="347"/>
      <c r="D66" s="72" t="s">
        <v>382</v>
      </c>
      <c r="E66" s="76">
        <v>44006</v>
      </c>
      <c r="F66" s="75" t="s">
        <v>383</v>
      </c>
      <c r="G66" s="69" t="s">
        <v>384</v>
      </c>
      <c r="H66" s="69" t="s">
        <v>194</v>
      </c>
      <c r="I66" s="70" t="s">
        <v>213</v>
      </c>
      <c r="J66" s="75" t="s">
        <v>196</v>
      </c>
    </row>
    <row r="67" spans="2:10" ht="150" x14ac:dyDescent="0.2">
      <c r="B67" s="347"/>
      <c r="C67" s="347"/>
      <c r="D67" s="72" t="s">
        <v>385</v>
      </c>
      <c r="E67" s="76">
        <v>44007</v>
      </c>
      <c r="F67" s="75" t="s">
        <v>386</v>
      </c>
      <c r="G67" s="78" t="s">
        <v>387</v>
      </c>
      <c r="H67" s="69" t="s">
        <v>194</v>
      </c>
      <c r="I67" s="70" t="s">
        <v>213</v>
      </c>
      <c r="J67" s="75" t="s">
        <v>196</v>
      </c>
    </row>
    <row r="68" spans="2:10" ht="409.5" x14ac:dyDescent="0.2">
      <c r="B68" s="347"/>
      <c r="C68" s="347"/>
      <c r="D68" s="72" t="s">
        <v>388</v>
      </c>
      <c r="E68" s="74">
        <v>44008</v>
      </c>
      <c r="F68" s="75" t="s">
        <v>389</v>
      </c>
      <c r="G68" s="66" t="s">
        <v>390</v>
      </c>
      <c r="H68" s="69" t="s">
        <v>194</v>
      </c>
      <c r="I68" s="67" t="s">
        <v>391</v>
      </c>
      <c r="J68" s="75" t="s">
        <v>196</v>
      </c>
    </row>
    <row r="69" spans="2:10" ht="150" x14ac:dyDescent="0.2">
      <c r="B69" s="348"/>
      <c r="C69" s="348"/>
      <c r="D69" s="72" t="s">
        <v>392</v>
      </c>
      <c r="E69" s="74">
        <v>44012</v>
      </c>
      <c r="F69" s="75" t="s">
        <v>393</v>
      </c>
      <c r="G69" s="69" t="s">
        <v>299</v>
      </c>
      <c r="H69" s="69" t="s">
        <v>194</v>
      </c>
      <c r="I69" s="70" t="s">
        <v>371</v>
      </c>
      <c r="J69" s="75" t="s">
        <v>196</v>
      </c>
    </row>
    <row r="70" spans="2:10" ht="240" x14ac:dyDescent="0.2">
      <c r="B70" s="346" t="s">
        <v>394</v>
      </c>
      <c r="C70" s="346">
        <v>17</v>
      </c>
      <c r="D70" s="72" t="s">
        <v>395</v>
      </c>
      <c r="E70" s="74">
        <v>44013</v>
      </c>
      <c r="F70" s="75" t="s">
        <v>396</v>
      </c>
      <c r="G70" s="78" t="s">
        <v>397</v>
      </c>
      <c r="H70" s="69" t="s">
        <v>194</v>
      </c>
      <c r="I70" s="70" t="s">
        <v>213</v>
      </c>
      <c r="J70" s="75" t="s">
        <v>196</v>
      </c>
    </row>
    <row r="71" spans="2:10" ht="390" x14ac:dyDescent="0.2">
      <c r="B71" s="347"/>
      <c r="C71" s="347"/>
      <c r="D71" s="72" t="s">
        <v>398</v>
      </c>
      <c r="E71" s="74">
        <v>44014</v>
      </c>
      <c r="F71" s="75" t="s">
        <v>399</v>
      </c>
      <c r="G71" s="69" t="s">
        <v>400</v>
      </c>
      <c r="H71" s="69" t="s">
        <v>194</v>
      </c>
      <c r="I71" s="70" t="s">
        <v>371</v>
      </c>
      <c r="J71" s="75" t="s">
        <v>196</v>
      </c>
    </row>
    <row r="72" spans="2:10" ht="409.5" x14ac:dyDescent="0.2">
      <c r="B72" s="347"/>
      <c r="C72" s="347"/>
      <c r="D72" s="72" t="s">
        <v>401</v>
      </c>
      <c r="E72" s="74">
        <v>44014</v>
      </c>
      <c r="F72" s="75" t="s">
        <v>402</v>
      </c>
      <c r="G72" s="69" t="s">
        <v>403</v>
      </c>
      <c r="H72" s="69" t="s">
        <v>194</v>
      </c>
      <c r="I72" s="67" t="s">
        <v>365</v>
      </c>
      <c r="J72" s="75" t="s">
        <v>196</v>
      </c>
    </row>
    <row r="73" spans="2:10" ht="240" x14ac:dyDescent="0.2">
      <c r="B73" s="347"/>
      <c r="C73" s="347"/>
      <c r="D73" s="72" t="s">
        <v>404</v>
      </c>
      <c r="E73" s="74">
        <v>44014</v>
      </c>
      <c r="F73" s="75" t="s">
        <v>405</v>
      </c>
      <c r="G73" s="69" t="s">
        <v>406</v>
      </c>
      <c r="H73" s="69" t="s">
        <v>194</v>
      </c>
      <c r="I73" s="70" t="s">
        <v>213</v>
      </c>
      <c r="J73" s="75" t="s">
        <v>196</v>
      </c>
    </row>
    <row r="74" spans="2:10" ht="409.5" x14ac:dyDescent="0.2">
      <c r="B74" s="347"/>
      <c r="C74" s="347"/>
      <c r="D74" s="72" t="s">
        <v>407</v>
      </c>
      <c r="E74" s="74">
        <v>44018</v>
      </c>
      <c r="F74" s="75" t="s">
        <v>408</v>
      </c>
      <c r="G74" s="69" t="s">
        <v>409</v>
      </c>
      <c r="H74" s="69" t="s">
        <v>194</v>
      </c>
      <c r="I74" s="70" t="s">
        <v>213</v>
      </c>
      <c r="J74" s="75" t="s">
        <v>196</v>
      </c>
    </row>
    <row r="75" spans="2:10" ht="150" x14ac:dyDescent="0.2">
      <c r="B75" s="347"/>
      <c r="C75" s="347"/>
      <c r="D75" s="72" t="s">
        <v>410</v>
      </c>
      <c r="E75" s="74">
        <v>44018</v>
      </c>
      <c r="F75" s="75" t="s">
        <v>370</v>
      </c>
      <c r="G75" s="69" t="s">
        <v>299</v>
      </c>
      <c r="H75" s="69" t="s">
        <v>194</v>
      </c>
      <c r="I75" s="70" t="s">
        <v>371</v>
      </c>
      <c r="J75" s="75" t="s">
        <v>196</v>
      </c>
    </row>
    <row r="76" spans="2:10" ht="120" x14ac:dyDescent="0.2">
      <c r="B76" s="347"/>
      <c r="C76" s="347"/>
      <c r="D76" s="72" t="s">
        <v>411</v>
      </c>
      <c r="E76" s="74">
        <v>44021</v>
      </c>
      <c r="F76" s="75" t="s">
        <v>412</v>
      </c>
      <c r="G76" s="69" t="s">
        <v>413</v>
      </c>
      <c r="H76" s="69" t="s">
        <v>194</v>
      </c>
      <c r="I76" s="70" t="s">
        <v>414</v>
      </c>
      <c r="J76" s="75" t="s">
        <v>196</v>
      </c>
    </row>
    <row r="77" spans="2:10" ht="135" x14ac:dyDescent="0.2">
      <c r="B77" s="347"/>
      <c r="C77" s="347"/>
      <c r="D77" s="72" t="s">
        <v>415</v>
      </c>
      <c r="E77" s="74">
        <v>44025</v>
      </c>
      <c r="F77" s="75" t="s">
        <v>416</v>
      </c>
      <c r="G77" s="78" t="s">
        <v>417</v>
      </c>
      <c r="H77" s="69" t="s">
        <v>194</v>
      </c>
      <c r="I77" s="70" t="s">
        <v>213</v>
      </c>
      <c r="J77" s="75" t="s">
        <v>196</v>
      </c>
    </row>
    <row r="78" spans="2:10" ht="165" x14ac:dyDescent="0.2">
      <c r="B78" s="347"/>
      <c r="C78" s="347"/>
      <c r="D78" s="72" t="s">
        <v>418</v>
      </c>
      <c r="E78" s="74">
        <v>44025</v>
      </c>
      <c r="F78" s="75" t="s">
        <v>419</v>
      </c>
      <c r="G78" s="69" t="s">
        <v>406</v>
      </c>
      <c r="H78" s="69" t="s">
        <v>194</v>
      </c>
      <c r="I78" s="70" t="s">
        <v>213</v>
      </c>
      <c r="J78" s="75" t="s">
        <v>196</v>
      </c>
    </row>
    <row r="79" spans="2:10" ht="150" x14ac:dyDescent="0.2">
      <c r="B79" s="347"/>
      <c r="C79" s="347"/>
      <c r="D79" s="72" t="s">
        <v>420</v>
      </c>
      <c r="E79" s="74">
        <v>44025</v>
      </c>
      <c r="F79" s="75" t="s">
        <v>379</v>
      </c>
      <c r="G79" s="69" t="s">
        <v>299</v>
      </c>
      <c r="H79" s="69" t="s">
        <v>194</v>
      </c>
      <c r="I79" s="70" t="s">
        <v>371</v>
      </c>
      <c r="J79" s="75" t="s">
        <v>196</v>
      </c>
    </row>
    <row r="80" spans="2:10" ht="210" x14ac:dyDescent="0.2">
      <c r="B80" s="347"/>
      <c r="C80" s="347"/>
      <c r="D80" s="72" t="s">
        <v>421</v>
      </c>
      <c r="E80" s="74">
        <v>44026</v>
      </c>
      <c r="F80" s="75" t="s">
        <v>422</v>
      </c>
      <c r="G80" s="69" t="s">
        <v>423</v>
      </c>
      <c r="H80" s="69" t="s">
        <v>194</v>
      </c>
      <c r="I80" s="70" t="s">
        <v>213</v>
      </c>
      <c r="J80" s="75" t="s">
        <v>196</v>
      </c>
    </row>
    <row r="81" spans="2:10" ht="150" x14ac:dyDescent="0.2">
      <c r="B81" s="347"/>
      <c r="C81" s="347"/>
      <c r="D81" s="72" t="s">
        <v>424</v>
      </c>
      <c r="E81" s="74">
        <v>44033</v>
      </c>
      <c r="F81" s="75" t="s">
        <v>379</v>
      </c>
      <c r="G81" s="69" t="s">
        <v>425</v>
      </c>
      <c r="H81" s="69" t="s">
        <v>194</v>
      </c>
      <c r="I81" s="70" t="s">
        <v>391</v>
      </c>
      <c r="J81" s="75" t="s">
        <v>196</v>
      </c>
    </row>
    <row r="82" spans="2:10" ht="165" x14ac:dyDescent="0.2">
      <c r="B82" s="347"/>
      <c r="C82" s="347"/>
      <c r="D82" s="72" t="s">
        <v>426</v>
      </c>
      <c r="E82" s="74">
        <v>44033</v>
      </c>
      <c r="F82" s="75" t="s">
        <v>427</v>
      </c>
      <c r="G82" s="69" t="s">
        <v>428</v>
      </c>
      <c r="H82" s="69" t="s">
        <v>194</v>
      </c>
      <c r="I82" s="70" t="s">
        <v>213</v>
      </c>
      <c r="J82" s="75" t="s">
        <v>196</v>
      </c>
    </row>
    <row r="83" spans="2:10" ht="165" x14ac:dyDescent="0.2">
      <c r="B83" s="347"/>
      <c r="C83" s="347"/>
      <c r="D83" s="72" t="s">
        <v>429</v>
      </c>
      <c r="E83" s="74">
        <v>44035</v>
      </c>
      <c r="F83" s="75" t="s">
        <v>430</v>
      </c>
      <c r="G83" s="69" t="s">
        <v>431</v>
      </c>
      <c r="H83" s="69" t="s">
        <v>194</v>
      </c>
      <c r="I83" s="67" t="s">
        <v>365</v>
      </c>
      <c r="J83" s="75" t="s">
        <v>196</v>
      </c>
    </row>
    <row r="84" spans="2:10" ht="330" x14ac:dyDescent="0.2">
      <c r="B84" s="347"/>
      <c r="C84" s="347"/>
      <c r="D84" s="72" t="s">
        <v>432</v>
      </c>
      <c r="E84" s="74">
        <v>44039</v>
      </c>
      <c r="F84" s="75" t="s">
        <v>433</v>
      </c>
      <c r="G84" s="69" t="s">
        <v>434</v>
      </c>
      <c r="H84" s="69" t="s">
        <v>435</v>
      </c>
      <c r="I84" s="70" t="s">
        <v>436</v>
      </c>
      <c r="J84" s="75" t="s">
        <v>437</v>
      </c>
    </row>
    <row r="85" spans="2:10" ht="150" x14ac:dyDescent="0.2">
      <c r="B85" s="347"/>
      <c r="C85" s="347"/>
      <c r="D85" s="72" t="s">
        <v>438</v>
      </c>
      <c r="E85" s="74">
        <v>44040</v>
      </c>
      <c r="F85" s="75" t="s">
        <v>439</v>
      </c>
      <c r="G85" s="79" t="s">
        <v>440</v>
      </c>
      <c r="H85" s="69" t="s">
        <v>194</v>
      </c>
      <c r="I85" s="67" t="s">
        <v>391</v>
      </c>
      <c r="J85" s="75" t="s">
        <v>196</v>
      </c>
    </row>
    <row r="86" spans="2:10" ht="409.5" x14ac:dyDescent="0.2">
      <c r="B86" s="348"/>
      <c r="C86" s="348"/>
      <c r="D86" s="72" t="s">
        <v>441</v>
      </c>
      <c r="E86" s="74">
        <v>44041</v>
      </c>
      <c r="F86" s="75" t="s">
        <v>442</v>
      </c>
      <c r="G86" s="69" t="s">
        <v>443</v>
      </c>
      <c r="H86" s="69" t="s">
        <v>194</v>
      </c>
      <c r="I86" s="70" t="s">
        <v>444</v>
      </c>
      <c r="J86" s="75" t="s">
        <v>196</v>
      </c>
    </row>
    <row r="87" spans="2:10" ht="255" x14ac:dyDescent="0.2">
      <c r="B87" s="346" t="s">
        <v>445</v>
      </c>
      <c r="C87" s="346">
        <v>19</v>
      </c>
      <c r="D87" s="80" t="s">
        <v>446</v>
      </c>
      <c r="E87" s="74">
        <v>44046</v>
      </c>
      <c r="F87" s="75" t="s">
        <v>447</v>
      </c>
      <c r="G87" s="69" t="s">
        <v>448</v>
      </c>
      <c r="H87" s="69" t="s">
        <v>194</v>
      </c>
      <c r="I87" s="70" t="s">
        <v>391</v>
      </c>
      <c r="J87" s="75" t="s">
        <v>196</v>
      </c>
    </row>
    <row r="88" spans="2:10" ht="255" x14ac:dyDescent="0.2">
      <c r="B88" s="347"/>
      <c r="C88" s="347"/>
      <c r="D88" s="72" t="s">
        <v>449</v>
      </c>
      <c r="E88" s="74">
        <v>44046</v>
      </c>
      <c r="F88" s="75" t="s">
        <v>450</v>
      </c>
      <c r="G88" s="69" t="s">
        <v>451</v>
      </c>
      <c r="H88" s="69" t="s">
        <v>194</v>
      </c>
      <c r="I88" s="70" t="s">
        <v>391</v>
      </c>
      <c r="J88" s="75" t="s">
        <v>196</v>
      </c>
    </row>
    <row r="89" spans="2:10" ht="210" x14ac:dyDescent="0.2">
      <c r="B89" s="347"/>
      <c r="C89" s="347"/>
      <c r="D89" s="72" t="s">
        <v>452</v>
      </c>
      <c r="E89" s="74">
        <v>44046</v>
      </c>
      <c r="F89" s="75" t="s">
        <v>453</v>
      </c>
      <c r="G89" s="72" t="s">
        <v>454</v>
      </c>
      <c r="H89" s="69" t="s">
        <v>194</v>
      </c>
      <c r="I89" s="70" t="s">
        <v>444</v>
      </c>
      <c r="J89" s="75" t="s">
        <v>196</v>
      </c>
    </row>
    <row r="90" spans="2:10" ht="409.5" x14ac:dyDescent="0.2">
      <c r="B90" s="347"/>
      <c r="C90" s="347"/>
      <c r="D90" s="72" t="s">
        <v>455</v>
      </c>
      <c r="E90" s="74">
        <v>44048</v>
      </c>
      <c r="F90" s="75" t="s">
        <v>456</v>
      </c>
      <c r="G90" s="69" t="s">
        <v>457</v>
      </c>
      <c r="H90" s="69" t="s">
        <v>194</v>
      </c>
      <c r="I90" s="70" t="s">
        <v>444</v>
      </c>
      <c r="J90" s="75" t="s">
        <v>196</v>
      </c>
    </row>
    <row r="91" spans="2:10" ht="150" x14ac:dyDescent="0.2">
      <c r="B91" s="347"/>
      <c r="C91" s="347"/>
      <c r="D91" s="72" t="s">
        <v>458</v>
      </c>
      <c r="E91" s="74">
        <v>44054</v>
      </c>
      <c r="F91" s="75" t="s">
        <v>379</v>
      </c>
      <c r="G91" s="69" t="s">
        <v>459</v>
      </c>
      <c r="H91" s="69" t="s">
        <v>194</v>
      </c>
      <c r="I91" s="70" t="s">
        <v>391</v>
      </c>
      <c r="J91" s="75" t="s">
        <v>196</v>
      </c>
    </row>
    <row r="92" spans="2:10" ht="255" x14ac:dyDescent="0.2">
      <c r="B92" s="347"/>
      <c r="C92" s="347"/>
      <c r="D92" s="72" t="s">
        <v>460</v>
      </c>
      <c r="E92" s="74">
        <v>44054</v>
      </c>
      <c r="F92" s="75" t="s">
        <v>461</v>
      </c>
      <c r="G92" s="69" t="s">
        <v>462</v>
      </c>
      <c r="H92" s="69" t="s">
        <v>194</v>
      </c>
      <c r="I92" s="70" t="s">
        <v>444</v>
      </c>
      <c r="J92" s="75" t="s">
        <v>196</v>
      </c>
    </row>
    <row r="93" spans="2:10" ht="240" x14ac:dyDescent="0.2">
      <c r="B93" s="347"/>
      <c r="C93" s="347"/>
      <c r="D93" s="72" t="s">
        <v>463</v>
      </c>
      <c r="E93" s="74">
        <v>44056</v>
      </c>
      <c r="F93" s="75" t="s">
        <v>464</v>
      </c>
      <c r="G93" s="72" t="s">
        <v>465</v>
      </c>
      <c r="H93" s="69" t="s">
        <v>194</v>
      </c>
      <c r="I93" s="70" t="s">
        <v>444</v>
      </c>
      <c r="J93" s="75" t="s">
        <v>196</v>
      </c>
    </row>
    <row r="94" spans="2:10" ht="150" x14ac:dyDescent="0.2">
      <c r="B94" s="347"/>
      <c r="C94" s="347"/>
      <c r="D94" s="72" t="s">
        <v>466</v>
      </c>
      <c r="E94" s="74">
        <v>44057</v>
      </c>
      <c r="F94" s="75" t="s">
        <v>467</v>
      </c>
      <c r="G94" s="69" t="s">
        <v>468</v>
      </c>
      <c r="H94" s="69" t="s">
        <v>194</v>
      </c>
      <c r="I94" s="70" t="s">
        <v>213</v>
      </c>
      <c r="J94" s="75" t="s">
        <v>196</v>
      </c>
    </row>
    <row r="95" spans="2:10" ht="150" x14ac:dyDescent="0.2">
      <c r="B95" s="347"/>
      <c r="C95" s="347"/>
      <c r="D95" s="72" t="s">
        <v>469</v>
      </c>
      <c r="E95" s="74">
        <v>44061</v>
      </c>
      <c r="F95" s="75" t="s">
        <v>379</v>
      </c>
      <c r="G95" s="69" t="s">
        <v>299</v>
      </c>
      <c r="H95" s="69" t="s">
        <v>194</v>
      </c>
      <c r="I95" s="70" t="s">
        <v>391</v>
      </c>
      <c r="J95" s="65" t="s">
        <v>196</v>
      </c>
    </row>
    <row r="96" spans="2:10" ht="409.5" x14ac:dyDescent="0.2">
      <c r="B96" s="347"/>
      <c r="C96" s="347"/>
      <c r="D96" s="72" t="s">
        <v>470</v>
      </c>
      <c r="E96" s="74">
        <v>44064</v>
      </c>
      <c r="F96" s="75" t="s">
        <v>471</v>
      </c>
      <c r="G96" s="69" t="s">
        <v>472</v>
      </c>
      <c r="H96" s="69" t="s">
        <v>194</v>
      </c>
      <c r="I96" s="70" t="s">
        <v>444</v>
      </c>
      <c r="J96" s="75" t="s">
        <v>196</v>
      </c>
    </row>
    <row r="97" spans="2:10" ht="345" x14ac:dyDescent="0.2">
      <c r="B97" s="347"/>
      <c r="C97" s="347"/>
      <c r="D97" s="72" t="s">
        <v>473</v>
      </c>
      <c r="E97" s="74">
        <v>44064</v>
      </c>
      <c r="F97" s="75" t="s">
        <v>474</v>
      </c>
      <c r="G97" s="69" t="s">
        <v>475</v>
      </c>
      <c r="H97" s="69" t="s">
        <v>194</v>
      </c>
      <c r="I97" s="70" t="s">
        <v>213</v>
      </c>
      <c r="J97" s="75" t="s">
        <v>196</v>
      </c>
    </row>
    <row r="98" spans="2:10" ht="255" x14ac:dyDescent="0.2">
      <c r="B98" s="347"/>
      <c r="C98" s="347"/>
      <c r="D98" s="72" t="s">
        <v>476</v>
      </c>
      <c r="E98" s="74">
        <v>44068</v>
      </c>
      <c r="F98" s="75" t="s">
        <v>450</v>
      </c>
      <c r="G98" s="69" t="s">
        <v>299</v>
      </c>
      <c r="H98" s="69" t="s">
        <v>194</v>
      </c>
      <c r="I98" s="70" t="s">
        <v>477</v>
      </c>
      <c r="J98" s="75" t="s">
        <v>196</v>
      </c>
    </row>
    <row r="99" spans="2:10" ht="150" x14ac:dyDescent="0.2">
      <c r="B99" s="347"/>
      <c r="C99" s="347"/>
      <c r="D99" s="72" t="s">
        <v>478</v>
      </c>
      <c r="E99" s="74">
        <v>44070</v>
      </c>
      <c r="F99" s="75" t="s">
        <v>479</v>
      </c>
      <c r="G99" s="72" t="s">
        <v>480</v>
      </c>
      <c r="H99" s="69" t="s">
        <v>194</v>
      </c>
      <c r="I99" s="70" t="s">
        <v>213</v>
      </c>
      <c r="J99" s="75" t="s">
        <v>196</v>
      </c>
    </row>
    <row r="100" spans="2:10" ht="255" x14ac:dyDescent="0.2">
      <c r="B100" s="347"/>
      <c r="C100" s="347"/>
      <c r="D100" s="72" t="s">
        <v>481</v>
      </c>
      <c r="E100" s="74">
        <v>44070</v>
      </c>
      <c r="F100" s="75" t="s">
        <v>482</v>
      </c>
      <c r="G100" s="72" t="s">
        <v>483</v>
      </c>
      <c r="H100" s="69" t="s">
        <v>194</v>
      </c>
      <c r="I100" s="70" t="s">
        <v>213</v>
      </c>
      <c r="J100" s="75" t="s">
        <v>196</v>
      </c>
    </row>
    <row r="101" spans="2:10" ht="150" x14ac:dyDescent="0.2">
      <c r="B101" s="347"/>
      <c r="C101" s="347"/>
      <c r="D101" s="72" t="s">
        <v>484</v>
      </c>
      <c r="E101" s="74">
        <v>44071</v>
      </c>
      <c r="F101" s="75" t="s">
        <v>485</v>
      </c>
      <c r="G101" s="72" t="s">
        <v>486</v>
      </c>
      <c r="H101" s="69" t="s">
        <v>487</v>
      </c>
      <c r="I101" s="70" t="s">
        <v>213</v>
      </c>
      <c r="J101" s="75" t="s">
        <v>196</v>
      </c>
    </row>
    <row r="102" spans="2:10" ht="390" x14ac:dyDescent="0.2">
      <c r="B102" s="347"/>
      <c r="C102" s="347"/>
      <c r="D102" s="72" t="s">
        <v>488</v>
      </c>
      <c r="E102" s="74">
        <v>44071</v>
      </c>
      <c r="F102" s="75" t="s">
        <v>489</v>
      </c>
      <c r="G102" s="69" t="s">
        <v>490</v>
      </c>
      <c r="H102" s="69" t="s">
        <v>194</v>
      </c>
      <c r="I102" s="70" t="s">
        <v>213</v>
      </c>
      <c r="J102" s="75" t="s">
        <v>196</v>
      </c>
    </row>
    <row r="103" spans="2:10" ht="225" x14ac:dyDescent="0.2">
      <c r="B103" s="347"/>
      <c r="C103" s="347"/>
      <c r="D103" s="72" t="s">
        <v>491</v>
      </c>
      <c r="E103" s="74">
        <v>44071</v>
      </c>
      <c r="F103" s="75" t="s">
        <v>492</v>
      </c>
      <c r="G103" s="72" t="s">
        <v>493</v>
      </c>
      <c r="H103" s="69" t="s">
        <v>194</v>
      </c>
      <c r="I103" s="70" t="s">
        <v>213</v>
      </c>
      <c r="J103" s="75" t="s">
        <v>196</v>
      </c>
    </row>
    <row r="104" spans="2:10" ht="285" x14ac:dyDescent="0.2">
      <c r="B104" s="347"/>
      <c r="C104" s="347"/>
      <c r="D104" s="72" t="s">
        <v>494</v>
      </c>
      <c r="E104" s="74">
        <v>44071</v>
      </c>
      <c r="F104" s="75" t="s">
        <v>495</v>
      </c>
      <c r="G104" s="72" t="s">
        <v>496</v>
      </c>
      <c r="H104" s="69" t="s">
        <v>194</v>
      </c>
      <c r="I104" s="70" t="s">
        <v>213</v>
      </c>
      <c r="J104" s="75" t="s">
        <v>196</v>
      </c>
    </row>
    <row r="105" spans="2:10" ht="285" x14ac:dyDescent="0.2">
      <c r="B105" s="348"/>
      <c r="C105" s="348"/>
      <c r="D105" s="72" t="s">
        <v>494</v>
      </c>
      <c r="E105" s="74">
        <v>44071</v>
      </c>
      <c r="F105" s="75" t="s">
        <v>497</v>
      </c>
      <c r="G105" s="72" t="s">
        <v>498</v>
      </c>
      <c r="H105" s="69" t="s">
        <v>194</v>
      </c>
      <c r="I105" s="70" t="s">
        <v>213</v>
      </c>
      <c r="J105" s="75" t="s">
        <v>196</v>
      </c>
    </row>
    <row r="106" spans="2:10" ht="270" x14ac:dyDescent="0.25">
      <c r="B106" s="57"/>
      <c r="C106" s="349">
        <v>4</v>
      </c>
      <c r="D106" s="72" t="s">
        <v>499</v>
      </c>
      <c r="E106" s="74">
        <v>44075</v>
      </c>
      <c r="F106" s="75" t="s">
        <v>500</v>
      </c>
      <c r="G106" s="80" t="s">
        <v>299</v>
      </c>
      <c r="H106" s="69" t="s">
        <v>194</v>
      </c>
      <c r="I106" s="70" t="s">
        <v>477</v>
      </c>
      <c r="J106" s="75" t="s">
        <v>196</v>
      </c>
    </row>
    <row r="107" spans="2:10" ht="240" x14ac:dyDescent="0.25">
      <c r="B107" s="57"/>
      <c r="C107" s="350"/>
      <c r="D107" s="72" t="s">
        <v>501</v>
      </c>
      <c r="E107" s="74">
        <v>44075</v>
      </c>
      <c r="F107" s="75" t="s">
        <v>502</v>
      </c>
      <c r="G107" s="72" t="s">
        <v>503</v>
      </c>
      <c r="H107" s="69" t="s">
        <v>194</v>
      </c>
      <c r="I107" s="70" t="s">
        <v>213</v>
      </c>
      <c r="J107" s="75" t="s">
        <v>196</v>
      </c>
    </row>
    <row r="108" spans="2:10" ht="195" x14ac:dyDescent="0.25">
      <c r="B108" s="57"/>
      <c r="C108" s="350"/>
      <c r="D108" s="72" t="s">
        <v>504</v>
      </c>
      <c r="E108" s="74">
        <v>44075</v>
      </c>
      <c r="F108" s="75" t="s">
        <v>505</v>
      </c>
      <c r="G108" s="72" t="s">
        <v>506</v>
      </c>
      <c r="H108" s="69" t="s">
        <v>194</v>
      </c>
      <c r="I108" s="70" t="s">
        <v>507</v>
      </c>
      <c r="J108" s="75" t="s">
        <v>196</v>
      </c>
    </row>
    <row r="109" spans="2:10" ht="180" x14ac:dyDescent="0.25">
      <c r="B109" s="57"/>
      <c r="C109" s="351"/>
      <c r="D109" s="72" t="s">
        <v>508</v>
      </c>
      <c r="E109" s="74">
        <v>44075</v>
      </c>
      <c r="F109" s="75" t="s">
        <v>509</v>
      </c>
      <c r="G109" s="72" t="s">
        <v>510</v>
      </c>
      <c r="H109" s="69" t="s">
        <v>194</v>
      </c>
      <c r="I109" s="70" t="s">
        <v>213</v>
      </c>
      <c r="J109" s="75" t="s">
        <v>196</v>
      </c>
    </row>
  </sheetData>
  <mergeCells count="17">
    <mergeCell ref="B3:B6"/>
    <mergeCell ref="C3:C6"/>
    <mergeCell ref="B7:B12"/>
    <mergeCell ref="C7:C12"/>
    <mergeCell ref="B13:B22"/>
    <mergeCell ref="C13:C22"/>
    <mergeCell ref="B23:B30"/>
    <mergeCell ref="C23:C30"/>
    <mergeCell ref="B31:B50"/>
    <mergeCell ref="C31:C50"/>
    <mergeCell ref="B51:B69"/>
    <mergeCell ref="C51:C69"/>
    <mergeCell ref="B70:B86"/>
    <mergeCell ref="C70:C86"/>
    <mergeCell ref="B87:B105"/>
    <mergeCell ref="C87:C105"/>
    <mergeCell ref="C106:C10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356" t="s">
        <v>105</v>
      </c>
      <c r="C2" s="356"/>
      <c r="D2" s="360" t="s">
        <v>84</v>
      </c>
      <c r="E2" s="358"/>
      <c r="F2" s="358"/>
      <c r="G2" s="358"/>
      <c r="H2" s="358"/>
      <c r="I2" s="358"/>
      <c r="J2" s="358"/>
      <c r="K2" s="358"/>
      <c r="L2" s="358"/>
      <c r="M2" s="358"/>
      <c r="N2" s="358"/>
      <c r="O2" s="358"/>
      <c r="P2" s="358"/>
      <c r="Q2" s="358"/>
      <c r="R2" s="358"/>
      <c r="S2" s="358"/>
      <c r="T2" s="359"/>
      <c r="U2" s="357" t="s">
        <v>36</v>
      </c>
      <c r="V2" s="358"/>
      <c r="W2" s="358"/>
      <c r="X2" s="358"/>
      <c r="Y2" s="358"/>
      <c r="Z2" s="358"/>
      <c r="AA2" s="358"/>
      <c r="AB2" s="358"/>
      <c r="AC2" s="358"/>
      <c r="AD2" s="358"/>
      <c r="AE2" s="358"/>
      <c r="AF2" s="358"/>
      <c r="AG2" s="358"/>
      <c r="AH2" s="358"/>
      <c r="AI2" s="358"/>
      <c r="AJ2" s="358"/>
      <c r="AK2" s="359"/>
      <c r="AL2" s="357" t="s">
        <v>88</v>
      </c>
      <c r="AM2" s="358"/>
      <c r="AN2" s="358"/>
      <c r="AO2" s="358"/>
      <c r="AP2" s="358"/>
      <c r="AQ2" s="358"/>
      <c r="AR2" s="358"/>
      <c r="AS2" s="358"/>
      <c r="AT2" s="358"/>
      <c r="AU2" s="358"/>
      <c r="AV2" s="358"/>
      <c r="AW2" s="358"/>
      <c r="AX2" s="358"/>
      <c r="AY2" s="358"/>
      <c r="AZ2" s="359"/>
      <c r="BA2" s="352" t="s">
        <v>92</v>
      </c>
      <c r="BB2" s="354"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353"/>
      <c r="BB3" s="355"/>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356" t="s">
        <v>106</v>
      </c>
      <c r="C24" s="356"/>
      <c r="D24" s="360" t="s">
        <v>84</v>
      </c>
      <c r="E24" s="358"/>
      <c r="F24" s="358"/>
      <c r="G24" s="358"/>
      <c r="H24" s="358"/>
      <c r="I24" s="358"/>
      <c r="J24" s="358"/>
      <c r="K24" s="358"/>
      <c r="L24" s="358"/>
      <c r="M24" s="358"/>
      <c r="N24" s="358"/>
      <c r="O24" s="358"/>
      <c r="P24" s="358"/>
      <c r="Q24" s="358"/>
      <c r="R24" s="358"/>
      <c r="S24" s="358"/>
      <c r="T24" s="358"/>
      <c r="U24" s="358"/>
      <c r="V24" s="359"/>
      <c r="W24" s="357" t="s">
        <v>93</v>
      </c>
      <c r="X24" s="358"/>
      <c r="Y24" s="358"/>
      <c r="Z24" s="358"/>
      <c r="AA24" s="358"/>
      <c r="AB24" s="358"/>
      <c r="AC24" s="358"/>
      <c r="AD24" s="358"/>
      <c r="AE24" s="358"/>
      <c r="AF24" s="358"/>
      <c r="AG24" s="358"/>
      <c r="AH24" s="358"/>
      <c r="AI24" s="358"/>
      <c r="AJ24" s="358"/>
      <c r="AK24" s="358"/>
      <c r="AL24" s="358"/>
      <c r="AM24" s="358"/>
      <c r="AN24" s="359"/>
      <c r="AO24" s="357" t="s">
        <v>88</v>
      </c>
      <c r="AP24" s="358"/>
      <c r="AQ24" s="358"/>
      <c r="AR24" s="358"/>
      <c r="AS24" s="358"/>
      <c r="AT24" s="358"/>
      <c r="AU24" s="358"/>
      <c r="AV24" s="358"/>
      <c r="AW24" s="358"/>
      <c r="AX24" s="358"/>
      <c r="AY24" s="358"/>
      <c r="AZ24" s="358"/>
      <c r="BA24" s="358"/>
      <c r="BB24" s="358"/>
      <c r="BC24" s="359"/>
      <c r="BD24" s="352" t="s">
        <v>92</v>
      </c>
      <c r="BE24" s="354"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353"/>
      <c r="BE25" s="355"/>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362" t="s">
        <v>33</v>
      </c>
      <c r="C3" s="361" t="s">
        <v>101</v>
      </c>
      <c r="D3" s="361" t="s">
        <v>60</v>
      </c>
      <c r="E3" s="40" t="s">
        <v>47</v>
      </c>
      <c r="F3" s="362">
        <v>0</v>
      </c>
      <c r="G3" s="362">
        <v>1</v>
      </c>
      <c r="H3" s="362">
        <v>2</v>
      </c>
      <c r="I3" s="363">
        <f>SUM(F3:H4)</f>
        <v>3</v>
      </c>
    </row>
    <row r="4" spans="2:9" s="41" customFormat="1" ht="18" customHeight="1" x14ac:dyDescent="0.2">
      <c r="B4" s="362"/>
      <c r="C4" s="361"/>
      <c r="D4" s="361"/>
      <c r="E4" s="40" t="s">
        <v>58</v>
      </c>
      <c r="F4" s="362"/>
      <c r="G4" s="362"/>
      <c r="H4" s="362"/>
      <c r="I4" s="363"/>
    </row>
    <row r="5" spans="2:9" s="41" customFormat="1" ht="18" customHeight="1" x14ac:dyDescent="0.2">
      <c r="B5" s="362" t="s">
        <v>15</v>
      </c>
      <c r="C5" s="361" t="s">
        <v>98</v>
      </c>
      <c r="D5" s="361" t="s">
        <v>99</v>
      </c>
      <c r="E5" s="40" t="s">
        <v>48</v>
      </c>
      <c r="F5" s="362">
        <v>1</v>
      </c>
      <c r="G5" s="362">
        <v>1</v>
      </c>
      <c r="H5" s="362">
        <v>3</v>
      </c>
      <c r="I5" s="363">
        <f>SUM(F5:H7)</f>
        <v>5</v>
      </c>
    </row>
    <row r="6" spans="2:9" s="41" customFormat="1" ht="18" customHeight="1" x14ac:dyDescent="0.2">
      <c r="B6" s="362"/>
      <c r="C6" s="361"/>
      <c r="D6" s="361"/>
      <c r="E6" s="40" t="s">
        <v>52</v>
      </c>
      <c r="F6" s="362"/>
      <c r="G6" s="362"/>
      <c r="H6" s="362"/>
      <c r="I6" s="363"/>
    </row>
    <row r="7" spans="2:9" s="41" customFormat="1" ht="18" customHeight="1" x14ac:dyDescent="0.2">
      <c r="B7" s="362"/>
      <c r="C7" s="361"/>
      <c r="D7" s="361"/>
      <c r="E7" s="40" t="s">
        <v>59</v>
      </c>
      <c r="F7" s="362"/>
      <c r="G7" s="362"/>
      <c r="H7" s="362"/>
      <c r="I7" s="363"/>
    </row>
    <row r="8" spans="2:9" s="41" customFormat="1" ht="18" customHeight="1" x14ac:dyDescent="0.2">
      <c r="B8" s="362" t="s">
        <v>32</v>
      </c>
      <c r="C8" s="361" t="s">
        <v>70</v>
      </c>
      <c r="D8" s="361" t="s">
        <v>42</v>
      </c>
      <c r="E8" s="40" t="s">
        <v>49</v>
      </c>
      <c r="F8" s="362">
        <v>1</v>
      </c>
      <c r="G8" s="362">
        <v>1</v>
      </c>
      <c r="H8" s="362">
        <v>2</v>
      </c>
      <c r="I8" s="363">
        <f>SUM(F8:H9)</f>
        <v>4</v>
      </c>
    </row>
    <row r="9" spans="2:9" s="41" customFormat="1" ht="18" customHeight="1" x14ac:dyDescent="0.2">
      <c r="B9" s="362"/>
      <c r="C9" s="361"/>
      <c r="D9" s="361"/>
      <c r="E9" s="40" t="s">
        <v>57</v>
      </c>
      <c r="F9" s="362"/>
      <c r="G9" s="362"/>
      <c r="H9" s="362"/>
      <c r="I9" s="363"/>
    </row>
    <row r="10" spans="2:9" s="41" customFormat="1" ht="18" customHeight="1" x14ac:dyDescent="0.2">
      <c r="B10" s="362" t="s">
        <v>19</v>
      </c>
      <c r="C10" s="361" t="s">
        <v>79</v>
      </c>
      <c r="D10" s="361" t="s">
        <v>44</v>
      </c>
      <c r="E10" s="40" t="s">
        <v>46</v>
      </c>
      <c r="F10" s="362">
        <v>1</v>
      </c>
      <c r="G10" s="362">
        <v>1</v>
      </c>
      <c r="H10" s="362">
        <v>3</v>
      </c>
      <c r="I10" s="363">
        <f>SUM(F10:H12)</f>
        <v>5</v>
      </c>
    </row>
    <row r="11" spans="2:9" s="41" customFormat="1" ht="18" customHeight="1" x14ac:dyDescent="0.2">
      <c r="B11" s="362"/>
      <c r="C11" s="361"/>
      <c r="D11" s="361"/>
      <c r="E11" s="40" t="s">
        <v>51</v>
      </c>
      <c r="F11" s="362"/>
      <c r="G11" s="362"/>
      <c r="H11" s="362"/>
      <c r="I11" s="363"/>
    </row>
    <row r="12" spans="2:9" s="41" customFormat="1" ht="18" customHeight="1" x14ac:dyDescent="0.2">
      <c r="B12" s="362"/>
      <c r="C12" s="361"/>
      <c r="D12" s="361"/>
      <c r="E12" s="40" t="s">
        <v>53</v>
      </c>
      <c r="F12" s="362"/>
      <c r="G12" s="362"/>
      <c r="H12" s="362"/>
      <c r="I12" s="363"/>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362" t="s">
        <v>13</v>
      </c>
      <c r="C14" s="40" t="s">
        <v>72</v>
      </c>
      <c r="D14" s="361" t="s">
        <v>45</v>
      </c>
      <c r="E14" s="361" t="s">
        <v>101</v>
      </c>
      <c r="F14" s="362">
        <v>2</v>
      </c>
      <c r="G14" s="362">
        <v>1</v>
      </c>
      <c r="H14" s="362">
        <v>0</v>
      </c>
      <c r="I14" s="363">
        <f>SUM(F14:H15)</f>
        <v>3</v>
      </c>
    </row>
    <row r="15" spans="2:9" s="41" customFormat="1" ht="18" customHeight="1" x14ac:dyDescent="0.2">
      <c r="B15" s="362"/>
      <c r="C15" s="40" t="s">
        <v>76</v>
      </c>
      <c r="D15" s="361"/>
      <c r="E15" s="361"/>
      <c r="F15" s="362"/>
      <c r="G15" s="362"/>
      <c r="H15" s="362"/>
      <c r="I15" s="363"/>
    </row>
    <row r="16" spans="2:9" s="41" customFormat="1" ht="18" customHeight="1" x14ac:dyDescent="0.2">
      <c r="B16" s="362" t="s">
        <v>14</v>
      </c>
      <c r="C16" s="40" t="s">
        <v>68</v>
      </c>
      <c r="D16" s="40" t="s">
        <v>39</v>
      </c>
      <c r="E16" s="361" t="s">
        <v>101</v>
      </c>
      <c r="F16" s="362">
        <v>2</v>
      </c>
      <c r="G16" s="362">
        <v>2</v>
      </c>
      <c r="H16" s="362">
        <v>0</v>
      </c>
      <c r="I16" s="363">
        <f>SUM(F16:H17)</f>
        <v>4</v>
      </c>
    </row>
    <row r="17" spans="2:9" s="41" customFormat="1" ht="18" customHeight="1" x14ac:dyDescent="0.2">
      <c r="B17" s="362"/>
      <c r="C17" s="40" t="s">
        <v>69</v>
      </c>
      <c r="D17" s="40" t="s">
        <v>43</v>
      </c>
      <c r="E17" s="361"/>
      <c r="F17" s="362"/>
      <c r="G17" s="362"/>
      <c r="H17" s="362"/>
      <c r="I17" s="363"/>
    </row>
    <row r="18" spans="2:9" s="41" customFormat="1" ht="18" customHeight="1" x14ac:dyDescent="0.2">
      <c r="B18" s="362" t="s">
        <v>8</v>
      </c>
      <c r="C18" s="361" t="s">
        <v>75</v>
      </c>
      <c r="D18" s="40" t="s">
        <v>63</v>
      </c>
      <c r="E18" s="361" t="s">
        <v>54</v>
      </c>
      <c r="F18" s="362">
        <v>1</v>
      </c>
      <c r="G18" s="362">
        <v>2</v>
      </c>
      <c r="H18" s="362">
        <v>1</v>
      </c>
      <c r="I18" s="363">
        <f>SUM(F18:H19)</f>
        <v>4</v>
      </c>
    </row>
    <row r="19" spans="2:9" s="41" customFormat="1" ht="18" customHeight="1" x14ac:dyDescent="0.2">
      <c r="B19" s="362"/>
      <c r="C19" s="361"/>
      <c r="D19" s="40" t="s">
        <v>62</v>
      </c>
      <c r="E19" s="361"/>
      <c r="F19" s="362"/>
      <c r="G19" s="362"/>
      <c r="H19" s="362"/>
      <c r="I19" s="363"/>
    </row>
    <row r="20" spans="2:9" s="41" customFormat="1" ht="18" customHeight="1" x14ac:dyDescent="0.2">
      <c r="B20" s="362" t="s">
        <v>7</v>
      </c>
      <c r="C20" s="361" t="s">
        <v>91</v>
      </c>
      <c r="D20" s="40" t="s">
        <v>40</v>
      </c>
      <c r="E20" s="361" t="s">
        <v>101</v>
      </c>
      <c r="F20" s="362">
        <v>1</v>
      </c>
      <c r="G20" s="362">
        <v>2</v>
      </c>
      <c r="H20" s="362">
        <v>0</v>
      </c>
      <c r="I20" s="363">
        <f>SUM(F20:H21)</f>
        <v>3</v>
      </c>
    </row>
    <row r="21" spans="2:9" s="41" customFormat="1" ht="18" customHeight="1" x14ac:dyDescent="0.2">
      <c r="B21" s="362"/>
      <c r="C21" s="361"/>
      <c r="D21" s="40" t="s">
        <v>100</v>
      </c>
      <c r="E21" s="361"/>
      <c r="F21" s="362"/>
      <c r="G21" s="362"/>
      <c r="H21" s="362"/>
      <c r="I21" s="363"/>
    </row>
    <row r="22" spans="2:9" s="41" customFormat="1" ht="18" customHeight="1" x14ac:dyDescent="0.2">
      <c r="B22" s="362" t="s">
        <v>12</v>
      </c>
      <c r="C22" s="40" t="s">
        <v>89</v>
      </c>
      <c r="D22" s="361" t="s">
        <v>94</v>
      </c>
      <c r="E22" s="361" t="s">
        <v>101</v>
      </c>
      <c r="F22" s="362">
        <v>2</v>
      </c>
      <c r="G22" s="362">
        <v>1</v>
      </c>
      <c r="H22" s="362">
        <v>0</v>
      </c>
      <c r="I22" s="363">
        <f>SUM(F22:H23)</f>
        <v>3</v>
      </c>
    </row>
    <row r="23" spans="2:9" s="41" customFormat="1" ht="18" customHeight="1" x14ac:dyDescent="0.2">
      <c r="B23" s="362"/>
      <c r="C23" s="40" t="s">
        <v>82</v>
      </c>
      <c r="D23" s="361"/>
      <c r="E23" s="361"/>
      <c r="F23" s="362"/>
      <c r="G23" s="362"/>
      <c r="H23" s="362"/>
      <c r="I23" s="363"/>
    </row>
    <row r="24" spans="2:9" s="41" customFormat="1" ht="18" customHeight="1" x14ac:dyDescent="0.2">
      <c r="B24" s="362" t="s">
        <v>11</v>
      </c>
      <c r="C24" s="40" t="s">
        <v>73</v>
      </c>
      <c r="D24" s="361" t="s">
        <v>61</v>
      </c>
      <c r="E24" s="361" t="s">
        <v>101</v>
      </c>
      <c r="F24" s="362">
        <v>2</v>
      </c>
      <c r="G24" s="362">
        <v>1</v>
      </c>
      <c r="H24" s="362">
        <v>0</v>
      </c>
      <c r="I24" s="363">
        <f>SUM(F24:H25)</f>
        <v>3</v>
      </c>
    </row>
    <row r="25" spans="2:9" s="41" customFormat="1" ht="18" customHeight="1" x14ac:dyDescent="0.2">
      <c r="B25" s="362"/>
      <c r="C25" s="40" t="s">
        <v>78</v>
      </c>
      <c r="D25" s="361"/>
      <c r="E25" s="361"/>
      <c r="F25" s="362"/>
      <c r="G25" s="362"/>
      <c r="H25" s="362"/>
      <c r="I25" s="363"/>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362" t="s">
        <v>10</v>
      </c>
      <c r="C27" s="361" t="s">
        <v>77</v>
      </c>
      <c r="D27" s="361" t="s">
        <v>66</v>
      </c>
      <c r="E27" s="40" t="s">
        <v>55</v>
      </c>
      <c r="F27" s="362">
        <v>1</v>
      </c>
      <c r="G27" s="362">
        <v>1</v>
      </c>
      <c r="H27" s="362">
        <v>2</v>
      </c>
      <c r="I27" s="363">
        <f>SUM(F27:H28)</f>
        <v>4</v>
      </c>
    </row>
    <row r="28" spans="2:9" s="41" customFormat="1" ht="18" customHeight="1" x14ac:dyDescent="0.2">
      <c r="B28" s="362"/>
      <c r="C28" s="361"/>
      <c r="D28" s="361"/>
      <c r="E28" s="40" t="s">
        <v>56</v>
      </c>
      <c r="F28" s="362"/>
      <c r="G28" s="362"/>
      <c r="H28" s="362"/>
      <c r="I28" s="363"/>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367" t="s">
        <v>107</v>
      </c>
      <c r="C32" s="367"/>
      <c r="D32" s="367"/>
      <c r="E32" s="367"/>
      <c r="F32" s="367"/>
      <c r="G32" s="367"/>
      <c r="H32" s="367"/>
      <c r="I32" s="367"/>
    </row>
    <row r="33" spans="2:9" ht="5.25" customHeight="1" x14ac:dyDescent="0.2">
      <c r="B33" s="48"/>
    </row>
    <row r="34" spans="2:9" x14ac:dyDescent="0.2">
      <c r="B34" s="368" t="s">
        <v>110</v>
      </c>
      <c r="C34" s="369"/>
      <c r="D34" s="369"/>
      <c r="E34" s="369"/>
      <c r="F34" s="369"/>
      <c r="G34" s="369"/>
      <c r="H34" s="369"/>
      <c r="I34" s="370"/>
    </row>
    <row r="35" spans="2:9" x14ac:dyDescent="0.2">
      <c r="B35" s="371" t="s">
        <v>108</v>
      </c>
      <c r="C35" s="372"/>
      <c r="D35" s="372"/>
      <c r="E35" s="372"/>
      <c r="F35" s="372"/>
      <c r="G35" s="372"/>
      <c r="H35" s="372"/>
      <c r="I35" s="373"/>
    </row>
    <row r="36" spans="2:9" x14ac:dyDescent="0.2">
      <c r="B36" s="371" t="s">
        <v>111</v>
      </c>
      <c r="C36" s="372"/>
      <c r="D36" s="372"/>
      <c r="E36" s="372"/>
      <c r="F36" s="372"/>
      <c r="G36" s="372"/>
      <c r="H36" s="372"/>
      <c r="I36" s="373"/>
    </row>
    <row r="37" spans="2:9" x14ac:dyDescent="0.2">
      <c r="B37" s="371" t="s">
        <v>112</v>
      </c>
      <c r="C37" s="372"/>
      <c r="D37" s="372"/>
      <c r="E37" s="372"/>
      <c r="F37" s="372"/>
      <c r="G37" s="372"/>
      <c r="H37" s="372"/>
      <c r="I37" s="373"/>
    </row>
    <row r="38" spans="2:9" x14ac:dyDescent="0.2">
      <c r="B38" s="371" t="s">
        <v>109</v>
      </c>
      <c r="C38" s="372"/>
      <c r="D38" s="372"/>
      <c r="E38" s="372"/>
      <c r="F38" s="372"/>
      <c r="G38" s="372"/>
      <c r="H38" s="372"/>
      <c r="I38" s="373"/>
    </row>
    <row r="39" spans="2:9" x14ac:dyDescent="0.2">
      <c r="B39" s="364" t="s">
        <v>113</v>
      </c>
      <c r="C39" s="365"/>
      <c r="D39" s="365"/>
      <c r="E39" s="365"/>
      <c r="F39" s="365"/>
      <c r="G39" s="365"/>
      <c r="H39" s="365"/>
      <c r="I39" s="366"/>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PAA OCI 2021</vt:lpstr>
      <vt:lpstr>PROGRAMA ANUAL DE AUDITORIA</vt:lpstr>
      <vt:lpstr>ANEXOS</vt:lpstr>
      <vt:lpstr>Matriz enlaces</vt:lpstr>
      <vt:lpstr>Resumen</vt:lpstr>
      <vt:lpstr>'Matriz enlaces'!Área_de_impresión</vt:lpstr>
      <vt:lpstr>'PAA OCI 2021'!Área_de_impresión</vt:lpstr>
      <vt:lpstr>Resumen!Área_de_impresión</vt:lpstr>
      <vt:lpstr>'PAA OCI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2021-02-20T00:55:11Z</cp:lastPrinted>
  <dcterms:created xsi:type="dcterms:W3CDTF">2017-06-28T20:10:41Z</dcterms:created>
  <dcterms:modified xsi:type="dcterms:W3CDTF">2021-04-19T18:55:15Z</dcterms:modified>
</cp:coreProperties>
</file>