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C:\Users\YULIED.PENARANDA.SDA\Desktop\2022\ABRIL\PLAN DE ACCIÓN\PLAN DE ACCIÓN A MARZO 2022\"/>
    </mc:Choice>
  </mc:AlternateContent>
  <xr:revisionPtr revIDLastSave="0" documentId="13_ncr:1_{4DB2FFDF-9AF1-474D-988C-B52CA4E33A52}" xr6:coauthVersionLast="47" xr6:coauthVersionMax="47" xr10:uidLastSave="{00000000-0000-0000-0000-000000000000}"/>
  <bookViews>
    <workbookView xWindow="-120" yWindow="-120" windowWidth="20730" windowHeight="11160" tabRatio="566" xr2:uid="{00000000-000D-0000-FFFF-FFFF00000000}"/>
  </bookViews>
  <sheets>
    <sheet name="GESTIÓN" sheetId="5" r:id="rId1"/>
    <sheet name="INVERSIÓN" sheetId="6" r:id="rId2"/>
    <sheet name="ACTIVIDADES" sheetId="7" r:id="rId3"/>
    <sheet name="TERRITORIALIZACIÓN" sheetId="21" r:id="rId4"/>
    <sheet name="SPI " sheetId="19" r:id="rId5"/>
  </sheets>
  <externalReferences>
    <externalReference r:id="rId6"/>
  </externalReferences>
  <definedNames>
    <definedName name="_xlnm._FilterDatabase" localSheetId="2" hidden="1">ACTIVIDADES!$A$8:$V$8</definedName>
    <definedName name="_xlnm._FilterDatabase" localSheetId="0" hidden="1">GESTIÓN!$A$12:$FC$12</definedName>
    <definedName name="_xlnm._FilterDatabase" localSheetId="1" hidden="1">INVERSIÓN!$A$9:$FA$33</definedName>
    <definedName name="_xlnm._FilterDatabase" localSheetId="4" hidden="1">'SPI '!$A$221:$AR$221</definedName>
    <definedName name="_xlnm.Print_Area" localSheetId="2">ACTIVIDADES!$A$1:$V$26</definedName>
    <definedName name="_xlnm.Print_Area" localSheetId="0">GESTIÓN!$A$1:$FC$14</definedName>
    <definedName name="_xlnm.Print_Area" localSheetId="1">INVERSIÓN!$A$1:$FA$34</definedName>
    <definedName name="CONDICION_POBLACIONAL">[1]Variables!$C$1:$C$24</definedName>
    <definedName name="GIRO">#REF!</definedName>
    <definedName name="GRUPO_ETAREO">[1]Variables!$A$1:$A$8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[1]Variables!$H$1:$H$8</definedName>
    <definedName name="LOCALIDAD" localSheetId="4">#REF!</definedName>
    <definedName name="LOCALIDAD">#REF!</definedName>
    <definedName name="LOCALIZACION" localSheetId="4">#REF!</definedName>
    <definedName name="LOCALIZACION">#REF!</definedName>
    <definedName name="Proceso_SIPSE">#REF!</definedName>
    <definedName name="RP">#REF!</definedName>
    <definedName name="SPI" localSheetId="4">#REF!</definedName>
    <definedName name="SPI">#REF!</definedName>
    <definedName name="Valor_Programa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R12" i="6" l="1"/>
  <c r="ER13" i="6"/>
  <c r="ER17" i="6"/>
  <c r="ER18" i="6"/>
  <c r="ER19" i="6"/>
  <c r="ER20" i="6"/>
  <c r="ER25" i="6"/>
  <c r="ER26" i="6"/>
  <c r="ER27" i="6"/>
  <c r="ER28" i="6"/>
  <c r="ER11" i="6"/>
  <c r="ET10" i="6"/>
  <c r="ER10" i="6"/>
  <c r="ET14" i="5"/>
  <c r="ET13" i="5"/>
  <c r="H186" i="19"/>
  <c r="H187" i="19"/>
  <c r="H188" i="19"/>
  <c r="BK21" i="6" l="1"/>
  <c r="ER21" i="6" s="1"/>
  <c r="BK14" i="6"/>
  <c r="ER14" i="6" s="1"/>
  <c r="CI13" i="5" l="1"/>
  <c r="CH14" i="5"/>
  <c r="CH13" i="5"/>
  <c r="BL24" i="6"/>
  <c r="CG21" i="6"/>
  <c r="CG28" i="6"/>
  <c r="CG14" i="6"/>
  <c r="CG11" i="6"/>
  <c r="ES11" i="6" s="1"/>
  <c r="CG26" i="6"/>
  <c r="CG25" i="6"/>
  <c r="CG19" i="6"/>
  <c r="CG18" i="6"/>
  <c r="CG12" i="6"/>
  <c r="ES12" i="6" s="1"/>
  <c r="BK29" i="6"/>
  <c r="BL22" i="6"/>
  <c r="ER22" i="6" s="1"/>
  <c r="BJ30" i="6"/>
  <c r="BH30" i="6"/>
  <c r="BL30" i="6"/>
  <c r="BJ29" i="6"/>
  <c r="BH29" i="6"/>
  <c r="CG27" i="6"/>
  <c r="BJ23" i="6"/>
  <c r="BH23" i="6"/>
  <c r="BL23" i="6"/>
  <c r="ER23" i="6" s="1"/>
  <c r="BJ22" i="6"/>
  <c r="BH22" i="6"/>
  <c r="CG20" i="6"/>
  <c r="CG17" i="6"/>
  <c r="BJ16" i="6"/>
  <c r="BH16" i="6"/>
  <c r="BL16" i="6"/>
  <c r="ER16" i="6" s="1"/>
  <c r="BJ15" i="6"/>
  <c r="BH15" i="6"/>
  <c r="CG15" i="6" s="1"/>
  <c r="BL15" i="6"/>
  <c r="CG13" i="6"/>
  <c r="BK30" i="6"/>
  <c r="BI30" i="6"/>
  <c r="BG29" i="6"/>
  <c r="BI29" i="6"/>
  <c r="CF27" i="6"/>
  <c r="CF26" i="6"/>
  <c r="CF25" i="6"/>
  <c r="CF24" i="6"/>
  <c r="BI23" i="6"/>
  <c r="BK23" i="6"/>
  <c r="BG22" i="6"/>
  <c r="BI22" i="6"/>
  <c r="BK22" i="6"/>
  <c r="CF20" i="6"/>
  <c r="CF19" i="6"/>
  <c r="CF18" i="6"/>
  <c r="CF17" i="6"/>
  <c r="BI16" i="6"/>
  <c r="BK16" i="6"/>
  <c r="BG15" i="6"/>
  <c r="CF15" i="6" s="1"/>
  <c r="CI15" i="6" s="1"/>
  <c r="BI15" i="6"/>
  <c r="BK15" i="6"/>
  <c r="CF13" i="6"/>
  <c r="CF12" i="6"/>
  <c r="CF11" i="6"/>
  <c r="H271" i="19"/>
  <c r="H270" i="19"/>
  <c r="H269" i="19"/>
  <c r="CE25" i="6"/>
  <c r="CE18" i="6"/>
  <c r="CE11" i="6"/>
  <c r="CI28" i="6"/>
  <c r="CI26" i="6"/>
  <c r="CH26" i="6"/>
  <c r="CI25" i="6"/>
  <c r="CH25" i="6"/>
  <c r="CH24" i="6"/>
  <c r="CE26" i="6"/>
  <c r="CE24" i="6"/>
  <c r="CI21" i="6"/>
  <c r="CI19" i="6"/>
  <c r="CH19" i="6"/>
  <c r="CI18" i="6"/>
  <c r="CH18" i="6"/>
  <c r="CI17" i="6"/>
  <c r="CH17" i="6"/>
  <c r="CE19" i="6"/>
  <c r="CE17" i="6"/>
  <c r="CI14" i="6"/>
  <c r="CI12" i="6"/>
  <c r="CH12" i="6"/>
  <c r="CI11" i="6"/>
  <c r="CH11" i="6"/>
  <c r="CF10" i="6"/>
  <c r="ES10" i="6" s="1"/>
  <c r="CE10" i="6"/>
  <c r="CE12" i="6"/>
  <c r="BG28" i="6"/>
  <c r="BG30" i="6" s="1"/>
  <c r="BG21" i="6"/>
  <c r="BG14" i="6"/>
  <c r="H182" i="19"/>
  <c r="H181" i="19"/>
  <c r="H180" i="19"/>
  <c r="CI14" i="5"/>
  <c r="EU14" i="5" s="1"/>
  <c r="CG14" i="5"/>
  <c r="CG13" i="5"/>
  <c r="BE13" i="5"/>
  <c r="BD13" i="5"/>
  <c r="BE14" i="5"/>
  <c r="I84" i="19" s="1"/>
  <c r="J84" i="19" s="1"/>
  <c r="BD14" i="5"/>
  <c r="CI27" i="6"/>
  <c r="CH27" i="6"/>
  <c r="AD29" i="6"/>
  <c r="AF29" i="6"/>
  <c r="AH29" i="6"/>
  <c r="AJ29" i="6"/>
  <c r="AL29" i="6"/>
  <c r="AN29" i="6"/>
  <c r="AP29" i="6"/>
  <c r="AR29" i="6"/>
  <c r="AT29" i="6"/>
  <c r="AV29" i="6"/>
  <c r="AX29" i="6"/>
  <c r="AZ29" i="6"/>
  <c r="Y24" i="6"/>
  <c r="G29" i="6"/>
  <c r="W24" i="6"/>
  <c r="X24" i="6" s="1"/>
  <c r="AC29" i="6"/>
  <c r="AE29" i="6"/>
  <c r="AG29" i="6"/>
  <c r="AI29" i="6"/>
  <c r="AK29" i="6"/>
  <c r="AM29" i="6"/>
  <c r="AO29" i="6"/>
  <c r="AQ29" i="6"/>
  <c r="AS29" i="6"/>
  <c r="AU29" i="6"/>
  <c r="AW29" i="6"/>
  <c r="AY29" i="6"/>
  <c r="BC28" i="6"/>
  <c r="BC32" i="6" s="1"/>
  <c r="AK28" i="6"/>
  <c r="BB28" i="6" s="1"/>
  <c r="BC27" i="6"/>
  <c r="BB27" i="6"/>
  <c r="BC26" i="6"/>
  <c r="Y25" i="6"/>
  <c r="Y30" i="6" s="1"/>
  <c r="BD25" i="6"/>
  <c r="BB26" i="6"/>
  <c r="BC25" i="6"/>
  <c r="X25" i="6"/>
  <c r="Z25" i="6" s="1"/>
  <c r="Z30" i="6" s="1"/>
  <c r="BB25" i="6"/>
  <c r="BC24" i="6"/>
  <c r="BB24" i="6"/>
  <c r="AD22" i="6"/>
  <c r="AF22" i="6"/>
  <c r="AH22" i="6"/>
  <c r="AJ22" i="6"/>
  <c r="AL22" i="6"/>
  <c r="AN22" i="6"/>
  <c r="AP22" i="6"/>
  <c r="AR22" i="6"/>
  <c r="AT22" i="6"/>
  <c r="AV22" i="6"/>
  <c r="AX22" i="6"/>
  <c r="AZ22" i="6"/>
  <c r="Y17" i="6"/>
  <c r="G22" i="6"/>
  <c r="BN22" i="6"/>
  <c r="BP22" i="6"/>
  <c r="BR22" i="6"/>
  <c r="BT22" i="6"/>
  <c r="BV22" i="6"/>
  <c r="BX22" i="6"/>
  <c r="BZ22" i="6"/>
  <c r="CB22" i="6"/>
  <c r="CD22" i="6"/>
  <c r="W17" i="6"/>
  <c r="X17" i="6" s="1"/>
  <c r="X22" i="6" s="1"/>
  <c r="AC22" i="6"/>
  <c r="AE22" i="6"/>
  <c r="AG22" i="6"/>
  <c r="AI22" i="6"/>
  <c r="AK22" i="6"/>
  <c r="AM22" i="6"/>
  <c r="AO22" i="6"/>
  <c r="AQ22" i="6"/>
  <c r="AS22" i="6"/>
  <c r="AU22" i="6"/>
  <c r="AW22" i="6"/>
  <c r="AY22" i="6"/>
  <c r="BM22" i="6"/>
  <c r="BO22" i="6"/>
  <c r="BQ22" i="6"/>
  <c r="BS22" i="6"/>
  <c r="BU22" i="6"/>
  <c r="BW22" i="6"/>
  <c r="BY22" i="6"/>
  <c r="CA22" i="6"/>
  <c r="CC22" i="6"/>
  <c r="BC21" i="6"/>
  <c r="BB21" i="6"/>
  <c r="BC20" i="6"/>
  <c r="CI20" i="6"/>
  <c r="BB20" i="6"/>
  <c r="CH20" i="6"/>
  <c r="BC19" i="6"/>
  <c r="Y18" i="6"/>
  <c r="BD18" i="6"/>
  <c r="BB19" i="6"/>
  <c r="AF18" i="6"/>
  <c r="AF31" i="6" s="1"/>
  <c r="AH18" i="6"/>
  <c r="AH31" i="6" s="1"/>
  <c r="AJ18" i="6"/>
  <c r="AL18" i="6"/>
  <c r="AL23" i="6" s="1"/>
  <c r="W18" i="6"/>
  <c r="BB18" i="6"/>
  <c r="BC17" i="6"/>
  <c r="BB17" i="6"/>
  <c r="BE14" i="6"/>
  <c r="BD14" i="6"/>
  <c r="BE12" i="6"/>
  <c r="BD11" i="6"/>
  <c r="BE11" i="6"/>
  <c r="AB15" i="6"/>
  <c r="BA15" i="6" s="1"/>
  <c r="Y15" i="6"/>
  <c r="BC13" i="6"/>
  <c r="BC12" i="6"/>
  <c r="BB12" i="6"/>
  <c r="BC11" i="6"/>
  <c r="BB11" i="6"/>
  <c r="BC10" i="6"/>
  <c r="BB10" i="6"/>
  <c r="F269" i="19"/>
  <c r="G269" i="19" s="1"/>
  <c r="H179" i="19"/>
  <c r="H178" i="19"/>
  <c r="CD30" i="6"/>
  <c r="CC30" i="6"/>
  <c r="CB30" i="6"/>
  <c r="CA30" i="6"/>
  <c r="BZ30" i="6"/>
  <c r="BY30" i="6"/>
  <c r="BX30" i="6"/>
  <c r="BW30" i="6"/>
  <c r="BV30" i="6"/>
  <c r="BU30" i="6"/>
  <c r="BT30" i="6"/>
  <c r="BS30" i="6"/>
  <c r="BR30" i="6"/>
  <c r="BQ30" i="6"/>
  <c r="BP30" i="6"/>
  <c r="BO30" i="6"/>
  <c r="BN30" i="6"/>
  <c r="BM30" i="6"/>
  <c r="CD23" i="6"/>
  <c r="CC23" i="6"/>
  <c r="CB23" i="6"/>
  <c r="CA23" i="6"/>
  <c r="BZ23" i="6"/>
  <c r="BY23" i="6"/>
  <c r="BX23" i="6"/>
  <c r="BW23" i="6"/>
  <c r="BV23" i="6"/>
  <c r="BU23" i="6"/>
  <c r="BT23" i="6"/>
  <c r="BS23" i="6"/>
  <c r="BR23" i="6"/>
  <c r="BQ23" i="6"/>
  <c r="BP23" i="6"/>
  <c r="BO23" i="6"/>
  <c r="BN23" i="6"/>
  <c r="BM23" i="6"/>
  <c r="DN23" i="6"/>
  <c r="DH23" i="6"/>
  <c r="DG23" i="6"/>
  <c r="DF23" i="6"/>
  <c r="DE23" i="6"/>
  <c r="DD23" i="6"/>
  <c r="DC23" i="6"/>
  <c r="DB23" i="6"/>
  <c r="DA23" i="6"/>
  <c r="CZ23" i="6"/>
  <c r="CY23" i="6"/>
  <c r="CX23" i="6"/>
  <c r="CW23" i="6"/>
  <c r="CV23" i="6"/>
  <c r="CU23" i="6"/>
  <c r="CT23" i="6"/>
  <c r="CS23" i="6"/>
  <c r="CR23" i="6"/>
  <c r="CQ23" i="6"/>
  <c r="CP23" i="6"/>
  <c r="CO23" i="6"/>
  <c r="CN23" i="6"/>
  <c r="CM23" i="6"/>
  <c r="CL23" i="6"/>
  <c r="CK23" i="6"/>
  <c r="CJ23" i="6"/>
  <c r="DN16" i="6"/>
  <c r="DH16" i="6"/>
  <c r="DG16" i="6"/>
  <c r="DF16" i="6"/>
  <c r="DE16" i="6"/>
  <c r="DD16" i="6"/>
  <c r="DC16" i="6"/>
  <c r="DB16" i="6"/>
  <c r="DA16" i="6"/>
  <c r="CZ16" i="6"/>
  <c r="CY16" i="6"/>
  <c r="CX16" i="6"/>
  <c r="CW16" i="6"/>
  <c r="CV16" i="6"/>
  <c r="CU16" i="6"/>
  <c r="CT16" i="6"/>
  <c r="CS16" i="6"/>
  <c r="CR16" i="6"/>
  <c r="CQ16" i="6"/>
  <c r="CP16" i="6"/>
  <c r="CO16" i="6"/>
  <c r="CN16" i="6"/>
  <c r="CM16" i="6"/>
  <c r="CL16" i="6"/>
  <c r="CK16" i="6"/>
  <c r="CJ16" i="6"/>
  <c r="CD16" i="6"/>
  <c r="CC16" i="6"/>
  <c r="CB16" i="6"/>
  <c r="CA16" i="6"/>
  <c r="BZ16" i="6"/>
  <c r="BY16" i="6"/>
  <c r="BX16" i="6"/>
  <c r="BW16" i="6"/>
  <c r="BV16" i="6"/>
  <c r="BU16" i="6"/>
  <c r="BT16" i="6"/>
  <c r="BS16" i="6"/>
  <c r="BR16" i="6"/>
  <c r="BQ16" i="6"/>
  <c r="BP16" i="6"/>
  <c r="BO16" i="6"/>
  <c r="BN16" i="6"/>
  <c r="BM16" i="6"/>
  <c r="CD15" i="6"/>
  <c r="CC15" i="6"/>
  <c r="CB15" i="6"/>
  <c r="CA15" i="6"/>
  <c r="BZ15" i="6"/>
  <c r="BY15" i="6"/>
  <c r="BX15" i="6"/>
  <c r="BW15" i="6"/>
  <c r="BV15" i="6"/>
  <c r="BU15" i="6"/>
  <c r="BT15" i="6"/>
  <c r="BS15" i="6"/>
  <c r="BR15" i="6"/>
  <c r="BQ15" i="6"/>
  <c r="BP15" i="6"/>
  <c r="BO15" i="6"/>
  <c r="BN15" i="6"/>
  <c r="BM15" i="6"/>
  <c r="CK14" i="5"/>
  <c r="CJ14" i="5"/>
  <c r="BG14" i="5"/>
  <c r="BF14" i="5"/>
  <c r="BF13" i="5"/>
  <c r="BG13" i="5" s="1"/>
  <c r="CJ13" i="5"/>
  <c r="BG31" i="6"/>
  <c r="BH31" i="6"/>
  <c r="BI31" i="6"/>
  <c r="BJ31" i="6"/>
  <c r="BK31" i="6"/>
  <c r="BL31" i="6"/>
  <c r="BM31" i="6"/>
  <c r="BN31" i="6"/>
  <c r="BO31" i="6"/>
  <c r="BP31" i="6"/>
  <c r="BQ31" i="6"/>
  <c r="BR31" i="6"/>
  <c r="BS31" i="6"/>
  <c r="BT31" i="6"/>
  <c r="BU31" i="6"/>
  <c r="BU33" i="6" s="1"/>
  <c r="BV31" i="6"/>
  <c r="BW31" i="6"/>
  <c r="BX31" i="6"/>
  <c r="BY31" i="6"/>
  <c r="BZ31" i="6"/>
  <c r="CA31" i="6"/>
  <c r="CB31" i="6"/>
  <c r="CC31" i="6"/>
  <c r="CD31" i="6"/>
  <c r="BH32" i="6"/>
  <c r="BH33" i="6" s="1"/>
  <c r="BI32" i="6"/>
  <c r="BJ32" i="6"/>
  <c r="BJ33" i="6" s="1"/>
  <c r="BK32" i="6"/>
  <c r="BL32" i="6"/>
  <c r="BL33" i="6" s="1"/>
  <c r="BM32" i="6"/>
  <c r="BN32" i="6"/>
  <c r="BO32" i="6"/>
  <c r="BP32" i="6"/>
  <c r="BP33" i="6" s="1"/>
  <c r="BQ32" i="6"/>
  <c r="BR32" i="6"/>
  <c r="BS32" i="6"/>
  <c r="BS33" i="6" s="1"/>
  <c r="BT32" i="6"/>
  <c r="BU32" i="6"/>
  <c r="BV32" i="6"/>
  <c r="BW32" i="6"/>
  <c r="BX32" i="6"/>
  <c r="BX33" i="6" s="1"/>
  <c r="BY32" i="6"/>
  <c r="BZ32" i="6"/>
  <c r="CA32" i="6"/>
  <c r="CB32" i="6"/>
  <c r="CB33" i="6" s="1"/>
  <c r="CC32" i="6"/>
  <c r="CD32" i="6"/>
  <c r="CH13" i="6"/>
  <c r="CI13" i="6"/>
  <c r="BB13" i="6"/>
  <c r="X15" i="6"/>
  <c r="BC14" i="6"/>
  <c r="BB14" i="6"/>
  <c r="BF32" i="6"/>
  <c r="BF30" i="6"/>
  <c r="BF29" i="6"/>
  <c r="BF23" i="6"/>
  <c r="BF22" i="6"/>
  <c r="BF16" i="6"/>
  <c r="BF15" i="6"/>
  <c r="E188" i="19"/>
  <c r="E187" i="19"/>
  <c r="BA11" i="6"/>
  <c r="CE13" i="6"/>
  <c r="CE20" i="6"/>
  <c r="CE27" i="6"/>
  <c r="H31" i="6"/>
  <c r="I31" i="6"/>
  <c r="J31" i="6"/>
  <c r="K31" i="6"/>
  <c r="L31" i="6"/>
  <c r="L32" i="6"/>
  <c r="M31" i="6"/>
  <c r="N31" i="6"/>
  <c r="O31" i="6"/>
  <c r="P31" i="6"/>
  <c r="P32" i="6"/>
  <c r="Q31" i="6"/>
  <c r="R31" i="6"/>
  <c r="S31" i="6"/>
  <c r="T31" i="6"/>
  <c r="T32" i="6"/>
  <c r="U31" i="6"/>
  <c r="V31" i="6"/>
  <c r="H32" i="6"/>
  <c r="H33" i="6" s="1"/>
  <c r="I32" i="6"/>
  <c r="J32" i="6"/>
  <c r="K32" i="6"/>
  <c r="M32" i="6"/>
  <c r="N32" i="6"/>
  <c r="O32" i="6"/>
  <c r="Q32" i="6"/>
  <c r="R32" i="6"/>
  <c r="S32" i="6"/>
  <c r="U32" i="6"/>
  <c r="V32" i="6"/>
  <c r="W32" i="6"/>
  <c r="X32" i="6"/>
  <c r="Y32" i="6"/>
  <c r="Z32" i="6"/>
  <c r="AA32" i="6"/>
  <c r="BD12" i="6"/>
  <c r="S10" i="7"/>
  <c r="S22" i="7"/>
  <c r="S21" i="7"/>
  <c r="S20" i="7"/>
  <c r="S19" i="7"/>
  <c r="S18" i="7"/>
  <c r="S17" i="7"/>
  <c r="BE28" i="6"/>
  <c r="BE27" i="6"/>
  <c r="EU27" i="6" s="1"/>
  <c r="BD27" i="6"/>
  <c r="BA27" i="6"/>
  <c r="BE26" i="6"/>
  <c r="EU26" i="6" s="1"/>
  <c r="BD26" i="6"/>
  <c r="BA26" i="6"/>
  <c r="BE25" i="6"/>
  <c r="BA25" i="6"/>
  <c r="BE24" i="6"/>
  <c r="F257" i="19" s="1"/>
  <c r="G257" i="19" s="1"/>
  <c r="BD24" i="6"/>
  <c r="BA24" i="6"/>
  <c r="BE21" i="6"/>
  <c r="BD21" i="6"/>
  <c r="BA21" i="6"/>
  <c r="BE20" i="6"/>
  <c r="EU20" i="6" s="1"/>
  <c r="BD20" i="6"/>
  <c r="BA20" i="6"/>
  <c r="BE19" i="6"/>
  <c r="BD19" i="6"/>
  <c r="BA19" i="6"/>
  <c r="BA18" i="6"/>
  <c r="BE17" i="6"/>
  <c r="F256" i="19" s="1"/>
  <c r="G256" i="19" s="1"/>
  <c r="BD17" i="6"/>
  <c r="BA17" i="6"/>
  <c r="BA14" i="6"/>
  <c r="BE13" i="6"/>
  <c r="BD13" i="6"/>
  <c r="BA13" i="6"/>
  <c r="AX16" i="6"/>
  <c r="AX15" i="6"/>
  <c r="BC14" i="5"/>
  <c r="AV16" i="6"/>
  <c r="AV15" i="6"/>
  <c r="AT16" i="6"/>
  <c r="S16" i="7"/>
  <c r="S15" i="7"/>
  <c r="S14" i="7"/>
  <c r="S13" i="7"/>
  <c r="S12" i="7"/>
  <c r="S11" i="7"/>
  <c r="S9" i="7"/>
  <c r="G301" i="19"/>
  <c r="G300" i="19"/>
  <c r="G299" i="19"/>
  <c r="G298" i="19"/>
  <c r="G297" i="19"/>
  <c r="G296" i="19"/>
  <c r="G295" i="19"/>
  <c r="G294" i="19"/>
  <c r="G293" i="19"/>
  <c r="G292" i="19"/>
  <c r="G291" i="19"/>
  <c r="G290" i="19"/>
  <c r="G286" i="19"/>
  <c r="G285" i="19"/>
  <c r="G284" i="19"/>
  <c r="G283" i="19"/>
  <c r="G282" i="19"/>
  <c r="G281" i="19"/>
  <c r="G280" i="19"/>
  <c r="G279" i="19"/>
  <c r="G278" i="19"/>
  <c r="G277" i="19"/>
  <c r="G276" i="19"/>
  <c r="G275" i="19"/>
  <c r="G248" i="19"/>
  <c r="G247" i="19"/>
  <c r="G246" i="19"/>
  <c r="G245" i="19"/>
  <c r="G244" i="19"/>
  <c r="G243" i="19"/>
  <c r="G242" i="19"/>
  <c r="G241" i="19"/>
  <c r="G240" i="19"/>
  <c r="G239" i="19"/>
  <c r="G238" i="19"/>
  <c r="G237" i="19"/>
  <c r="G236" i="19"/>
  <c r="G235" i="19"/>
  <c r="G234" i="19"/>
  <c r="G233" i="19"/>
  <c r="G232" i="19"/>
  <c r="G231" i="19"/>
  <c r="G230" i="19"/>
  <c r="G229" i="19"/>
  <c r="G228" i="19"/>
  <c r="G227" i="19"/>
  <c r="G226" i="19"/>
  <c r="G225" i="19"/>
  <c r="G224" i="19"/>
  <c r="G223" i="19"/>
  <c r="G222" i="19"/>
  <c r="M132" i="19"/>
  <c r="J132" i="19"/>
  <c r="M131" i="19"/>
  <c r="J131" i="19"/>
  <c r="M130" i="19"/>
  <c r="J130" i="19"/>
  <c r="M129" i="19"/>
  <c r="J129" i="19"/>
  <c r="M128" i="19"/>
  <c r="J128" i="19"/>
  <c r="M127" i="19"/>
  <c r="J127" i="19"/>
  <c r="M126" i="19"/>
  <c r="J126" i="19"/>
  <c r="M125" i="19"/>
  <c r="J125" i="19"/>
  <c r="M124" i="19"/>
  <c r="J124" i="19"/>
  <c r="M123" i="19"/>
  <c r="J123" i="19"/>
  <c r="M122" i="19"/>
  <c r="J122" i="19"/>
  <c r="M121" i="19"/>
  <c r="J121" i="19"/>
  <c r="M117" i="19"/>
  <c r="J117" i="19"/>
  <c r="M116" i="19"/>
  <c r="J116" i="19"/>
  <c r="M115" i="19"/>
  <c r="J115" i="19"/>
  <c r="M114" i="19"/>
  <c r="J114" i="19"/>
  <c r="M113" i="19"/>
  <c r="J113" i="19"/>
  <c r="M112" i="19"/>
  <c r="J112" i="19"/>
  <c r="M111" i="19"/>
  <c r="J111" i="19"/>
  <c r="M110" i="19"/>
  <c r="J110" i="19"/>
  <c r="M109" i="19"/>
  <c r="J109" i="19"/>
  <c r="M108" i="19"/>
  <c r="J108" i="19"/>
  <c r="M107" i="19"/>
  <c r="J107" i="19"/>
  <c r="M106" i="19"/>
  <c r="J106" i="19"/>
  <c r="M102" i="19"/>
  <c r="J102" i="19"/>
  <c r="M101" i="19"/>
  <c r="J101" i="19"/>
  <c r="M100" i="19"/>
  <c r="J100" i="19"/>
  <c r="M99" i="19"/>
  <c r="J99" i="19"/>
  <c r="M98" i="19"/>
  <c r="J98" i="19"/>
  <c r="M97" i="19"/>
  <c r="J97" i="19"/>
  <c r="M96" i="19"/>
  <c r="J96" i="19"/>
  <c r="M95" i="19"/>
  <c r="J95" i="19"/>
  <c r="M94" i="19"/>
  <c r="J94" i="19"/>
  <c r="M93" i="19"/>
  <c r="J93" i="19"/>
  <c r="M92" i="19"/>
  <c r="J92" i="19"/>
  <c r="M91" i="19"/>
  <c r="J91" i="19"/>
  <c r="J86" i="19"/>
  <c r="J85" i="19"/>
  <c r="J83" i="19"/>
  <c r="J77" i="19"/>
  <c r="J76" i="19"/>
  <c r="J75" i="19"/>
  <c r="H57" i="19"/>
  <c r="H56" i="19"/>
  <c r="H55" i="19"/>
  <c r="H54" i="19"/>
  <c r="H53" i="19"/>
  <c r="H52" i="19"/>
  <c r="H51" i="19"/>
  <c r="H50" i="19"/>
  <c r="H49" i="19"/>
  <c r="H48" i="19"/>
  <c r="H47" i="19"/>
  <c r="H46" i="19"/>
  <c r="H42" i="19"/>
  <c r="H41" i="19"/>
  <c r="H40" i="19"/>
  <c r="H39" i="19"/>
  <c r="H38" i="19"/>
  <c r="H37" i="19"/>
  <c r="H36" i="19"/>
  <c r="H35" i="19"/>
  <c r="H34" i="19"/>
  <c r="H33" i="19"/>
  <c r="H32" i="19"/>
  <c r="H31" i="19"/>
  <c r="H16" i="19"/>
  <c r="H15" i="19"/>
  <c r="H14" i="19"/>
  <c r="H13" i="19"/>
  <c r="H12" i="19"/>
  <c r="H11" i="19"/>
  <c r="H10" i="19"/>
  <c r="H9" i="19"/>
  <c r="AT15" i="6"/>
  <c r="AB12" i="6"/>
  <c r="J78" i="19"/>
  <c r="H23" i="6"/>
  <c r="I23" i="6"/>
  <c r="J23" i="6"/>
  <c r="K23" i="6"/>
  <c r="L23" i="6"/>
  <c r="M23" i="6"/>
  <c r="N23" i="6"/>
  <c r="O23" i="6"/>
  <c r="P23" i="6"/>
  <c r="Q23" i="6"/>
  <c r="R23" i="6"/>
  <c r="S23" i="6"/>
  <c r="T23" i="6"/>
  <c r="U23" i="6"/>
  <c r="V23" i="6"/>
  <c r="AB23" i="6"/>
  <c r="AC23" i="6"/>
  <c r="AD23" i="6"/>
  <c r="AE23" i="6"/>
  <c r="AG23" i="6"/>
  <c r="AI23" i="6"/>
  <c r="AM23" i="6"/>
  <c r="AN23" i="6"/>
  <c r="AO23" i="6"/>
  <c r="AP23" i="6"/>
  <c r="AQ23" i="6"/>
  <c r="AR23" i="6"/>
  <c r="AS23" i="6"/>
  <c r="AT23" i="6"/>
  <c r="AU23" i="6"/>
  <c r="AV23" i="6"/>
  <c r="AW23" i="6"/>
  <c r="AX23" i="6"/>
  <c r="AY23" i="6"/>
  <c r="AZ23" i="6"/>
  <c r="AY16" i="6"/>
  <c r="AU16" i="6"/>
  <c r="AS16" i="6"/>
  <c r="AR16" i="6"/>
  <c r="AQ16" i="6"/>
  <c r="AP16" i="6"/>
  <c r="AO16" i="6"/>
  <c r="AN16" i="6"/>
  <c r="AM16" i="6"/>
  <c r="AR15" i="6"/>
  <c r="AP15" i="6"/>
  <c r="AN15" i="6"/>
  <c r="BC13" i="5"/>
  <c r="S24" i="7"/>
  <c r="DN32" i="6"/>
  <c r="DN31" i="6"/>
  <c r="DN30" i="6"/>
  <c r="CJ30" i="6"/>
  <c r="CJ32" i="6"/>
  <c r="CJ31" i="6"/>
  <c r="BF31" i="6"/>
  <c r="BF33" i="6" s="1"/>
  <c r="AJ23" i="6"/>
  <c r="AW16" i="6"/>
  <c r="BA10" i="6"/>
  <c r="BD10" i="6" s="1"/>
  <c r="AL16" i="6"/>
  <c r="AL15" i="6"/>
  <c r="AZ32" i="6"/>
  <c r="AY32" i="6"/>
  <c r="AX32" i="6"/>
  <c r="AW32" i="6"/>
  <c r="AV32" i="6"/>
  <c r="AU32" i="6"/>
  <c r="AT32" i="6"/>
  <c r="AS32" i="6"/>
  <c r="AR32" i="6"/>
  <c r="AQ32" i="6"/>
  <c r="AP32" i="6"/>
  <c r="AO32" i="6"/>
  <c r="AN32" i="6"/>
  <c r="AM32" i="6"/>
  <c r="AY31" i="6"/>
  <c r="AW31" i="6"/>
  <c r="AW33" i="6" s="1"/>
  <c r="AU31" i="6"/>
  <c r="AU33" i="6" s="1"/>
  <c r="AT31" i="6"/>
  <c r="AS31" i="6"/>
  <c r="AR31" i="6"/>
  <c r="AQ31" i="6"/>
  <c r="AP31" i="6"/>
  <c r="AO31" i="6"/>
  <c r="AO33" i="6" s="1"/>
  <c r="AN31" i="6"/>
  <c r="AM31" i="6"/>
  <c r="AY30" i="6"/>
  <c r="AX30" i="6"/>
  <c r="AW30" i="6"/>
  <c r="AV30" i="6"/>
  <c r="AU30" i="6"/>
  <c r="AT30" i="6"/>
  <c r="AS30" i="6"/>
  <c r="AR30" i="6"/>
  <c r="AQ30" i="6"/>
  <c r="AP30" i="6"/>
  <c r="AO30" i="6"/>
  <c r="AN30" i="6"/>
  <c r="AM30" i="6"/>
  <c r="AY15" i="6"/>
  <c r="AW15" i="6"/>
  <c r="AU15" i="6"/>
  <c r="AS15" i="6"/>
  <c r="AQ15" i="6"/>
  <c r="AO15" i="6"/>
  <c r="AM15" i="6"/>
  <c r="AK15" i="6"/>
  <c r="AK16" i="6"/>
  <c r="AJ32" i="6"/>
  <c r="AI32" i="6"/>
  <c r="AH32" i="6"/>
  <c r="AG32" i="6"/>
  <c r="AE32" i="6"/>
  <c r="AD32" i="6"/>
  <c r="AC32" i="6"/>
  <c r="AC31" i="6"/>
  <c r="AB32" i="6"/>
  <c r="AI31" i="6"/>
  <c r="AI33" i="6" s="1"/>
  <c r="AG31" i="6"/>
  <c r="AE31" i="6"/>
  <c r="AD31" i="6"/>
  <c r="AB31" i="6"/>
  <c r="AB30" i="6"/>
  <c r="AB29" i="6"/>
  <c r="AJ30" i="6"/>
  <c r="AI30" i="6"/>
  <c r="AH30" i="6"/>
  <c r="AG30" i="6"/>
  <c r="AF30" i="6"/>
  <c r="AE30" i="6"/>
  <c r="AD30" i="6"/>
  <c r="AC30" i="6"/>
  <c r="W25" i="6"/>
  <c r="W30" i="6" s="1"/>
  <c r="W29" i="6"/>
  <c r="U30" i="6"/>
  <c r="Q30" i="6"/>
  <c r="M30" i="6"/>
  <c r="S30" i="6"/>
  <c r="O30" i="6"/>
  <c r="V30" i="6"/>
  <c r="T30" i="6"/>
  <c r="R30" i="6"/>
  <c r="P30" i="6"/>
  <c r="N30" i="6"/>
  <c r="L30" i="6"/>
  <c r="J30" i="6"/>
  <c r="I30" i="6"/>
  <c r="H30" i="6"/>
  <c r="V29" i="6"/>
  <c r="U29" i="6"/>
  <c r="T29" i="6"/>
  <c r="S29" i="6"/>
  <c r="R29" i="6"/>
  <c r="Q29" i="6"/>
  <c r="P29" i="6"/>
  <c r="O29" i="6"/>
  <c r="N29" i="6"/>
  <c r="M29" i="6"/>
  <c r="L29" i="6"/>
  <c r="J29" i="6"/>
  <c r="I29" i="6"/>
  <c r="H29" i="6"/>
  <c r="K30" i="6"/>
  <c r="K29" i="6"/>
  <c r="H16" i="6"/>
  <c r="L16" i="6"/>
  <c r="N16" i="6"/>
  <c r="P16" i="6"/>
  <c r="R16" i="6"/>
  <c r="T16" i="6"/>
  <c r="V16" i="6"/>
  <c r="G15" i="6"/>
  <c r="H15" i="6"/>
  <c r="K15" i="6"/>
  <c r="L15" i="6"/>
  <c r="M15" i="6"/>
  <c r="N15" i="6"/>
  <c r="O15" i="6"/>
  <c r="P15" i="6"/>
  <c r="Q15" i="6"/>
  <c r="R15" i="6"/>
  <c r="S15" i="6"/>
  <c r="T15" i="6"/>
  <c r="U15" i="6"/>
  <c r="V15" i="6"/>
  <c r="H22" i="6"/>
  <c r="K22" i="6"/>
  <c r="L22" i="6"/>
  <c r="M22" i="6"/>
  <c r="N22" i="6"/>
  <c r="O22" i="6"/>
  <c r="P22" i="6"/>
  <c r="Q22" i="6"/>
  <c r="R22" i="6"/>
  <c r="S22" i="6"/>
  <c r="T22" i="6"/>
  <c r="U22" i="6"/>
  <c r="V22" i="6"/>
  <c r="AB22" i="6"/>
  <c r="AJ15" i="6"/>
  <c r="AI15" i="6"/>
  <c r="AH15" i="6"/>
  <c r="AG15" i="6"/>
  <c r="AE15" i="6"/>
  <c r="AD15" i="6"/>
  <c r="AC15" i="6"/>
  <c r="AB16" i="6"/>
  <c r="AJ16" i="6"/>
  <c r="AI16" i="6"/>
  <c r="AH16" i="6"/>
  <c r="AG16" i="6"/>
  <c r="AE16" i="6"/>
  <c r="AD16" i="6"/>
  <c r="AC16" i="6"/>
  <c r="AA15" i="6"/>
  <c r="Z15" i="6"/>
  <c r="AA16" i="6"/>
  <c r="Y16" i="6"/>
  <c r="Z16" i="6"/>
  <c r="U16" i="6"/>
  <c r="S16" i="6"/>
  <c r="Q16" i="6"/>
  <c r="O16" i="6"/>
  <c r="M16" i="6"/>
  <c r="K16" i="6"/>
  <c r="J16" i="6"/>
  <c r="I16" i="6"/>
  <c r="W15" i="6"/>
  <c r="W16" i="6"/>
  <c r="X16" i="6"/>
  <c r="U25" i="7"/>
  <c r="EM30" i="6"/>
  <c r="EQ29" i="6"/>
  <c r="EP29" i="6"/>
  <c r="EO29" i="6"/>
  <c r="EM29" i="6"/>
  <c r="EQ28" i="6"/>
  <c r="EP28" i="6"/>
  <c r="EP30" i="6" s="1"/>
  <c r="EO28" i="6"/>
  <c r="EN28" i="6"/>
  <c r="EM28" i="6"/>
  <c r="EP27" i="6"/>
  <c r="EO27" i="6"/>
  <c r="EN27" i="6"/>
  <c r="EM27" i="6"/>
  <c r="EQ26" i="6"/>
  <c r="EP26" i="6"/>
  <c r="EO26" i="6"/>
  <c r="EN26" i="6"/>
  <c r="EM26" i="6"/>
  <c r="EQ25" i="6"/>
  <c r="EP25" i="6"/>
  <c r="EO25" i="6"/>
  <c r="EN25" i="6"/>
  <c r="EM25" i="6"/>
  <c r="EQ24" i="6"/>
  <c r="EP24" i="6"/>
  <c r="EO24" i="6"/>
  <c r="EN24" i="6"/>
  <c r="EM24" i="6"/>
  <c r="EQ22" i="6"/>
  <c r="EP22" i="6"/>
  <c r="EO22" i="6"/>
  <c r="EN22" i="6"/>
  <c r="EM22" i="6"/>
  <c r="EQ21" i="6"/>
  <c r="EP21" i="6"/>
  <c r="EO21" i="6"/>
  <c r="EO23" i="6" s="1"/>
  <c r="EN21" i="6"/>
  <c r="EM21" i="6"/>
  <c r="EQ20" i="6"/>
  <c r="EP20" i="6"/>
  <c r="EO20" i="6"/>
  <c r="EN20" i="6"/>
  <c r="EM20" i="6"/>
  <c r="EQ19" i="6"/>
  <c r="EP19" i="6"/>
  <c r="EO19" i="6"/>
  <c r="EN19" i="6"/>
  <c r="EM19" i="6"/>
  <c r="EQ18" i="6"/>
  <c r="EP18" i="6"/>
  <c r="EO18" i="6"/>
  <c r="EN18" i="6"/>
  <c r="EM18" i="6"/>
  <c r="EQ17" i="6"/>
  <c r="EP17" i="6"/>
  <c r="EO17" i="6"/>
  <c r="EN17" i="6"/>
  <c r="EM17" i="6"/>
  <c r="EQ14" i="6"/>
  <c r="EP14" i="6"/>
  <c r="EO14" i="6"/>
  <c r="EN14" i="6"/>
  <c r="EN16" i="6" s="1"/>
  <c r="EM14" i="6"/>
  <c r="EP13" i="6"/>
  <c r="EO13" i="6"/>
  <c r="EN13" i="6"/>
  <c r="EQ12" i="6"/>
  <c r="EP12" i="6"/>
  <c r="EO12" i="6"/>
  <c r="EN12" i="6"/>
  <c r="EM12" i="6"/>
  <c r="EQ11" i="6"/>
  <c r="EP11" i="6"/>
  <c r="EO11" i="6"/>
  <c r="EN11" i="6"/>
  <c r="EM11" i="6"/>
  <c r="EO10" i="6"/>
  <c r="EQ10" i="6" s="1"/>
  <c r="EQ15" i="6" s="1"/>
  <c r="EN10" i="6"/>
  <c r="EM10" i="6"/>
  <c r="EP10" i="6" s="1"/>
  <c r="DJ10" i="6"/>
  <c r="DI10" i="6"/>
  <c r="DI15" i="6" s="1"/>
  <c r="DK10" i="6"/>
  <c r="DM10" i="6" s="1"/>
  <c r="DM15" i="6" s="1"/>
  <c r="DI11" i="6"/>
  <c r="DI14" i="6"/>
  <c r="DJ11" i="6"/>
  <c r="DJ14" i="6"/>
  <c r="DK11" i="6"/>
  <c r="DK14" i="6"/>
  <c r="DL11" i="6"/>
  <c r="DM11" i="6"/>
  <c r="DM14" i="6"/>
  <c r="DI12" i="6"/>
  <c r="DJ12" i="6"/>
  <c r="DK12" i="6"/>
  <c r="DL12" i="6"/>
  <c r="DM12" i="6"/>
  <c r="DJ13" i="6"/>
  <c r="DK13" i="6"/>
  <c r="DL13" i="6"/>
  <c r="DL14" i="6"/>
  <c r="DI17" i="6"/>
  <c r="DJ17" i="6"/>
  <c r="DK17" i="6"/>
  <c r="DL17" i="6"/>
  <c r="DM17" i="6"/>
  <c r="DI18" i="6"/>
  <c r="DI21" i="6"/>
  <c r="DJ18" i="6"/>
  <c r="DJ21" i="6"/>
  <c r="DK18" i="6"/>
  <c r="DK21" i="6"/>
  <c r="DL18" i="6"/>
  <c r="DL21" i="6"/>
  <c r="DM18" i="6"/>
  <c r="DI19" i="6"/>
  <c r="DJ19" i="6"/>
  <c r="DK19" i="6"/>
  <c r="DL19" i="6"/>
  <c r="DM19" i="6"/>
  <c r="DI20" i="6"/>
  <c r="DJ20" i="6"/>
  <c r="DK20" i="6"/>
  <c r="DL20" i="6"/>
  <c r="DM20" i="6"/>
  <c r="DM21" i="6"/>
  <c r="DI22" i="6"/>
  <c r="DJ22" i="6"/>
  <c r="DK22" i="6"/>
  <c r="DL22" i="6"/>
  <c r="DM22" i="6"/>
  <c r="DI24" i="6"/>
  <c r="DJ24" i="6"/>
  <c r="DK24" i="6"/>
  <c r="DL24" i="6"/>
  <c r="DM24" i="6"/>
  <c r="DI25" i="6"/>
  <c r="DJ25" i="6"/>
  <c r="DK25" i="6"/>
  <c r="DL25" i="6"/>
  <c r="DM25" i="6"/>
  <c r="DI26" i="6"/>
  <c r="DJ26" i="6"/>
  <c r="DK26" i="6"/>
  <c r="DL26" i="6"/>
  <c r="DM26" i="6"/>
  <c r="DI27" i="6"/>
  <c r="DJ27" i="6"/>
  <c r="DK27" i="6"/>
  <c r="DL27" i="6"/>
  <c r="DI28" i="6"/>
  <c r="DJ28" i="6"/>
  <c r="DJ30" i="6" s="1"/>
  <c r="DK28" i="6"/>
  <c r="DL28" i="6"/>
  <c r="DM28" i="6"/>
  <c r="DI29" i="6"/>
  <c r="DK29" i="6"/>
  <c r="DL29" i="6"/>
  <c r="DM29" i="6"/>
  <c r="DI30" i="6"/>
  <c r="T25" i="7"/>
  <c r="S23" i="7"/>
  <c r="AF16" i="6"/>
  <c r="AF15" i="6"/>
  <c r="AF32" i="6"/>
  <c r="AV31" i="6"/>
  <c r="AK31" i="6"/>
  <c r="AX31" i="6"/>
  <c r="AZ30" i="6"/>
  <c r="AZ31" i="6"/>
  <c r="AA17" i="6"/>
  <c r="AJ31" i="6"/>
  <c r="AL30" i="6"/>
  <c r="AL32" i="6"/>
  <c r="BA28" i="6"/>
  <c r="BD28" i="6"/>
  <c r="BD32" i="6" s="1"/>
  <c r="AK30" i="6"/>
  <c r="AK23" i="6"/>
  <c r="AK32" i="6"/>
  <c r="H20" i="19"/>
  <c r="H17" i="19"/>
  <c r="BA12" i="6"/>
  <c r="CI32" i="6"/>
  <c r="L33" i="6"/>
  <c r="BT33" i="6"/>
  <c r="BY33" i="6"/>
  <c r="N33" i="6"/>
  <c r="BN33" i="6"/>
  <c r="AD33" i="6"/>
  <c r="BK33" i="6"/>
  <c r="O33" i="6"/>
  <c r="BI33" i="6"/>
  <c r="DL10" i="6"/>
  <c r="AA24" i="6"/>
  <c r="F187" i="19"/>
  <c r="Y29" i="6"/>
  <c r="AA29" i="6" l="1"/>
  <c r="G21" i="6"/>
  <c r="EV21" i="6" s="1"/>
  <c r="G11" i="6"/>
  <c r="EU11" i="6"/>
  <c r="ET17" i="6"/>
  <c r="EV17" i="6"/>
  <c r="EU13" i="6"/>
  <c r="EU19" i="6"/>
  <c r="EU12" i="6"/>
  <c r="ET18" i="6"/>
  <c r="ET25" i="6"/>
  <c r="ET11" i="6"/>
  <c r="EV11" i="6"/>
  <c r="ET12" i="6"/>
  <c r="EV12" i="6"/>
  <c r="ES27" i="6"/>
  <c r="ET13" i="6"/>
  <c r="EV13" i="6"/>
  <c r="ET20" i="6"/>
  <c r="EV20" i="6"/>
  <c r="EV19" i="6"/>
  <c r="ET19" i="6"/>
  <c r="ET26" i="6"/>
  <c r="EV26" i="6"/>
  <c r="ES17" i="6"/>
  <c r="ES18" i="6"/>
  <c r="BL29" i="6"/>
  <c r="ER24" i="6"/>
  <c r="AA22" i="6"/>
  <c r="R33" i="6"/>
  <c r="J33" i="6"/>
  <c r="CA33" i="6"/>
  <c r="F188" i="19"/>
  <c r="ES13" i="6"/>
  <c r="ES20" i="6"/>
  <c r="ES19" i="6"/>
  <c r="AZ33" i="6"/>
  <c r="F270" i="19"/>
  <c r="G270" i="19" s="1"/>
  <c r="ER15" i="6"/>
  <c r="ER30" i="6"/>
  <c r="ES25" i="6"/>
  <c r="BB31" i="6"/>
  <c r="EV27" i="6"/>
  <c r="ET27" i="6"/>
  <c r="CE31" i="6"/>
  <c r="C27" i="19" s="1"/>
  <c r="ES15" i="6"/>
  <c r="ES26" i="6"/>
  <c r="DL23" i="6"/>
  <c r="DJ15" i="6"/>
  <c r="EP16" i="6"/>
  <c r="AR33" i="6"/>
  <c r="DK16" i="6"/>
  <c r="EP15" i="6"/>
  <c r="EM31" i="6"/>
  <c r="EO30" i="6"/>
  <c r="AG33" i="6"/>
  <c r="EN15" i="6"/>
  <c r="BQ33" i="6"/>
  <c r="DK15" i="6"/>
  <c r="AV33" i="6"/>
  <c r="EN23" i="6"/>
  <c r="AM33" i="6"/>
  <c r="BA31" i="6"/>
  <c r="BE32" i="6"/>
  <c r="EW13" i="5"/>
  <c r="EW14" i="5"/>
  <c r="EX14" i="5"/>
  <c r="EV14" i="5"/>
  <c r="EU13" i="5"/>
  <c r="BD15" i="6"/>
  <c r="BC15" i="6"/>
  <c r="BE15" i="6" s="1"/>
  <c r="EV15" i="6" s="1"/>
  <c r="BB15" i="6"/>
  <c r="AA25" i="6"/>
  <c r="CK13" i="5"/>
  <c r="EV13" i="5" s="1"/>
  <c r="CI30" i="6"/>
  <c r="BD30" i="6"/>
  <c r="EN30" i="6"/>
  <c r="V33" i="6"/>
  <c r="P33" i="6"/>
  <c r="CH31" i="6"/>
  <c r="BE10" i="6"/>
  <c r="DM30" i="6"/>
  <c r="DN33" i="6"/>
  <c r="AF23" i="6"/>
  <c r="DJ16" i="6"/>
  <c r="AH23" i="6"/>
  <c r="BC23" i="6" s="1"/>
  <c r="Z24" i="6"/>
  <c r="Z29" i="6" s="1"/>
  <c r="X29" i="6"/>
  <c r="AF33" i="6"/>
  <c r="CI31" i="6"/>
  <c r="CI33" i="6" s="1"/>
  <c r="DL30" i="6"/>
  <c r="DJ23" i="6"/>
  <c r="DL16" i="6"/>
  <c r="CI24" i="6"/>
  <c r="BA32" i="6"/>
  <c r="BA33" i="6" s="1"/>
  <c r="I33" i="6"/>
  <c r="CG24" i="6"/>
  <c r="ES24" i="6" s="1"/>
  <c r="CH29" i="6"/>
  <c r="W22" i="6"/>
  <c r="BW33" i="6"/>
  <c r="CI16" i="6"/>
  <c r="AC33" i="6"/>
  <c r="CC33" i="6"/>
  <c r="BV33" i="6"/>
  <c r="BR33" i="6"/>
  <c r="AS33" i="6"/>
  <c r="AP33" i="6"/>
  <c r="BB32" i="6"/>
  <c r="BB33" i="6" s="1"/>
  <c r="BZ33" i="6"/>
  <c r="AK33" i="6"/>
  <c r="EO15" i="6"/>
  <c r="EQ23" i="6"/>
  <c r="E186" i="19"/>
  <c r="F186" i="19"/>
  <c r="DK23" i="6"/>
  <c r="EQ16" i="6"/>
  <c r="AE33" i="6"/>
  <c r="CJ33" i="6"/>
  <c r="U33" i="6"/>
  <c r="EM32" i="6"/>
  <c r="Q33" i="6"/>
  <c r="BA22" i="6"/>
  <c r="CF29" i="6"/>
  <c r="CG23" i="6"/>
  <c r="EM15" i="6"/>
  <c r="Y22" i="6"/>
  <c r="CE29" i="6"/>
  <c r="CF31" i="6"/>
  <c r="BC18" i="6"/>
  <c r="BC31" i="6" s="1"/>
  <c r="BC33" i="6" s="1"/>
  <c r="DK30" i="6"/>
  <c r="DI23" i="6"/>
  <c r="DL15" i="6"/>
  <c r="DM16" i="6"/>
  <c r="AT33" i="6"/>
  <c r="AQ33" i="6"/>
  <c r="AY33" i="6"/>
  <c r="DM23" i="6"/>
  <c r="AN33" i="6"/>
  <c r="AH33" i="6"/>
  <c r="AX33" i="6"/>
  <c r="X30" i="6"/>
  <c r="AB33" i="6"/>
  <c r="T33" i="6"/>
  <c r="BO33" i="6"/>
  <c r="EQ30" i="6"/>
  <c r="BB30" i="6"/>
  <c r="AJ33" i="6"/>
  <c r="K33" i="6"/>
  <c r="S33" i="6"/>
  <c r="EO16" i="6"/>
  <c r="EP23" i="6"/>
  <c r="CF30" i="6"/>
  <c r="CF28" i="6"/>
  <c r="ES28" i="6" s="1"/>
  <c r="BE22" i="6"/>
  <c r="BC22" i="6"/>
  <c r="CH21" i="6"/>
  <c r="ET21" i="6" s="1"/>
  <c r="CF21" i="6"/>
  <c r="ES21" i="6" s="1"/>
  <c r="BG23" i="6"/>
  <c r="CF23" i="6" s="1"/>
  <c r="CG16" i="6"/>
  <c r="DI16" i="6"/>
  <c r="BA16" i="6"/>
  <c r="BC16" i="6" s="1"/>
  <c r="BA23" i="6"/>
  <c r="X18" i="6"/>
  <c r="W23" i="6"/>
  <c r="W31" i="6"/>
  <c r="W33" i="6" s="1"/>
  <c r="Y31" i="6"/>
  <c r="Y33" i="6" s="1"/>
  <c r="Y23" i="6"/>
  <c r="AA18" i="6"/>
  <c r="BD22" i="6"/>
  <c r="BB22" i="6"/>
  <c r="CI23" i="6"/>
  <c r="BC29" i="6"/>
  <c r="BG32" i="6"/>
  <c r="BG33" i="6" s="1"/>
  <c r="CF14" i="6"/>
  <c r="EU14" i="6" s="1"/>
  <c r="CG32" i="6"/>
  <c r="BD23" i="6"/>
  <c r="BB23" i="6"/>
  <c r="CE15" i="6"/>
  <c r="CH15" i="6"/>
  <c r="ET15" i="6" s="1"/>
  <c r="AL31" i="6"/>
  <c r="AL33" i="6" s="1"/>
  <c r="BE18" i="6"/>
  <c r="BE31" i="6" s="1"/>
  <c r="CG29" i="6"/>
  <c r="ES29" i="6" s="1"/>
  <c r="M33" i="6"/>
  <c r="G27" i="19"/>
  <c r="BD16" i="6"/>
  <c r="BB16" i="6"/>
  <c r="BG16" i="6"/>
  <c r="CE16" i="6" s="1"/>
  <c r="BA30" i="6"/>
  <c r="CD33" i="6"/>
  <c r="CE14" i="6"/>
  <c r="CG31" i="6"/>
  <c r="E27" i="19" s="1"/>
  <c r="F27" i="19" s="1"/>
  <c r="BA29" i="6"/>
  <c r="CF22" i="6"/>
  <c r="CE22" i="6"/>
  <c r="CI22" i="6"/>
  <c r="CG22" i="6"/>
  <c r="ES22" i="6" s="1"/>
  <c r="BD29" i="6"/>
  <c r="BB29" i="6"/>
  <c r="Z17" i="6"/>
  <c r="Z22" i="6" s="1"/>
  <c r="CH22" i="6"/>
  <c r="BE29" i="6"/>
  <c r="BE16" i="6"/>
  <c r="BE30" i="6"/>
  <c r="BC30" i="6"/>
  <c r="BM33" i="6"/>
  <c r="BD31" i="6"/>
  <c r="BD33" i="6" s="1"/>
  <c r="CH14" i="6"/>
  <c r="ET14" i="6" s="1"/>
  <c r="CE21" i="6"/>
  <c r="CG30" i="6"/>
  <c r="ES30" i="6" s="1"/>
  <c r="CH28" i="6"/>
  <c r="CH30" i="6" s="1"/>
  <c r="CE28" i="6"/>
  <c r="F255" i="19" l="1"/>
  <c r="G255" i="19" s="1"/>
  <c r="EV10" i="6"/>
  <c r="EU10" i="6"/>
  <c r="G25" i="6"/>
  <c r="EV25" i="6" s="1"/>
  <c r="EU25" i="6"/>
  <c r="ES14" i="6"/>
  <c r="G14" i="6"/>
  <c r="EU17" i="6"/>
  <c r="EU28" i="6"/>
  <c r="EU21" i="6"/>
  <c r="ES23" i="6"/>
  <c r="EV24" i="6"/>
  <c r="ET24" i="6"/>
  <c r="ET28" i="6"/>
  <c r="EU22" i="6"/>
  <c r="G28" i="6"/>
  <c r="EV28" i="6" s="1"/>
  <c r="EU15" i="6"/>
  <c r="EV22" i="6"/>
  <c r="ET22" i="6"/>
  <c r="EM23" i="6"/>
  <c r="EU24" i="6"/>
  <c r="BE23" i="6"/>
  <c r="ER29" i="6"/>
  <c r="CI29" i="6"/>
  <c r="EU29" i="6"/>
  <c r="ET30" i="6"/>
  <c r="G18" i="6"/>
  <c r="EV18" i="6" s="1"/>
  <c r="EX13" i="5"/>
  <c r="AA30" i="6"/>
  <c r="EU30" i="6" s="1"/>
  <c r="D27" i="19"/>
  <c r="EM16" i="6"/>
  <c r="CF16" i="6"/>
  <c r="EU16" i="6" s="1"/>
  <c r="F271" i="19"/>
  <c r="G271" i="19" s="1"/>
  <c r="BE33" i="6"/>
  <c r="E173" i="19"/>
  <c r="Z18" i="6"/>
  <c r="EU18" i="6" s="1"/>
  <c r="X31" i="6"/>
  <c r="X33" i="6" s="1"/>
  <c r="X23" i="6"/>
  <c r="CE32" i="6"/>
  <c r="CE33" i="6" s="1"/>
  <c r="CE30" i="6"/>
  <c r="CF32" i="6"/>
  <c r="CF33" i="6" s="1"/>
  <c r="AA23" i="6"/>
  <c r="AA31" i="6"/>
  <c r="AA33" i="6" s="1"/>
  <c r="CH23" i="6"/>
  <c r="ET23" i="6" s="1"/>
  <c r="CE23" i="6"/>
  <c r="CG33" i="6"/>
  <c r="CH16" i="6"/>
  <c r="ET16" i="6" s="1"/>
  <c r="CH32" i="6"/>
  <c r="CH33" i="6" s="1"/>
  <c r="H27" i="19"/>
  <c r="ET29" i="6" l="1"/>
  <c r="EV29" i="6"/>
  <c r="ES16" i="6"/>
  <c r="EU23" i="6"/>
  <c r="EV30" i="6"/>
  <c r="EV14" i="6"/>
  <c r="G32" i="6"/>
  <c r="G16" i="6"/>
  <c r="EV16" i="6" s="1"/>
  <c r="G30" i="6"/>
  <c r="Z31" i="6"/>
  <c r="Z33" i="6" s="1"/>
  <c r="Z23" i="6"/>
  <c r="G23" i="6"/>
  <c r="EV23" i="6" s="1"/>
  <c r="G31" i="6"/>
  <c r="G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2EDE89B1-472A-425E-BD60-A79141EB1873}">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D6DDAC74-F1E0-4114-8B5D-EA525527D099}">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899A17E-DB8C-449A-874A-4D1635D80781}">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B97D3DCD-1190-4BD4-89D0-4A222CADA50C}">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C10" authorId="0" shapeId="0" xr:uid="{C59980F1-20D9-4EA7-AC9F-664AE4DE05B6}">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A11" authorId="0" shapeId="0" xr:uid="{F79379A9-1BD7-4EA5-9220-0850E1738113}">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J11" authorId="0" shapeId="0" xr:uid="{00000000-0006-0000-0000-00000E000000}">
      <text>
        <r>
          <rPr>
            <b/>
            <sz val="9"/>
            <color rgb="FF000000"/>
            <rFont val="Tahoma"/>
            <family val="2"/>
          </rPr>
          <t>YULIED.PENARANDA:</t>
        </r>
        <r>
          <rPr>
            <sz val="9"/>
            <color rgb="FF000000"/>
            <rFont val="Tahoma"/>
            <family val="2"/>
          </rPr>
          <t xml:space="preserve">
</t>
        </r>
        <r>
          <rPr>
            <sz val="9"/>
            <color rgb="FF000000"/>
            <rFont val="Tahoma"/>
            <family val="2"/>
          </rPr>
          <t>Año 1</t>
        </r>
      </text>
    </comment>
    <comment ref="BH11" authorId="0" shapeId="0" xr:uid="{00000000-0006-0000-0000-000010000000}">
      <text>
        <r>
          <rPr>
            <b/>
            <sz val="9"/>
            <color rgb="FF000000"/>
            <rFont val="Tahoma"/>
            <family val="2"/>
          </rPr>
          <t>YULIED.PENARANDA:</t>
        </r>
        <r>
          <rPr>
            <sz val="9"/>
            <color rgb="FF000000"/>
            <rFont val="Tahoma"/>
            <family val="2"/>
          </rPr>
          <t xml:space="preserve">
</t>
        </r>
        <r>
          <rPr>
            <sz val="9"/>
            <color rgb="FF000000"/>
            <rFont val="Tahoma"/>
            <family val="2"/>
          </rPr>
          <t>Año 3</t>
        </r>
      </text>
    </comment>
    <comment ref="CL11" authorId="0" shapeId="0" xr:uid="{00000000-0006-0000-0000-000011000000}">
      <text>
        <r>
          <rPr>
            <b/>
            <sz val="9"/>
            <color rgb="FF000000"/>
            <rFont val="Tahoma"/>
            <family val="2"/>
          </rPr>
          <t>YULIED.PENARANDA:</t>
        </r>
        <r>
          <rPr>
            <sz val="9"/>
            <color rgb="FF000000"/>
            <rFont val="Tahoma"/>
            <family val="2"/>
          </rPr>
          <t xml:space="preserve">
</t>
        </r>
        <r>
          <rPr>
            <sz val="9"/>
            <color rgb="FF000000"/>
            <rFont val="Tahoma"/>
            <family val="2"/>
          </rPr>
          <t>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proyectos etc. </t>
        </r>
      </text>
    </comment>
    <comment ref="H12" authorId="0" shapeId="0" xr:uid="{00000000-0006-0000-0000-000025000000}">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rgb="FF000000"/>
            <rFont val="Tahoma"/>
            <family val="2"/>
          </rPr>
          <t>YULIED.PENARANDA:</t>
        </r>
        <r>
          <rPr>
            <sz val="9"/>
            <color rgb="FF000000"/>
            <rFont val="Tahoma"/>
            <family val="2"/>
          </rPr>
          <t xml:space="preserve">
</t>
        </r>
        <r>
          <rPr>
            <sz val="9"/>
            <color rgb="FF000000"/>
            <rFont val="Tahoma"/>
            <family val="2"/>
          </rPr>
          <t>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rgb="FF000000"/>
            <rFont val="Tahoma"/>
            <family val="2"/>
          </rPr>
          <t>YULIED.PENARANDA:</t>
        </r>
        <r>
          <rPr>
            <sz val="9"/>
            <color rgb="FF000000"/>
            <rFont val="Tahoma"/>
            <family val="2"/>
          </rPr>
          <t xml:space="preserve">
</t>
        </r>
        <r>
          <rPr>
            <sz val="9"/>
            <color rgb="FF000000"/>
            <rFont val="Tahoma"/>
            <family val="2"/>
          </rPr>
          <t>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rgb="FF000000"/>
            <rFont val="Tahoma"/>
            <family val="2"/>
          </rPr>
          <t>YULIED.PENARANDA:</t>
        </r>
        <r>
          <rPr>
            <sz val="9"/>
            <color rgb="FF000000"/>
            <rFont val="Tahoma"/>
            <family val="2"/>
          </rPr>
          <t xml:space="preserve">
</t>
        </r>
        <r>
          <rPr>
            <sz val="9"/>
            <color rgb="FF000000"/>
            <rFont val="Tahoma"/>
            <family val="2"/>
          </rPr>
          <t>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rgb="FF000000"/>
            <rFont val="Tahoma"/>
            <family val="2"/>
          </rPr>
          <t>YULIED.PENARANDA:</t>
        </r>
        <r>
          <rPr>
            <sz val="9"/>
            <color rgb="FF000000"/>
            <rFont val="Tahoma"/>
            <family val="2"/>
          </rPr>
          <t xml:space="preserve">
</t>
        </r>
        <r>
          <rPr>
            <sz val="9"/>
            <color rgb="FF000000"/>
            <rFont val="Tahoma"/>
            <family val="2"/>
          </rPr>
          <t>Número de la meta proyecto de inversión, según la asignación dada en  SEGPLAN</t>
        </r>
      </text>
    </comment>
    <comment ref="C9" authorId="0" shapeId="0" xr:uid="{00000000-0006-0000-0100-000011000000}">
      <text>
        <r>
          <rPr>
            <b/>
            <sz val="9"/>
            <color rgb="FF000000"/>
            <rFont val="Tahoma"/>
            <family val="2"/>
          </rPr>
          <t>YULIED.PENARANDA:</t>
        </r>
        <r>
          <rPr>
            <sz val="9"/>
            <color rgb="FF000000"/>
            <rFont val="Tahoma"/>
            <family val="2"/>
          </rPr>
          <t xml:space="preserve">
</t>
        </r>
        <r>
          <rPr>
            <sz val="9"/>
            <color rgb="FF000000"/>
            <rFont val="Tahoma"/>
            <family val="2"/>
          </rPr>
          <t>Nombre completo de la meta proyecto de inversión, igual como quedo en SEGPLAN</t>
        </r>
      </text>
    </comment>
    <comment ref="D9" authorId="0" shapeId="0" xr:uid="{00000000-0006-0000-0100-000012000000}">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rgb="FF000000"/>
            <rFont val="Tahoma"/>
            <family val="2"/>
          </rPr>
          <t>YULIED.PENARANDA:</t>
        </r>
        <r>
          <rPr>
            <sz val="9"/>
            <color rgb="FF000000"/>
            <rFont val="Tahoma"/>
            <family val="2"/>
          </rPr>
          <t xml:space="preserve">
</t>
        </r>
        <r>
          <rPr>
            <sz val="9"/>
            <color rgb="FF000000"/>
            <rFont val="Tahoma"/>
            <family val="2"/>
          </rPr>
          <t>Magnitud física y presupuestal  programada para el inicio del plan de desarrollo.</t>
        </r>
      </text>
    </comment>
    <comment ref="F10" authorId="0" shapeId="0" xr:uid="{00000000-0006-0000-0100-000022000000}">
      <text>
        <r>
          <rPr>
            <b/>
            <sz val="14"/>
            <color rgb="FF000000"/>
            <rFont val="Tahoma"/>
            <family val="2"/>
          </rPr>
          <t>YULIED.PENARANDA:</t>
        </r>
        <r>
          <rPr>
            <sz val="14"/>
            <color rgb="FF000000"/>
            <rFont val="Tahoma"/>
            <family val="2"/>
          </rPr>
          <t xml:space="preserve">
</t>
        </r>
        <r>
          <rPr>
            <sz val="14"/>
            <color rgb="FF000000"/>
            <rFont val="Tahoma"/>
            <family val="2"/>
          </rPr>
          <t xml:space="preserve">Magnitud física de la meta proyecto de inversión, a programar o a realizar seguimiento, según la columna en que se reporte. </t>
        </r>
      </text>
    </comment>
    <comment ref="F11" authorId="0" shapeId="0" xr:uid="{1A2F9CBB-818E-4461-8D16-1868BCFA34A3}">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12" authorId="0" shapeId="0" xr:uid="{C0BA2359-66CF-43ED-BC18-C0945C0D8F16}">
      <text>
        <r>
          <rPr>
            <b/>
            <sz val="12"/>
            <color rgb="FF000000"/>
            <rFont val="Tahoma"/>
            <family val="2"/>
          </rPr>
          <t>YULIED.PENARANDA:</t>
        </r>
        <r>
          <rPr>
            <sz val="12"/>
            <color rgb="FF000000"/>
            <rFont val="Tahoma"/>
            <family val="2"/>
          </rPr>
          <t xml:space="preserve">
</t>
        </r>
        <r>
          <rPr>
            <sz val="12"/>
            <color rgb="FF000000"/>
            <rFont val="Tahoma"/>
            <family val="2"/>
          </rPr>
          <t>Este debe corresponder con la programación del  Plan Anual de Caja- PAC de la vigencia</t>
        </r>
      </text>
    </comment>
    <comment ref="F13" authorId="0" shapeId="0" xr:uid="{00000000-0006-0000-0100-000025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14" authorId="0" shapeId="0" xr:uid="{00000000-0006-0000-0100-000026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00000000-0006-0000-0100-000027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16" authorId="0" shapeId="0" xr:uid="{00000000-0006-0000-0100-000028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17" authorId="0" shapeId="0" xr:uid="{39D40273-5CE4-40F1-9211-C43DC4B605EC}">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8" authorId="0" shapeId="0" xr:uid="{988FFB58-F54D-4F73-A387-B6569759B413}">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4EF242F2-4EE2-48C7-88CF-909296BA08B8}">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351D8E06-C268-44B5-99E4-C065D319985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9157310F-AD9E-46A4-ADED-9598822254D7}">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22" authorId="0" shapeId="0" xr:uid="{E5CE3F71-8312-4E9C-81B2-72CADBC411E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28435DE7-1D7A-454F-B3F4-8CB085A633C9}">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7DE1DDD4-5ECE-43A0-9990-43DEBBECD4CE}">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25" authorId="0" shapeId="0" xr:uid="{1F9041D1-BFC0-4E9D-9B2E-DCC0C7A10C7D}">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3149B59B-6BAD-4A1D-A7CE-CEBD03D9A176}">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27" authorId="0" shapeId="0" xr:uid="{7B2BA495-A8F1-4ABE-B8D5-C9A419238B89}">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28" authorId="0" shapeId="0" xr:uid="{2C1BF4E2-887E-410D-AC75-3084B4015C4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86B3A879-3082-457C-B487-212EB5702252}">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30" authorId="0" shapeId="0" xr:uid="{2766DB64-94A3-47E2-A504-CAD7F2BA88F6}">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3F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33"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8B51998D-B839-42D4-AFC2-5E67EE2BF21D}">
      <text>
        <r>
          <rPr>
            <b/>
            <sz val="11"/>
            <color rgb="FF000000"/>
            <rFont val="Tahoma"/>
            <family val="2"/>
          </rPr>
          <t>YULIED.PENARANDA:</t>
        </r>
        <r>
          <rPr>
            <sz val="11"/>
            <color rgb="FF000000"/>
            <rFont val="Tahoma"/>
            <family val="2"/>
          </rPr>
          <t xml:space="preserve">
</t>
        </r>
        <r>
          <rPr>
            <sz val="11"/>
            <color rgb="FF000000"/>
            <rFont val="Tahoma"/>
            <family val="2"/>
          </rPr>
          <t xml:space="preserve">Relacionar el periodo de corte y año a reportar.
</t>
        </r>
        <r>
          <rPr>
            <sz val="11"/>
            <color rgb="FF000000"/>
            <rFont val="Tahoma"/>
            <family val="2"/>
          </rPr>
          <t xml:space="preserve">
</t>
        </r>
        <r>
          <rPr>
            <sz val="11"/>
            <color rgb="FF000000"/>
            <rFont val="Tahoma"/>
            <family val="2"/>
          </rPr>
          <t xml:space="preserve">Definir  los logros más representativos  acumulados en la vigencia 2022, de forma clara y concreta, coherente con el avance de las metas del proyecto. </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rgb="FF000000"/>
            <rFont val="Tahoma"/>
            <family val="2"/>
          </rPr>
          <t>YULIED.PENARANDA:</t>
        </r>
        <r>
          <rPr>
            <sz val="9"/>
            <color rgb="FF000000"/>
            <rFont val="Tahoma"/>
            <family val="2"/>
          </rPr>
          <t xml:space="preserve">
</t>
        </r>
        <r>
          <rPr>
            <sz val="9"/>
            <color rgb="FF000000"/>
            <rFont val="Tahoma"/>
            <family val="2"/>
          </rPr>
          <t>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rgb="FF000000"/>
            <rFont val="Tahoma"/>
            <family val="2"/>
          </rPr>
          <t>YULIED.PENARANDA:</t>
        </r>
        <r>
          <rPr>
            <sz val="9"/>
            <color rgb="FF000000"/>
            <rFont val="Tahoma"/>
            <family val="2"/>
          </rPr>
          <t xml:space="preserve">
</t>
        </r>
        <r>
          <rPr>
            <sz val="9"/>
            <color rgb="FF000000"/>
            <rFont val="Tahoma"/>
            <family val="2"/>
          </rPr>
          <t xml:space="preserve">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0"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2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A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E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8"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0"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2"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25" authorId="0" shapeId="0" xr:uid="{00000000-0006-0000-0200-000064000000}">
      <text>
        <r>
          <rPr>
            <b/>
            <sz val="9"/>
            <color indexed="81"/>
            <rFont val="Tahoma"/>
            <family val="2"/>
          </rPr>
          <t>YULIED.PENARANDA:</t>
        </r>
        <r>
          <rPr>
            <sz val="9"/>
            <color indexed="81"/>
            <rFont val="Tahoma"/>
            <family val="2"/>
          </rPr>
          <t xml:space="preserve">
La suma debe dar 100%</t>
        </r>
      </text>
    </comment>
    <comment ref="U25" authorId="0" shapeId="0" xr:uid="{1516DBE8-9444-43A2-89B3-FEB39BD757DB}">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6777D04C-5AA7-40FA-B85A-813A99AC7255}">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59746C67-458C-41DE-96FF-FFF905DF9BF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7B2DA408-4603-45E9-B900-F73E8F5F112A}">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35561FF6-D6C5-4D2B-B471-96870B30774B}">
      <text>
        <r>
          <rPr>
            <b/>
            <sz val="9"/>
            <color indexed="81"/>
            <rFont val="Tahoma"/>
            <family val="2"/>
          </rPr>
          <t>YULIED.PENARANDA:</t>
        </r>
        <r>
          <rPr>
            <sz val="9"/>
            <color indexed="81"/>
            <rFont val="Tahoma"/>
            <family val="2"/>
          </rPr>
          <t xml:space="preserve">
Vigencia a reportar</t>
        </r>
      </text>
    </comment>
    <comment ref="C8" authorId="0" shapeId="0" xr:uid="{4C73727D-F493-4101-A928-589E3DAEA3D1}">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3BD6C2BC-E0A1-4B4E-B2F4-5931632CC6D1}">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ECEF1B6-B75E-4AC4-B1CA-DFBA1DBE8980}">
      <text>
        <r>
          <rPr>
            <b/>
            <sz val="9"/>
            <color indexed="81"/>
            <rFont val="Tahoma"/>
            <family val="2"/>
          </rPr>
          <t>presupuesto vigencia</t>
        </r>
      </text>
    </comment>
    <comment ref="F8" authorId="0" shapeId="0" xr:uid="{9A1D7E94-1C90-4042-BF62-856B651FA8D6}">
      <text>
        <r>
          <rPr>
            <b/>
            <sz val="9"/>
            <color indexed="81"/>
            <rFont val="Tahoma"/>
            <family val="2"/>
          </rPr>
          <t>YULIED.PENARANDA:</t>
        </r>
        <r>
          <rPr>
            <sz val="9"/>
            <color indexed="81"/>
            <rFont val="Tahoma"/>
            <family val="2"/>
          </rPr>
          <t xml:space="preserve">
Corresponde al pago </t>
        </r>
      </text>
    </comment>
    <comment ref="G8" authorId="0" shapeId="0" xr:uid="{978E6062-7D7C-422E-8B7F-57E2E38D228E}">
      <text>
        <r>
          <rPr>
            <b/>
            <sz val="9"/>
            <color indexed="81"/>
            <rFont val="Tahoma"/>
            <family val="2"/>
          </rPr>
          <t>YULIED.PENARANDA:</t>
        </r>
        <r>
          <rPr>
            <sz val="9"/>
            <color indexed="81"/>
            <rFont val="Tahoma"/>
            <family val="2"/>
          </rPr>
          <t xml:space="preserve">
Extinción de la obligación a cargo de la SDA.</t>
        </r>
      </text>
    </comment>
    <comment ref="A22" authorId="0" shapeId="0" xr:uid="{9422543F-AE69-4321-BD23-C6E4C852945B}">
      <text>
        <r>
          <rPr>
            <b/>
            <sz val="9"/>
            <color indexed="81"/>
            <rFont val="Tahoma"/>
            <family val="2"/>
          </rPr>
          <t>YULIED.PENARANDA:</t>
        </r>
        <r>
          <rPr>
            <sz val="9"/>
            <color indexed="81"/>
            <rFont val="Tahoma"/>
            <family val="2"/>
          </rPr>
          <t xml:space="preserve">
Corresponde a la información en firme de cada vigencia fiscal.</t>
        </r>
      </text>
    </comment>
    <comment ref="A23" authorId="0" shapeId="0" xr:uid="{A4B7E566-38B7-405A-AB30-67DC93F61BBD}">
      <text>
        <r>
          <rPr>
            <b/>
            <sz val="9"/>
            <color indexed="81"/>
            <rFont val="Tahoma"/>
            <family val="2"/>
          </rPr>
          <t>YULIED.PENARANDA:</t>
        </r>
        <r>
          <rPr>
            <sz val="9"/>
            <color indexed="81"/>
            <rFont val="Tahoma"/>
            <family val="2"/>
          </rPr>
          <t xml:space="preserve">
Vigencia a reportar</t>
        </r>
      </text>
    </comment>
    <comment ref="C23" authorId="0" shapeId="0" xr:uid="{D4E86FED-EC09-49C2-B8C9-E5BD44F4A5A3}">
      <text>
        <r>
          <rPr>
            <b/>
            <sz val="9"/>
            <color indexed="81"/>
            <rFont val="Tahoma"/>
            <family val="2"/>
          </rPr>
          <t>YULIED.PENARANDA:</t>
        </r>
        <r>
          <rPr>
            <sz val="9"/>
            <color indexed="81"/>
            <rFont val="Tahoma"/>
            <family val="2"/>
          </rPr>
          <t xml:space="preserve">
Apropiación inicial acorde con la herramienta oficial de la SDH</t>
        </r>
      </text>
    </comment>
    <comment ref="D23" authorId="0" shapeId="0" xr:uid="{C5F9D761-6320-458D-93C7-96AA733E3F7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 authorId="0" shapeId="0" xr:uid="{E5E0429E-B777-4F70-BB04-27EFF6B7F70B}">
      <text>
        <r>
          <rPr>
            <b/>
            <sz val="9"/>
            <color indexed="81"/>
            <rFont val="Tahoma"/>
            <family val="2"/>
          </rPr>
          <t>YULIED.PENARANDA:</t>
        </r>
        <r>
          <rPr>
            <sz val="9"/>
            <color indexed="81"/>
            <rFont val="Tahoma"/>
            <family val="2"/>
          </rPr>
          <t xml:space="preserve">
Valores contenidos en los Registros Presupuestales de Compromisos</t>
        </r>
      </text>
    </comment>
    <comment ref="F23" authorId="0" shapeId="0" xr:uid="{55C2B436-0EB3-4315-B09E-8B18E48B2C6F}">
      <text>
        <r>
          <rPr>
            <b/>
            <sz val="9"/>
            <color indexed="81"/>
            <rFont val="Tahoma"/>
            <family val="2"/>
          </rPr>
          <t>YULIED.PENARANDA:</t>
        </r>
        <r>
          <rPr>
            <sz val="9"/>
            <color indexed="81"/>
            <rFont val="Tahoma"/>
            <family val="2"/>
          </rPr>
          <t xml:space="preserve">
Corresponde al pago </t>
        </r>
      </text>
    </comment>
    <comment ref="G23" authorId="0" shapeId="0" xr:uid="{2E1585A5-78E5-4578-B6CF-D5E439AB86E7}">
      <text>
        <r>
          <rPr>
            <b/>
            <sz val="9"/>
            <color indexed="81"/>
            <rFont val="Tahoma"/>
            <family val="2"/>
          </rPr>
          <t>YULIED.PENARANDA:</t>
        </r>
        <r>
          <rPr>
            <sz val="9"/>
            <color indexed="81"/>
            <rFont val="Tahoma"/>
            <family val="2"/>
          </rPr>
          <t xml:space="preserve">
Extinción de la obligación a cargo de la SDA.</t>
        </r>
      </text>
    </comment>
    <comment ref="A29" authorId="0" shapeId="0" xr:uid="{1846A5F1-03D8-42B8-8298-8A7E42F1424F}">
      <text>
        <r>
          <rPr>
            <b/>
            <sz val="9"/>
            <color indexed="81"/>
            <rFont val="Tahoma"/>
            <family val="2"/>
          </rPr>
          <t>YULIED.PENARANDA:</t>
        </r>
        <r>
          <rPr>
            <sz val="9"/>
            <color indexed="81"/>
            <rFont val="Tahoma"/>
            <family val="2"/>
          </rPr>
          <t xml:space="preserve">
Corresponde a la información en firme de cada vigencia fiscal.</t>
        </r>
      </text>
    </comment>
    <comment ref="A30" authorId="0" shapeId="0" xr:uid="{6587EEDB-4FE0-4038-9974-6708BCD2A5B5}">
      <text>
        <r>
          <rPr>
            <b/>
            <sz val="9"/>
            <color indexed="81"/>
            <rFont val="Tahoma"/>
            <family val="2"/>
          </rPr>
          <t>YULIED.PENARANDA:</t>
        </r>
        <r>
          <rPr>
            <sz val="9"/>
            <color indexed="81"/>
            <rFont val="Tahoma"/>
            <family val="2"/>
          </rPr>
          <t xml:space="preserve">
Vigencia a reportar</t>
        </r>
      </text>
    </comment>
    <comment ref="C30" authorId="0" shapeId="0" xr:uid="{9094ADF2-0279-4AFC-B45D-51CF68FBF7A4}">
      <text>
        <r>
          <rPr>
            <b/>
            <sz val="9"/>
            <color indexed="81"/>
            <rFont val="Tahoma"/>
            <family val="2"/>
          </rPr>
          <t>YULIED.PENARANDA:</t>
        </r>
        <r>
          <rPr>
            <sz val="9"/>
            <color indexed="81"/>
            <rFont val="Tahoma"/>
            <family val="2"/>
          </rPr>
          <t xml:space="preserve">
Apropiación inicial acorde con la herramienta oficial de la SDH</t>
        </r>
      </text>
    </comment>
    <comment ref="D30" authorId="0" shapeId="0" xr:uid="{C9FED475-E4EF-451E-8A24-56C13B4014B8}">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0" authorId="0" shapeId="0" xr:uid="{D553BF26-642B-41FB-86CC-2709654AAC6C}">
      <text>
        <r>
          <rPr>
            <b/>
            <sz val="9"/>
            <color indexed="81"/>
            <rFont val="Tahoma"/>
            <family val="2"/>
          </rPr>
          <t>YULIED.PENARANDA:</t>
        </r>
        <r>
          <rPr>
            <sz val="9"/>
            <color indexed="81"/>
            <rFont val="Tahoma"/>
            <family val="2"/>
          </rPr>
          <t xml:space="preserve">
Valores contenidos en los Registros Presupuestales de Compromisos</t>
        </r>
      </text>
    </comment>
    <comment ref="F30" authorId="0" shapeId="0" xr:uid="{F6014DC8-0487-4609-8CA5-663295CD0267}">
      <text>
        <r>
          <rPr>
            <b/>
            <sz val="9"/>
            <color indexed="81"/>
            <rFont val="Tahoma"/>
            <family val="2"/>
          </rPr>
          <t>YULIED.PENARANDA:</t>
        </r>
        <r>
          <rPr>
            <sz val="9"/>
            <color indexed="81"/>
            <rFont val="Tahoma"/>
            <family val="2"/>
          </rPr>
          <t xml:space="preserve">
Corresponde al pago </t>
        </r>
      </text>
    </comment>
    <comment ref="G30" authorId="0" shapeId="0" xr:uid="{5F29777B-633E-4868-BF86-B88A615B36F5}">
      <text>
        <r>
          <rPr>
            <b/>
            <sz val="9"/>
            <color indexed="81"/>
            <rFont val="Tahoma"/>
            <family val="2"/>
          </rPr>
          <t>YULIED.PENARANDA:</t>
        </r>
        <r>
          <rPr>
            <sz val="9"/>
            <color indexed="81"/>
            <rFont val="Tahoma"/>
            <family val="2"/>
          </rPr>
          <t xml:space="preserve">
Extinción de la obligación a cargo de la SDA.</t>
        </r>
      </text>
    </comment>
    <comment ref="A44" authorId="0" shapeId="0" xr:uid="{AA6BF095-3E8D-4133-B2A3-C1C8D152E575}">
      <text>
        <r>
          <rPr>
            <b/>
            <sz val="9"/>
            <color indexed="81"/>
            <rFont val="Tahoma"/>
            <family val="2"/>
          </rPr>
          <t>YULIED.PENARANDA:</t>
        </r>
        <r>
          <rPr>
            <sz val="9"/>
            <color indexed="81"/>
            <rFont val="Tahoma"/>
            <family val="2"/>
          </rPr>
          <t xml:space="preserve">
Corresponde a la información en firme de cada vigencia fiscal.</t>
        </r>
      </text>
    </comment>
    <comment ref="A45" authorId="0" shapeId="0" xr:uid="{AF9C61AB-CB11-4EF6-970E-ABA1403AC1A2}">
      <text>
        <r>
          <rPr>
            <b/>
            <sz val="9"/>
            <color indexed="81"/>
            <rFont val="Tahoma"/>
            <family val="2"/>
          </rPr>
          <t>YULIED.PENARANDA:</t>
        </r>
        <r>
          <rPr>
            <sz val="9"/>
            <color indexed="81"/>
            <rFont val="Tahoma"/>
            <family val="2"/>
          </rPr>
          <t xml:space="preserve">
Vigencia a reportar</t>
        </r>
      </text>
    </comment>
    <comment ref="C45" authorId="0" shapeId="0" xr:uid="{C4D4E5BA-951B-4DFE-8766-21B9C1F78EA7}">
      <text>
        <r>
          <rPr>
            <b/>
            <sz val="9"/>
            <color indexed="81"/>
            <rFont val="Tahoma"/>
            <family val="2"/>
          </rPr>
          <t>YULIED.PENARANDA:</t>
        </r>
        <r>
          <rPr>
            <sz val="9"/>
            <color indexed="81"/>
            <rFont val="Tahoma"/>
            <family val="2"/>
          </rPr>
          <t xml:space="preserve">
Apropiación inicial acorde con la herramienta oficial de la SDH</t>
        </r>
      </text>
    </comment>
    <comment ref="D45" authorId="0" shapeId="0" xr:uid="{6AA37F4F-E1CD-44AE-8C29-1F298C4FDEB2}">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5" authorId="0" shapeId="0" xr:uid="{6CBA97E1-B8AD-4BF3-9729-8291ACF2A7B6}">
      <text>
        <r>
          <rPr>
            <b/>
            <sz val="9"/>
            <color indexed="81"/>
            <rFont val="Tahoma"/>
            <family val="2"/>
          </rPr>
          <t>YULIED.PENARANDA:</t>
        </r>
        <r>
          <rPr>
            <sz val="9"/>
            <color indexed="81"/>
            <rFont val="Tahoma"/>
            <family val="2"/>
          </rPr>
          <t xml:space="preserve">
Valores contenidos en los Registros Presupuestales de Compromisos</t>
        </r>
      </text>
    </comment>
    <comment ref="F45" authorId="0" shapeId="0" xr:uid="{2AEACC29-53B4-4366-8B12-D5BA6160AD65}">
      <text>
        <r>
          <rPr>
            <b/>
            <sz val="9"/>
            <color indexed="81"/>
            <rFont val="Tahoma"/>
            <family val="2"/>
          </rPr>
          <t>YULIED.PENARANDA:</t>
        </r>
        <r>
          <rPr>
            <sz val="9"/>
            <color indexed="81"/>
            <rFont val="Tahoma"/>
            <family val="2"/>
          </rPr>
          <t xml:space="preserve">
Corresponde al pago </t>
        </r>
      </text>
    </comment>
    <comment ref="G45" authorId="0" shapeId="0" xr:uid="{DFF57127-0818-432D-ACDD-ED48FA6F6B31}">
      <text>
        <r>
          <rPr>
            <b/>
            <sz val="9"/>
            <color indexed="81"/>
            <rFont val="Tahoma"/>
            <family val="2"/>
          </rPr>
          <t>YULIED.PENARANDA:</t>
        </r>
        <r>
          <rPr>
            <sz val="9"/>
            <color indexed="81"/>
            <rFont val="Tahoma"/>
            <family val="2"/>
          </rPr>
          <t xml:space="preserve">
Extinción de la obligación a cargo de la SDA.</t>
        </r>
      </text>
    </comment>
    <comment ref="A59" authorId="0" shapeId="0" xr:uid="{508A8A37-20F1-495C-8B27-570E2DEBC4C8}">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60" authorId="0" shapeId="0" xr:uid="{E012D7A5-C758-4993-AB88-845F00A2C317}">
      <text>
        <r>
          <rPr>
            <b/>
            <sz val="9"/>
            <color indexed="81"/>
            <rFont val="Tahoma"/>
            <family val="2"/>
          </rPr>
          <t>YULIED.PENARANDA:</t>
        </r>
        <r>
          <rPr>
            <sz val="9"/>
            <color indexed="81"/>
            <rFont val="Tahoma"/>
            <family val="2"/>
          </rPr>
          <t xml:space="preserve">
Vigencia a reportar</t>
        </r>
      </text>
    </comment>
    <comment ref="B60" authorId="0" shapeId="0" xr:uid="{B88F7166-36C2-44C9-86CD-291CD573C7F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60" authorId="0" shapeId="0" xr:uid="{39FCA1D4-B630-434F-8636-FB9C5891759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60" authorId="0" shapeId="0" xr:uid="{A70C58DD-201D-4627-A23E-E5EF33D7D6A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60" authorId="0" shapeId="0" xr:uid="{4D4D28A1-DC48-4DB8-AE56-66387EEA037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60" authorId="0" shapeId="0" xr:uid="{FECF2521-0A84-4820-8569-05C4C861D0C3}">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60" authorId="0" shapeId="0" xr:uid="{D1C609C4-3FFC-4394-8F0D-E73CB9F5468E}">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60" authorId="0" shapeId="0" xr:uid="{FF5A7FDD-C3F1-407D-B8A5-FA33282AD2FD}">
      <text>
        <r>
          <rPr>
            <b/>
            <sz val="9"/>
            <color indexed="81"/>
            <rFont val="Tahoma"/>
            <family val="2"/>
          </rPr>
          <t>YULIED.PENARANDA:</t>
        </r>
        <r>
          <rPr>
            <sz val="9"/>
            <color indexed="81"/>
            <rFont val="Tahoma"/>
            <family val="2"/>
          </rPr>
          <t xml:space="preserve">
Descripción concreta del avance, máximo de caracteres 200</t>
        </r>
      </text>
    </comment>
    <comment ref="A89" authorId="0" shapeId="0" xr:uid="{D1A954D0-681F-4999-8105-BBB3BE7F4781}">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0" authorId="0" shapeId="0" xr:uid="{61019A03-4CAB-451D-9E29-54A129B1132F}">
      <text>
        <r>
          <rPr>
            <b/>
            <sz val="9"/>
            <color indexed="81"/>
            <rFont val="Tahoma"/>
            <family val="2"/>
          </rPr>
          <t>YULIED.PENARANDA:</t>
        </r>
        <r>
          <rPr>
            <sz val="9"/>
            <color indexed="81"/>
            <rFont val="Tahoma"/>
            <family val="2"/>
          </rPr>
          <t xml:space="preserve">
Vigencia a reportar</t>
        </r>
      </text>
    </comment>
    <comment ref="B90" authorId="0" shapeId="0" xr:uid="{25A5E9D0-D3FD-447C-A59E-7F2A4C03099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0" authorId="0" shapeId="0" xr:uid="{AD1CABFF-6268-492A-A554-373497CECC3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0" authorId="0" shapeId="0" xr:uid="{568554D9-D06A-40A4-B2FB-F6307D82ACB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0" authorId="0" shapeId="0" xr:uid="{FEC6E983-EC73-4D49-A0EC-A19F722D2538}">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0" authorId="0" shapeId="0" xr:uid="{9E7E7223-0D8E-4A91-AE6D-0315D44F80A8}">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0" authorId="0" shapeId="0" xr:uid="{4FCA4824-EAE4-4C51-A792-71E3BED6CAC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0" authorId="0" shapeId="0" xr:uid="{D7A108D9-3A41-459E-AFF4-8B70C14EFCE4}">
      <text>
        <r>
          <rPr>
            <b/>
            <sz val="9"/>
            <color indexed="81"/>
            <rFont val="Tahoma"/>
            <family val="2"/>
          </rPr>
          <t>YULIED.PENARANDA:</t>
        </r>
        <r>
          <rPr>
            <sz val="9"/>
            <color indexed="81"/>
            <rFont val="Tahoma"/>
            <family val="2"/>
          </rPr>
          <t xml:space="preserve">
Descripción concreta del avance, máximo de caracteres 200</t>
        </r>
      </text>
    </comment>
    <comment ref="A104" authorId="0" shapeId="0" xr:uid="{3709959E-6118-47EF-9535-B3E558EBB523}">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5" authorId="0" shapeId="0" xr:uid="{FA10CC49-FF53-4DFD-842F-AA332CECC6E0}">
      <text>
        <r>
          <rPr>
            <b/>
            <sz val="9"/>
            <color indexed="81"/>
            <rFont val="Tahoma"/>
            <family val="2"/>
          </rPr>
          <t>YULIED.PENARANDA:</t>
        </r>
        <r>
          <rPr>
            <sz val="9"/>
            <color indexed="81"/>
            <rFont val="Tahoma"/>
            <family val="2"/>
          </rPr>
          <t xml:space="preserve">
Vigencia a reportar</t>
        </r>
      </text>
    </comment>
    <comment ref="B105" authorId="0" shapeId="0" xr:uid="{34D7665A-74B6-4B0D-B539-7D48F77EDB1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5" authorId="0" shapeId="0" xr:uid="{A43EF99E-E640-4E52-94C0-AFC095BFF70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5" authorId="0" shapeId="0" xr:uid="{69D5330F-F60F-483C-9371-3A3E3129B53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5" authorId="0" shapeId="0" xr:uid="{2145C14C-00CB-460E-97BF-40DDA8795787}">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5" authorId="0" shapeId="0" xr:uid="{888E68EF-4771-4BEA-96D9-00F41F64924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5" authorId="0" shapeId="0" xr:uid="{E6D967DB-969D-4CFD-8A63-76D43954C1A9}">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5" authorId="0" shapeId="0" xr:uid="{B8DEE5B1-F959-402C-AA18-BD3ED68AA9D0}">
      <text>
        <r>
          <rPr>
            <b/>
            <sz val="9"/>
            <color indexed="81"/>
            <rFont val="Tahoma"/>
            <family val="2"/>
          </rPr>
          <t>YULIED.PENARANDA:</t>
        </r>
        <r>
          <rPr>
            <sz val="9"/>
            <color indexed="81"/>
            <rFont val="Tahoma"/>
            <family val="2"/>
          </rPr>
          <t xml:space="preserve">
Descripción concreta del avance, máximo de caracteres 200</t>
        </r>
      </text>
    </comment>
    <comment ref="A119" authorId="0" shapeId="0" xr:uid="{A56BAE79-5714-4DA8-AA1C-B98C7515FF9D}">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0" authorId="0" shapeId="0" xr:uid="{6079CD30-F72D-4AB4-8742-2C38CDDA76D1}">
      <text>
        <r>
          <rPr>
            <b/>
            <sz val="9"/>
            <color indexed="81"/>
            <rFont val="Tahoma"/>
            <family val="2"/>
          </rPr>
          <t>YULIED.PENARANDA:</t>
        </r>
        <r>
          <rPr>
            <sz val="9"/>
            <color indexed="81"/>
            <rFont val="Tahoma"/>
            <family val="2"/>
          </rPr>
          <t xml:space="preserve">
Vigencia a reportar</t>
        </r>
      </text>
    </comment>
    <comment ref="B120" authorId="0" shapeId="0" xr:uid="{1E9D45DC-7011-488A-AD2E-2A5DDB54085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0" authorId="0" shapeId="0" xr:uid="{454524ED-AFBC-4014-8328-9F64A616E86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0" authorId="0" shapeId="0" xr:uid="{86FF537F-F6C2-4C1D-8C23-B2AB094A220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0" authorId="0" shapeId="0" xr:uid="{DA4CDA15-9701-465E-9DFC-36B5B53D4362}">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0" authorId="0" shapeId="0" xr:uid="{8A9A52BE-368A-43E3-8B26-7732507BC37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0" authorId="0" shapeId="0" xr:uid="{51AB18B0-D434-4B48-A45E-5FB2BF6BCF3E}">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0" authorId="0" shapeId="0" xr:uid="{A8A36E72-1C2D-4649-B9A9-B2E1941DB439}">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91134ED1-EBDD-4B05-B197-7635768A005E}">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36" authorId="0" shapeId="0" xr:uid="{C08F09A9-E279-4AE8-935C-712F4530D219}">
      <text>
        <r>
          <rPr>
            <b/>
            <sz val="9"/>
            <color indexed="81"/>
            <rFont val="Tahoma"/>
            <family val="2"/>
          </rPr>
          <t>YULIED.PENARANDA:</t>
        </r>
        <r>
          <rPr>
            <sz val="9"/>
            <color indexed="81"/>
            <rFont val="Tahoma"/>
            <family val="2"/>
          </rPr>
          <t xml:space="preserve">
Vigencia a reportar</t>
        </r>
      </text>
    </comment>
    <comment ref="B136" authorId="0" shapeId="0" xr:uid="{FA6C5033-EFC7-42B2-813F-ACF9B84A7662}">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6" authorId="0" shapeId="0" xr:uid="{37BCFF57-72A3-4692-9276-6AD2BA07DB3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36" authorId="0" shapeId="0" xr:uid="{32CD6BD2-F4E9-4DB8-9AC1-3976A677DB5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36" authorId="0" shapeId="0" xr:uid="{34B17597-EB27-4489-B1AD-3F7325BA3EC7}">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F4D547DB-0C3B-497A-ABD7-ADAD309ABDC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6" authorId="0" shapeId="0" xr:uid="{0B00C974-2398-45C8-861B-31FF0521ADFA}">
      <text>
        <r>
          <rPr>
            <b/>
            <sz val="9"/>
            <color indexed="81"/>
            <rFont val="Tahoma"/>
            <family val="2"/>
          </rPr>
          <t>YULIED.PENARANDA:</t>
        </r>
        <r>
          <rPr>
            <sz val="9"/>
            <color indexed="81"/>
            <rFont val="Tahoma"/>
            <family val="2"/>
          </rPr>
          <t xml:space="preserve">
Vigencia a reportar</t>
        </r>
      </text>
    </comment>
    <comment ref="B176" authorId="0" shapeId="0" xr:uid="{4B5E4931-BE4F-45FF-AF1D-5603AB65582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6" authorId="0" shapeId="0" xr:uid="{42FC8850-241A-4616-A30C-51C6BE5C280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6" authorId="0" shapeId="0" xr:uid="{D0A65972-0893-433E-A442-AF87D03B4CF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6" authorId="0" shapeId="0" xr:uid="{2E68DAD4-7BA2-4295-B305-FD91B93BEAF1}">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8081B55C-13D1-4017-B281-8DAB4F71AE75}">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1" authorId="0" shapeId="0" xr:uid="{9AA3DAE4-9545-4094-B838-4B92FDFAAA8B}">
      <text>
        <r>
          <rPr>
            <b/>
            <sz val="9"/>
            <color indexed="81"/>
            <rFont val="Tahoma"/>
            <family val="2"/>
          </rPr>
          <t>YULIED.PENARANDA:</t>
        </r>
        <r>
          <rPr>
            <sz val="9"/>
            <color indexed="81"/>
            <rFont val="Tahoma"/>
            <family val="2"/>
          </rPr>
          <t xml:space="preserve">
Vigencia a reportar</t>
        </r>
      </text>
    </comment>
    <comment ref="B191" authorId="0" shapeId="0" xr:uid="{A730641A-559A-4F1B-AD73-7425EEC851C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1" authorId="0" shapeId="0" xr:uid="{E46E03CF-A2F7-4C86-9783-202BCA31355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1" authorId="0" shapeId="0" xr:uid="{3714483D-31E2-4FDD-A852-5C86964896B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1" authorId="0" shapeId="0" xr:uid="{BA22D160-259C-4F7F-A7A1-6E663113B76A}">
      <text>
        <r>
          <rPr>
            <b/>
            <sz val="9"/>
            <color indexed="81"/>
            <rFont val="Tahoma"/>
            <family val="2"/>
          </rPr>
          <t>YULIED.PENARANDA:</t>
        </r>
        <r>
          <rPr>
            <sz val="9"/>
            <color indexed="81"/>
            <rFont val="Tahoma"/>
            <family val="2"/>
          </rPr>
          <t xml:space="preserve">
Descripción concreta del avance, máximo de caracteres 200</t>
        </r>
      </text>
    </comment>
    <comment ref="A205" authorId="0" shapeId="0" xr:uid="{4C24955A-F526-4302-8747-CA502B5435F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6" authorId="0" shapeId="0" xr:uid="{C7182268-44D4-4EC4-9256-AABCA3E59997}">
      <text>
        <r>
          <rPr>
            <b/>
            <sz val="9"/>
            <color indexed="81"/>
            <rFont val="Tahoma"/>
            <family val="2"/>
          </rPr>
          <t>YULIED.PENARANDA:</t>
        </r>
        <r>
          <rPr>
            <sz val="9"/>
            <color indexed="81"/>
            <rFont val="Tahoma"/>
            <family val="2"/>
          </rPr>
          <t xml:space="preserve">
Vigencia a reportar</t>
        </r>
      </text>
    </comment>
    <comment ref="B206" authorId="0" shapeId="0" xr:uid="{1F4899E8-BB6F-47C3-AF86-A1A531B9C3A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6" authorId="0" shapeId="0" xr:uid="{C893C510-D0C0-4D8E-949B-320F5037501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6" authorId="0" shapeId="0" xr:uid="{3E724C4D-FABB-46D4-9962-D6F47D29A2D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6" authorId="0" shapeId="0" xr:uid="{85630E26-4E4E-43D6-AA3F-5D8E271CBE29}">
      <text>
        <r>
          <rPr>
            <b/>
            <sz val="9"/>
            <color indexed="81"/>
            <rFont val="Tahoma"/>
            <family val="2"/>
          </rPr>
          <t>YULIED.PENARANDA:</t>
        </r>
        <r>
          <rPr>
            <sz val="9"/>
            <color indexed="81"/>
            <rFont val="Tahoma"/>
            <family val="2"/>
          </rPr>
          <t xml:space="preserve">
Descripción concreta del avance, máximo de caracteres 200</t>
        </r>
      </text>
    </comment>
    <comment ref="A220" authorId="0" shapeId="0" xr:uid="{F57CC5FF-E00F-415A-8B7B-E6A09881F49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21" authorId="0" shapeId="0" xr:uid="{E93A279B-950B-4153-8C0C-324DE7B6FBE3}">
      <text>
        <r>
          <rPr>
            <b/>
            <sz val="9"/>
            <color indexed="81"/>
            <rFont val="Tahoma"/>
            <family val="2"/>
          </rPr>
          <t>YULIED.PENARANDA:</t>
        </r>
        <r>
          <rPr>
            <sz val="9"/>
            <color indexed="81"/>
            <rFont val="Tahoma"/>
            <family val="2"/>
          </rPr>
          <t xml:space="preserve">
Vigencia a reportar</t>
        </r>
      </text>
    </comment>
    <comment ref="B221" authorId="0" shapeId="0" xr:uid="{88A005C9-79D4-48DA-8FDD-B9A6ABA6243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21" authorId="0" shapeId="0" xr:uid="{F28D01F8-F9F4-4FE3-AD27-BD2B44F865E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21" authorId="0" shapeId="0" xr:uid="{D685859D-4D61-4FF6-96EB-17C0ACB52EF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21" authorId="0" shapeId="0" xr:uid="{2D341597-7AA0-4161-8A48-0FC7FF7C3728}">
      <text>
        <r>
          <rPr>
            <b/>
            <sz val="9"/>
            <color indexed="81"/>
            <rFont val="Tahoma"/>
            <family val="2"/>
          </rPr>
          <t>YULIED.PENARANDA:</t>
        </r>
        <r>
          <rPr>
            <sz val="9"/>
            <color indexed="81"/>
            <rFont val="Tahoma"/>
            <family val="2"/>
          </rPr>
          <t xml:space="preserve">
Descripción concreta del avance, máximo de caracteres 200</t>
        </r>
      </text>
    </comment>
    <comment ref="A260" authorId="0" shapeId="0" xr:uid="{2066E2F5-B69F-4AF9-9462-C8AAC90EA073}">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61" authorId="0" shapeId="0" xr:uid="{30CBDB09-6C20-4CC6-8B81-673166B89618}">
      <text>
        <r>
          <rPr>
            <b/>
            <sz val="9"/>
            <color indexed="81"/>
            <rFont val="Tahoma"/>
            <family val="2"/>
          </rPr>
          <t>YULIED.PENARANDA:</t>
        </r>
        <r>
          <rPr>
            <sz val="9"/>
            <color indexed="81"/>
            <rFont val="Tahoma"/>
            <family val="2"/>
          </rPr>
          <t xml:space="preserve">
Vigencia a reportar</t>
        </r>
      </text>
    </comment>
    <comment ref="B261" authorId="0" shapeId="0" xr:uid="{8C28272B-362C-43C5-8423-A017C333B6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61" authorId="0" shapeId="0" xr:uid="{ED790889-9C36-42E4-8A0F-16A7BD40975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61" authorId="0" shapeId="0" xr:uid="{53CC8F28-C0DA-4AC9-91D6-1AEAC091DF71}">
      <text>
        <r>
          <rPr>
            <b/>
            <sz val="9"/>
            <color indexed="81"/>
            <rFont val="Tahoma"/>
            <family val="2"/>
          </rPr>
          <t>YULIED.PENARANDA:</t>
        </r>
        <r>
          <rPr>
            <sz val="9"/>
            <color indexed="81"/>
            <rFont val="Tahoma"/>
            <family val="2"/>
          </rPr>
          <t xml:space="preserve">
Peso porcentual de acuerdo con la distribución de los indicadores de gestión.</t>
        </r>
      </text>
    </comment>
    <comment ref="H261" authorId="0" shapeId="0" xr:uid="{8CECC230-D100-405A-8941-79BBDCE23291}">
      <text>
        <r>
          <rPr>
            <b/>
            <sz val="9"/>
            <color indexed="81"/>
            <rFont val="Tahoma"/>
            <family val="2"/>
          </rPr>
          <t>YULIED.PENARANDA:</t>
        </r>
        <r>
          <rPr>
            <sz val="9"/>
            <color indexed="81"/>
            <rFont val="Tahoma"/>
            <family val="2"/>
          </rPr>
          <t xml:space="preserve">
Descripción concreta del avance, máximo de caracteres 200</t>
        </r>
      </text>
    </comment>
    <comment ref="A273" authorId="0" shapeId="0" xr:uid="{90952755-6D19-4D3E-AC70-E26D525417F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4" authorId="0" shapeId="0" xr:uid="{6D9D20F8-F09E-4F96-83AD-37B28F494BA4}">
      <text>
        <r>
          <rPr>
            <b/>
            <sz val="9"/>
            <color indexed="81"/>
            <rFont val="Tahoma"/>
            <family val="2"/>
          </rPr>
          <t>YULIED.PENARANDA:</t>
        </r>
        <r>
          <rPr>
            <sz val="9"/>
            <color indexed="81"/>
            <rFont val="Tahoma"/>
            <family val="2"/>
          </rPr>
          <t xml:space="preserve">
Vigencia a reportar</t>
        </r>
      </text>
    </comment>
    <comment ref="B274" authorId="0" shapeId="0" xr:uid="{60B331AD-BFDE-47AD-ADFA-76BB58E5926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4" authorId="0" shapeId="0" xr:uid="{715520DC-03F3-416D-B006-69DE46EFCFFB}">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4" authorId="0" shapeId="0" xr:uid="{778417F6-F36D-47B9-BF3F-CE322428540F}">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4" authorId="0" shapeId="0" xr:uid="{2258884B-E490-4754-B47B-F3ABC08D550C}">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F2BB20EF-2DF0-4332-942A-F05C5F22861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9" authorId="0" shapeId="0" xr:uid="{E889928F-73FF-4F71-876A-85D7BC3FA05C}">
      <text>
        <r>
          <rPr>
            <b/>
            <sz val="9"/>
            <color indexed="81"/>
            <rFont val="Tahoma"/>
            <family val="2"/>
          </rPr>
          <t>YULIED.PENARANDA:</t>
        </r>
        <r>
          <rPr>
            <sz val="9"/>
            <color indexed="81"/>
            <rFont val="Tahoma"/>
            <family val="2"/>
          </rPr>
          <t xml:space="preserve">
Vigencia a reportar</t>
        </r>
      </text>
    </comment>
    <comment ref="B289" authorId="0" shapeId="0" xr:uid="{5E33FD1E-1BCB-4894-9316-4E1BB18D3DE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9" authorId="0" shapeId="0" xr:uid="{33CDD317-4A55-4269-AFED-8C453F01873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9" authorId="0" shapeId="0" xr:uid="{F2A8567A-B132-4D32-971A-A1FAB07AA8A6}">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9" authorId="0" shapeId="0" xr:uid="{21C59FE5-CE73-4708-B1F2-02DF2CF1DAA5}">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<sst xmlns="http://schemas.openxmlformats.org/spreadsheetml/2006/main" count="1941" uniqueCount="608">
  <si>
    <t>DEPENDENCIA:</t>
  </si>
  <si>
    <t>Programa Plan de Desarrollo</t>
  </si>
  <si>
    <t>CÓDIGO Y NOMBRE PROYECTO:</t>
  </si>
  <si>
    <t>PRESUPUESTO VIGENCIA</t>
  </si>
  <si>
    <t>RESERVA PRESUPUESTAL</t>
  </si>
  <si>
    <t>Ene</t>
  </si>
  <si>
    <t>Feb</t>
  </si>
  <si>
    <t>Mar</t>
  </si>
  <si>
    <t>Abr</t>
  </si>
  <si>
    <t>May</t>
  </si>
  <si>
    <t>Jun</t>
  </si>
  <si>
    <t>Jul</t>
  </si>
  <si>
    <t>Ago</t>
  </si>
  <si>
    <t>Sep</t>
  </si>
  <si>
    <t>Oct</t>
  </si>
  <si>
    <t>Nov</t>
  </si>
  <si>
    <t>Dic</t>
  </si>
  <si>
    <t>Total</t>
  </si>
  <si>
    <t>Programado</t>
  </si>
  <si>
    <t>Ejecutado</t>
  </si>
  <si>
    <t>PERIODO:</t>
  </si>
  <si>
    <t>1, LÍNEA DE ACCIÓN</t>
  </si>
  <si>
    <t>2, META DE PROYECTO</t>
  </si>
  <si>
    <t>4, SE EJECUTA CON RECURSOS DE:</t>
  </si>
  <si>
    <t>4,1 VIGENCIA</t>
  </si>
  <si>
    <t>4,2 RESERVA</t>
  </si>
  <si>
    <t>VARIABLES</t>
  </si>
  <si>
    <t xml:space="preserve">6,PONDERACIÓN VERTICAL </t>
  </si>
  <si>
    <t>6,1 META</t>
  </si>
  <si>
    <t>6,2 ACTIVIDAD</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</si>
  <si>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</si>
  <si>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</si>
  <si>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</si>
  <si>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</si>
  <si>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</si>
  <si>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</si>
  <si>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</si>
  <si>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</si>
  <si>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</si>
  <si>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</si>
  <si>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</si>
  <si>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</si>
  <si>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</si>
  <si>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</si>
  <si>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</si>
  <si>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</si>
  <si>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</si>
  <si>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</si>
  <si>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</si>
  <si>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</si>
  <si>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</si>
  <si>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</si>
  <si>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Observaciones y/o descripcion de acciones en el punto de inversión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</si>
  <si>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</si>
  <si>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</si>
  <si>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</si>
  <si>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</si>
  <si>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</si>
  <si>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</si>
  <si>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</si>
  <si>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</si>
  <si>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</si>
  <si>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</si>
  <si>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</si>
  <si>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</si>
  <si>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</si>
  <si>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</si>
  <si>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</si>
  <si>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</si>
  <si>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</si>
  <si>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</si>
  <si>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</si>
  <si>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</si>
  <si>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</si>
  <si>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</si>
  <si>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</si>
  <si>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</si>
  <si>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</si>
  <si>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</si>
  <si>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</si>
  <si>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</si>
  <si>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</si>
  <si>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</si>
  <si>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</si>
  <si>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</si>
  <si>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</si>
  <si>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</si>
  <si>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</si>
  <si>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</si>
  <si>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</si>
  <si>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</si>
  <si>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</si>
  <si>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</si>
  <si>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</si>
  <si>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</si>
  <si>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</si>
  <si>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</si>
  <si>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</si>
  <si>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</si>
  <si>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</si>
  <si>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</si>
  <si>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</si>
  <si>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</si>
  <si>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</si>
  <si>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</si>
  <si>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</si>
  <si>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</si>
  <si>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</si>
  <si>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</si>
  <si>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</si>
  <si>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</si>
  <si>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</si>
  <si>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</si>
  <si>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</si>
  <si>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</si>
  <si>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</si>
  <si>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</si>
  <si>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</si>
  <si>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</si>
  <si>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</si>
  <si>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</si>
  <si>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</si>
  <si>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</si>
  <si>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</si>
  <si>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</si>
  <si>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</si>
  <si>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 xml:space="preserve">OBJETIVO ESPECÍFICO </t>
  </si>
  <si>
    <t>PRODUCTO MGA</t>
  </si>
  <si>
    <t>INDICADOR DE PRODUCTO</t>
  </si>
  <si>
    <t>UNIDAD DE MEDIDA</t>
  </si>
  <si>
    <t>META TOTAL PROYECTO 2000-2024</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</si>
  <si>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</si>
  <si>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</si>
  <si>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</si>
  <si>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</si>
  <si>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</si>
  <si>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</si>
  <si>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</si>
  <si>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</si>
  <si>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</si>
  <si>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</si>
  <si>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</si>
  <si>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</si>
  <si>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</si>
  <si>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</si>
  <si>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</si>
  <si>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</si>
  <si>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</si>
  <si>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</si>
  <si>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</si>
  <si>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</si>
  <si>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</si>
  <si>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</si>
  <si>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</si>
  <si>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ACTIVIDAD (SUIFT) META (SEGPLAN)</t>
  </si>
  <si>
    <t>Observación mensual (200 Caracteres)</t>
  </si>
  <si>
    <t>III ACTIVIDADES SUIFT (PRESUPUESTO) VIGENCIA 2021</t>
  </si>
  <si>
    <t>PRESUPUESTO VIGENCIA SUIFP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</si>
  <si>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</si>
  <si>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</si>
  <si>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</si>
  <si>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</si>
  <si>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</si>
  <si>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</si>
  <si>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DESCRIPCIÓN DEL INDICADORES DE GESTIÓN</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</si>
  <si>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</si>
  <si>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</si>
  <si>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</si>
  <si>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</si>
  <si>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</si>
  <si>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</si>
  <si>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</si>
  <si>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</si>
  <si>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</si>
  <si>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</si>
  <si>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</si>
  <si>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</si>
  <si>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</si>
  <si>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II PRODUCTO (FÍSICO) VIGENCIA 2021</t>
  </si>
  <si>
    <t>META VIGENCIA 2021</t>
  </si>
  <si>
    <t>AVANCE META VIGENCIA 2021</t>
  </si>
  <si>
    <t>% AVANCE META VIGENCIA 2021</t>
  </si>
  <si>
    <t>GIRO VIGENCIA</t>
  </si>
  <si>
    <t>NA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</si>
  <si>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</si>
  <si>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</si>
  <si>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</si>
  <si>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</si>
  <si>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</si>
  <si>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</si>
  <si>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</si>
  <si>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</si>
  <si>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</si>
  <si>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</si>
  <si>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</si>
  <si>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</si>
  <si>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</si>
  <si>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</si>
  <si>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</si>
  <si>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</si>
  <si>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</si>
  <si>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</si>
  <si>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</si>
  <si>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</si>
  <si>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</si>
  <si>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</si>
  <si>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</si>
  <si>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</si>
  <si>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</si>
  <si>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</si>
  <si>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</si>
  <si>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</si>
  <si>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</si>
  <si>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</si>
  <si>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</si>
  <si>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</si>
  <si>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</si>
  <si>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</si>
  <si>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</si>
  <si>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</si>
  <si>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</si>
  <si>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</si>
  <si>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</si>
  <si>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</si>
  <si>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</si>
  <si>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DIRECCION DE GESTION AMBIENTAL</t>
  </si>
  <si>
    <t>7814-Fortalecimiento de la administración y monitoreo áreas protegidas y otras de interés ambiental para disminuir la vulnerabilidad de los ecosistemas frente alteraciones naturales y antrópicas en Bogotá</t>
  </si>
  <si>
    <t>02 -cambiar nuestros hábitos de vida para reverdecer a Bogotá y adaptarnos y mitigar la crisis climática.</t>
  </si>
  <si>
    <t>28 Bogotá protectora de sus recursos naturales</t>
  </si>
  <si>
    <t>Administrar y manejar o gestionar, de forma participativa, el 100% de las áreas protegidas, humedales, parques ecológicos de montaña y otras áreas de interés ambiental, priorizadas para la consolidación de la Estructura Ecológica Principal de Bogotá, promoviendo su renaturalización y uso público de manera compatible con sus objetivos de conservación, garantizando el caudal ecológico a 3 humedales y completando el diagnóstico para que se le garantice a otros once</t>
  </si>
  <si>
    <t>Implementar un programa de monitoreo, evaluación y seguimiento de la biodiversidad en áreas protegidas y otras de interés ambiental en Bogotá, con estrategias de investigación y ciencias ciudadanas</t>
  </si>
  <si>
    <t>Porcentaje de áreas protegidas (PEDM y PEDH) y otras áreas de interés ambiental mediante el desarrollo de acciones de administración</t>
  </si>
  <si>
    <t>Porcentaje</t>
  </si>
  <si>
    <t>CONSTANTE</t>
  </si>
  <si>
    <t>Número de programas de monitoreo, evaluación y seguimiento de la biodiversidad diseñado y en implementación</t>
  </si>
  <si>
    <t>Número</t>
  </si>
  <si>
    <t>SUMA</t>
  </si>
  <si>
    <r>
      <t xml:space="preserve">REPROGRAMACIÓN </t>
    </r>
    <r>
      <rPr>
        <b/>
        <sz val="12"/>
        <rFont val="Calibri"/>
        <family val="2"/>
        <scheme val="minor"/>
      </rPr>
      <t>VIGENCIA 
(VALOR INICIAL)</t>
    </r>
  </si>
  <si>
    <r>
      <t>PROGRAMADO</t>
    </r>
    <r>
      <rPr>
        <b/>
        <sz val="12"/>
        <rFont val="Calibri"/>
        <family val="2"/>
        <scheme val="minor"/>
      </rPr>
      <t xml:space="preserve"> JUN.</t>
    </r>
  </si>
  <si>
    <r>
      <t xml:space="preserve">EJECUTADO </t>
    </r>
    <r>
      <rPr>
        <b/>
        <sz val="12"/>
        <rFont val="Calibri"/>
        <family val="2"/>
        <scheme val="minor"/>
      </rPr>
      <t>JUN.</t>
    </r>
  </si>
  <si>
    <r>
      <t>PROGRAMADO</t>
    </r>
    <r>
      <rPr>
        <b/>
        <sz val="12"/>
        <rFont val="Calibri"/>
        <family val="2"/>
        <scheme val="minor"/>
      </rPr>
      <t xml:space="preserve"> JUL.</t>
    </r>
  </si>
  <si>
    <r>
      <t xml:space="preserve">EJECUTADO  </t>
    </r>
    <r>
      <rPr>
        <b/>
        <sz val="12"/>
        <rFont val="Calibri"/>
        <family val="2"/>
        <scheme val="minor"/>
      </rPr>
      <t>JUL.</t>
    </r>
  </si>
  <si>
    <r>
      <t xml:space="preserve">PROGRAMADO </t>
    </r>
    <r>
      <rPr>
        <b/>
        <sz val="12"/>
        <rFont val="Calibri"/>
        <family val="2"/>
        <scheme val="minor"/>
      </rPr>
      <t>AGO.</t>
    </r>
  </si>
  <si>
    <r>
      <t xml:space="preserve">EJECUTADO  </t>
    </r>
    <r>
      <rPr>
        <b/>
        <sz val="12"/>
        <rFont val="Calibri"/>
        <family val="2"/>
        <scheme val="minor"/>
      </rPr>
      <t>AGO.</t>
    </r>
  </si>
  <si>
    <r>
      <t xml:space="preserve">PROGRAMADO </t>
    </r>
    <r>
      <rPr>
        <b/>
        <sz val="12"/>
        <rFont val="Calibri"/>
        <family val="2"/>
        <scheme val="minor"/>
      </rPr>
      <t>SEP.</t>
    </r>
  </si>
  <si>
    <r>
      <t xml:space="preserve">EJECUTADO  </t>
    </r>
    <r>
      <rPr>
        <b/>
        <sz val="12"/>
        <rFont val="Calibri"/>
        <family val="2"/>
        <scheme val="minor"/>
      </rPr>
      <t>SEP</t>
    </r>
    <r>
      <rPr>
        <sz val="12"/>
        <rFont val="Calibri"/>
        <family val="2"/>
        <scheme val="minor"/>
      </rPr>
      <t>.</t>
    </r>
  </si>
  <si>
    <r>
      <t>PROGRAMADO</t>
    </r>
    <r>
      <rPr>
        <b/>
        <sz val="12"/>
        <rFont val="Calibri"/>
        <family val="2"/>
        <scheme val="minor"/>
      </rPr>
      <t xml:space="preserve"> OCT.</t>
    </r>
  </si>
  <si>
    <r>
      <t xml:space="preserve">EJECUTADO  </t>
    </r>
    <r>
      <rPr>
        <b/>
        <sz val="12"/>
        <rFont val="Calibri"/>
        <family val="2"/>
        <scheme val="minor"/>
      </rPr>
      <t>OCT</t>
    </r>
    <r>
      <rPr>
        <sz val="12"/>
        <rFont val="Calibri"/>
        <family val="2"/>
        <scheme val="minor"/>
      </rPr>
      <t>.</t>
    </r>
  </si>
  <si>
    <r>
      <t xml:space="preserve">PROGRAMADO </t>
    </r>
    <r>
      <rPr>
        <b/>
        <sz val="12"/>
        <rFont val="Calibri"/>
        <family val="2"/>
        <scheme val="minor"/>
      </rPr>
      <t>NOV.</t>
    </r>
  </si>
  <si>
    <r>
      <t xml:space="preserve">EJECUTADO </t>
    </r>
    <r>
      <rPr>
        <b/>
        <sz val="12"/>
        <rFont val="Calibri"/>
        <family val="2"/>
        <scheme val="minor"/>
      </rPr>
      <t>NOV.</t>
    </r>
  </si>
  <si>
    <r>
      <t xml:space="preserve">PROGRAMADO  </t>
    </r>
    <r>
      <rPr>
        <b/>
        <sz val="12"/>
        <rFont val="Calibri"/>
        <family val="2"/>
        <scheme val="minor"/>
      </rPr>
      <t>DIC.</t>
    </r>
  </si>
  <si>
    <r>
      <t xml:space="preserve">EJECUTADO </t>
    </r>
    <r>
      <rPr>
        <b/>
        <sz val="12"/>
        <rFont val="Calibri"/>
        <family val="2"/>
        <scheme val="minor"/>
      </rPr>
      <t>DIC.</t>
    </r>
  </si>
  <si>
    <r>
      <t xml:space="preserve">PROGRAMADO </t>
    </r>
    <r>
      <rPr>
        <b/>
        <sz val="12"/>
        <rFont val="Calibri"/>
        <family val="2"/>
        <scheme val="minor"/>
      </rPr>
      <t>ENE.</t>
    </r>
  </si>
  <si>
    <r>
      <t xml:space="preserve">EJECUTADO </t>
    </r>
    <r>
      <rPr>
        <b/>
        <sz val="12"/>
        <rFont val="Calibri"/>
        <family val="2"/>
        <scheme val="minor"/>
      </rPr>
      <t>ENE.</t>
    </r>
  </si>
  <si>
    <r>
      <t>PROGRAMADO</t>
    </r>
    <r>
      <rPr>
        <b/>
        <sz val="12"/>
        <rFont val="Calibri"/>
        <family val="2"/>
        <scheme val="minor"/>
      </rPr>
      <t xml:space="preserve"> FEB.</t>
    </r>
  </si>
  <si>
    <r>
      <t xml:space="preserve">EJECUTADO </t>
    </r>
    <r>
      <rPr>
        <b/>
        <sz val="12"/>
        <rFont val="Calibri"/>
        <family val="2"/>
        <scheme val="minor"/>
      </rPr>
      <t>FEB.</t>
    </r>
  </si>
  <si>
    <r>
      <t xml:space="preserve">PROGRAMADO </t>
    </r>
    <r>
      <rPr>
        <b/>
        <sz val="12"/>
        <rFont val="Calibri"/>
        <family val="2"/>
        <scheme val="minor"/>
      </rPr>
      <t>MAR.</t>
    </r>
  </si>
  <si>
    <r>
      <t xml:space="preserve">EJECUTADO </t>
    </r>
    <r>
      <rPr>
        <b/>
        <sz val="12"/>
        <rFont val="Calibri"/>
        <family val="2"/>
        <scheme val="minor"/>
      </rPr>
      <t>MAR.</t>
    </r>
  </si>
  <si>
    <r>
      <t xml:space="preserve">PROGRAMADO </t>
    </r>
    <r>
      <rPr>
        <b/>
        <sz val="12"/>
        <rFont val="Calibri"/>
        <family val="2"/>
        <scheme val="minor"/>
      </rPr>
      <t>ABR.</t>
    </r>
  </si>
  <si>
    <r>
      <t xml:space="preserve">EJECUTADO </t>
    </r>
    <r>
      <rPr>
        <b/>
        <sz val="12"/>
        <rFont val="Calibri"/>
        <family val="2"/>
        <scheme val="minor"/>
      </rPr>
      <t>ABR.</t>
    </r>
  </si>
  <si>
    <r>
      <t xml:space="preserve">PROGRAMADO </t>
    </r>
    <r>
      <rPr>
        <b/>
        <sz val="12"/>
        <rFont val="Calibri"/>
        <family val="2"/>
        <scheme val="minor"/>
      </rPr>
      <t>MAY.</t>
    </r>
  </si>
  <si>
    <r>
      <t xml:space="preserve">EJECUTADO  </t>
    </r>
    <r>
      <rPr>
        <b/>
        <sz val="12"/>
        <rFont val="Calibri"/>
        <family val="2"/>
        <scheme val="minor"/>
      </rPr>
      <t>MAY.</t>
    </r>
  </si>
  <si>
    <t>DIRECCIÓN DE GESTIÓN AMBIENTAL</t>
  </si>
  <si>
    <t>ADMINISTRACIÓN Y MANEJO DE ÁREAS PROTEGIDAS</t>
  </si>
  <si>
    <t>MONITOREO Y SEGUIMIENTO DE LA BIODIVERSIDAD Y LOS SERVICIOS ECOSISTÉMICOS.</t>
  </si>
  <si>
    <t>ADMINISTRAR Y MANEJAR O GESTIONAR 19 ÁREAS  PROTEGIDAS Y DE INTERÉS AMBIENTAL PRIORIZADAS</t>
  </si>
  <si>
    <t>GENERAR 48 DOCUMENTOS TÉCNICOS PARA LA TOMA DE DECISIONES RELACIONADOS CON EL MANEJO DE LA EEP.</t>
  </si>
  <si>
    <t>IMPLEMENTAR 1 PROGRAMA DE MONITOREO, EVALUACIÓN Y SEGUIMIENTO DE LA BIODIVERSIDAD EN ÁREAS PROTEGIDAS Y OTRAS DE INTERÉS AMBIENTAL EN BOGOTÁ, CON ESTRATEGIAS DE INVESTIGACIÓN Y CIENCIA CIUDADANAS</t>
  </si>
  <si>
    <t>EJECUTADO ACUMULADO  SEGPLAN
 AÑO 2021</t>
  </si>
  <si>
    <t>EJECUTADO ACUMULADO AL PERIODO
 AÑO 2021</t>
  </si>
  <si>
    <t>PEDM (ENTRENUBES )</t>
  </si>
  <si>
    <t xml:space="preserve">PEDM (MIRADOR DE LOS NEVADOS </t>
  </si>
  <si>
    <t>PEDM (SORATAMA)</t>
  </si>
  <si>
    <t>PEDM  (ZUQUE)</t>
  </si>
  <si>
    <t>Humedal el Burro</t>
  </si>
  <si>
    <t>Humedal Vaca</t>
  </si>
  <si>
    <t>Humedal Techo</t>
  </si>
  <si>
    <t>6. POBLACIÓN</t>
  </si>
  <si>
    <t>Administrar y manejar o gestionar 19 áreas  protegidas y de interés ambiental priorizadas</t>
  </si>
  <si>
    <t>Usme, Rafael Uribe Uribe</t>
  </si>
  <si>
    <t>Diana Turbay, Marruecos,, La Gloria, Los Libertadores, Danubio, Gran Yomasa, Alfonso Lopez, Ciudad Usme, La Flora y Paruqe  Entrenubes</t>
  </si>
  <si>
    <t xml:space="preserve">Nueva Esperanza (usme) El Refugio, Palermo, San Martin, Compostela II, Compostela III y I, San Ignacio,el Rosal, El porvenir I y II, Fiscala La Fortuna, Malvinas, Puerta al LLano, Rincón del Valle, Villa Diana, Alaska, Altos de Pino, Portal el Divino,Sierra Morena, Los Puentes, Arizona, BArcelona, Costa Rica, Diana Cultivos, Doña Liliana, El Bosque, Juan JOse Rondon, La MOrena I y II, la Paz, la Paz Cebadal,  Puerto Rico, San Felipe, Villas del Eden, CAsa Loma, La Esmeralda, Portal II, San Isidro, Yomasita, Ayacucho, Duitama, El Paraiso, El progreso,  El Triunfo, la Cabaña, la Esperanza, la Flora, la Marquesa, los Pinos, Nicaragua, Nuev San Martín de Loba, Villa Hermosa, Juan REy, Olivares, Barranquillita, Brasilia, Canada Guira, Danubio Azul, Nueva Roma, Nuevo Progreso, Las guacamayas, Molinos, Diana Turbay, La Belleza, La Peninsula, Nevado, Santa Marta, Tejares, VAlparaiso, Guacamayas, Manzanares, MOlinos II, Urbanización Cerros del Oriente I y II, Urb. San Cayetano, </t>
  </si>
  <si>
    <t>Polígono establecido del área declarada del parque</t>
  </si>
  <si>
    <t>309,4 ha</t>
  </si>
  <si>
    <t>SUELO DE PROTECCIÓN / BIDIVERSIDAD</t>
  </si>
  <si>
    <t>N.D.</t>
  </si>
  <si>
    <t>Suba</t>
  </si>
  <si>
    <t>Suba Cerros, Suba Urbano</t>
  </si>
  <si>
    <t>6 ha</t>
  </si>
  <si>
    <t xml:space="preserve">Usaquen </t>
  </si>
  <si>
    <t>San Cristóbal Norte</t>
  </si>
  <si>
    <t>Soratama, Barrancas Oriental Rural y La Cita</t>
  </si>
  <si>
    <t xml:space="preserve">San Cristobal </t>
  </si>
  <si>
    <t>La Gloria, San Blas</t>
  </si>
  <si>
    <t>Aguas Claras, Tibaque I, San Blas II, Los Alpes, Altos del Zipa, Ramjal, Moralba, Altos del Zuque, Quindío, Puente Colorao</t>
  </si>
  <si>
    <t>Polígono establecido del área protegida</t>
  </si>
  <si>
    <t>159,1 ha</t>
  </si>
  <si>
    <t>Kennedy</t>
  </si>
  <si>
    <t>Castilla, Calandaima</t>
  </si>
  <si>
    <t>Valladolit, Castilla, Monterrey, Villa Mariana, Villa Castilla, Pio XII, Nuevo Techo, El Condado, Tintala, Nueva Castilla, Villa Mejia</t>
  </si>
  <si>
    <t>Shapefiles áreas protegidas Bogotá D.C:</t>
  </si>
  <si>
    <t>UPZ Aledañas</t>
  </si>
  <si>
    <t>POLITICAS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Plan Distrital del Agua.
10. Plan Distirtal de Gestión del Riesgo y adaptación a la variabilidad y cambio climático.
11. Plan Ordenamiento Territorial POT.
12. Plan Nacional de Restauración Ecológica.
13. Política SINAP y Decreto 2372 de 2010. 
14. Política Nacional para la Gestión integral de la Biodiversidad y sus ServiciosEcosistémicos PGIBSE</t>
  </si>
  <si>
    <t>Corabastos</t>
  </si>
  <si>
    <t>El Amaparo, Cañizares, Villa Nelly, Villa de la Torre, Villa Emilia</t>
  </si>
  <si>
    <t>TPI Corabastos</t>
  </si>
  <si>
    <t>Castilla</t>
  </si>
  <si>
    <t xml:space="preserve">El Amaparo, Cañizares, Villa Nelly, Villa de la Torre, Villa Emilia, Favidi, Visión Colombia, Parques de Castilla, Lagos de Castilla, Valladolid </t>
  </si>
  <si>
    <t>Humedal Tibanica</t>
  </si>
  <si>
    <t>Bosa</t>
  </si>
  <si>
    <t>Bosa Cental</t>
  </si>
  <si>
    <t>Manzanares, San Pablo, Laureles</t>
  </si>
  <si>
    <t>TPI Bosa Central</t>
  </si>
  <si>
    <t>Humedal Capellanía</t>
  </si>
  <si>
    <t>Fontibón</t>
  </si>
  <si>
    <t>Capellanía, Modelia, Fontibón</t>
  </si>
  <si>
    <t>Conjunto Residencial La Cofradía, Rincón Santo</t>
  </si>
  <si>
    <t>Humedal Meandro del Say</t>
  </si>
  <si>
    <t>Zona Franca</t>
  </si>
  <si>
    <t>La Estania o El Recodo, Moravia,  Zona Franca,</t>
  </si>
  <si>
    <t>Humedal Córdoba</t>
  </si>
  <si>
    <t>Niza, Alambra, La Floresta</t>
  </si>
  <si>
    <t>Lagos de Córdoba, Recreto de los Frayles Alhambra Sur Oriental Colpatria, Las Villas</t>
  </si>
  <si>
    <t>N.A.</t>
  </si>
  <si>
    <t>Humedal Torca Guaymaral</t>
  </si>
  <si>
    <t>Usaquén</t>
  </si>
  <si>
    <t>Guaymaral, La Academia</t>
  </si>
  <si>
    <t>Torca I</t>
  </si>
  <si>
    <t>Paseo de los Libertadores</t>
  </si>
  <si>
    <t>Casa Balnca</t>
  </si>
  <si>
    <t>Humedal Conejera</t>
  </si>
  <si>
    <t>El prado</t>
  </si>
  <si>
    <t>Compartir, Acacias, Alaska, Londres, Monarcas</t>
  </si>
  <si>
    <t>Humedal Jaboque</t>
  </si>
  <si>
    <t>Engativá</t>
  </si>
  <si>
    <t>Engativá, Álamos, Garcés Navas</t>
  </si>
  <si>
    <t>El Gaco, Engativá Zona Urbana, San Antonio Engativá</t>
  </si>
  <si>
    <t>TPI Engativá</t>
  </si>
  <si>
    <t>Humedal Juan Amarillo</t>
  </si>
  <si>
    <t>Tibabuyes, El Rinón</t>
  </si>
  <si>
    <t>La Gaitana, Cañiza l, ll y lll, Carolina ll y lll, El Rubí, La Gaitana</t>
  </si>
  <si>
    <t>TPI 
El Rincón</t>
  </si>
  <si>
    <t>Minuto ds Dios, Bolívia</t>
  </si>
  <si>
    <t>Bolivia, Ciudadela Colsubsidio, Garces Navas</t>
  </si>
  <si>
    <t>Humedal Santa María del lago</t>
  </si>
  <si>
    <t>Boyaca Real, Las Ferias</t>
  </si>
  <si>
    <t>Garces Navas, Bonanza, Engativá Centro, Paris Gaitan, Santa Helenita, Santa María del Lago, Boyacá, Palo Blanco</t>
  </si>
  <si>
    <t>Humedal Isla</t>
  </si>
  <si>
    <t>Tintal Sur</t>
  </si>
  <si>
    <t>Bosa Centro</t>
  </si>
  <si>
    <t>TPI Bosa Occidental</t>
  </si>
  <si>
    <t>Humedal Tunjo</t>
  </si>
  <si>
    <t>Tunjuelito</t>
  </si>
  <si>
    <t>Venecia, Arborizadora Baja</t>
  </si>
  <si>
    <t>El Carmen, San Vicente de Ferrer, Tejar de Ontario, Molinos</t>
  </si>
  <si>
    <t>TPI Lucero</t>
  </si>
  <si>
    <t>Humedal Salitre</t>
  </si>
  <si>
    <t>Parque Salitre</t>
  </si>
  <si>
    <t>Rosario, San José</t>
  </si>
  <si>
    <t>Generar 48 documentos técnicos para la toma de decisiones relacionados con el manejo de la EEP.</t>
  </si>
  <si>
    <t xml:space="preserve"> Elementos de la EEP  y Áreas de Interés Ambiental del Distrito Capital: Se atienen solicitudes, recepcion y emision de respuestas.</t>
  </si>
  <si>
    <t>SD</t>
  </si>
  <si>
    <t xml:space="preserve"> personas (Fuente DANE)</t>
  </si>
  <si>
    <t>Implementar 1 programa de monitoreo, evaluación y seguimiento de la biodiversidad en áreas protegidas y otras de interés ambiental en Bogotá, con estrategias de investigación y ciencia ciudadanas</t>
  </si>
  <si>
    <t xml:space="preserve">Diseño de un programa de monitoreo y biodiversidad en áreas protegidas y otras de interés ambiental en Bogotá
(Distrital)
</t>
  </si>
  <si>
    <t xml:space="preserve">Usaquén,  San Cristóbal, Usme, Tunjuelito, Bosa, Kennedy, Fontibón, Engativá, Suba, Rafael Uribe, Ciudad Bolívar y Barrios Unidos.
</t>
  </si>
  <si>
    <t>Fontibón, Suba, Bolivia, El prado, Niza, Tibabuyes, Minuto de Dios, Guaymaral, Corabastos, Arborizadora, La Academia, Capellania, La Alhambra, Calandaima, Garces Navas, Engativá, La floresta, El Rincón, Boyaca Real, Alamos, Bosa Central, Tintal Sur, Paseo, Doce de octubre, Arborizadora baja y Venecia.</t>
  </si>
  <si>
    <t>Tintala, Ciudad Bachue, Rincón Altamar, Bochica II, Villa Nelly III Sector, Chucua De La Vaca I, Ciudad Techo II, El Chircal Sur, Chucua De La Vaca III, San Bernardino I, Villa Anny I, Sabana De Tibabuyes Norte, Tuna, Las Mercedes I, Rincón De Santa Inés, Casalinda, Tejar de Ontario, Protecho, Arborizadora Baja, José Joaquin Vargas y Conjunto el Labrador.</t>
  </si>
  <si>
    <t xml:space="preserve">PARQUES ECOLÓGICOS DISTRITAL DE HUMEDALES (TORCA-GUAYMARAL, LA CONEJERA, CÓRDOBA, SANTA MARÍA DEL LAGO, JABOQUE, JUAN AMARILLO, MEANDRO DEL SAY, CAPELLANIA, SALITRE, TECHO, VACA, BURRO, TUNJO Y TIBANICA), PARQUE ECOLÓGICO DISTRITAL DE MONTAÑA ENTRENUBES -PEDMEN Y OTRAS ÁREAS DE INTERÉS AMBIENTAL (AA -PARQUE MIRADOR DE LOS NEVADOS, AA SORATAMA Y ZUQUE). </t>
  </si>
  <si>
    <t xml:space="preserve">PEDH Torca y Guaymaral - 79,93 ha
PEDH Conejera - 58,89 ha
PEDH Juan Amarillo - 222,8 ha 
PEDH Córdoba - 40,51 ha
PEDH Jaboque - 148 ha
PEDH Santa María del Lago -10,86 ha
PEDH Capellanía -27 ha
PEDH El Burro - 18,84 ha
PEDH La Vaca - 7,98 ha
PEDH Tibanica - 28,8 ha
PEDH Tunjo - 33,2 ha
PEDMEN Entrenubes - 626 ha
AA - Parque Mirador de los Nevados 6 ha
AA - Soratama   6 ha 
Serranía del Zuque  159 ha </t>
  </si>
  <si>
    <t>La Política de Humedales del Distrito Capital-PHDC y Política Pública para la Gestión de la Conservación de la Biodiversidad en el Distrito Capital.</t>
  </si>
  <si>
    <t>ND</t>
  </si>
  <si>
    <t>En la vigencia 2021 de Enero a Abril se ha avanzado en un 0,025 que corresponde al 4,2% dando continuidad a la implementación de los protocolos de fauna (entomología, mamíferos y aves), y flora (macrófitas, herbáceas, árboles y arbustos). Se realizaron 34 salidas de campo tanto diurnas como nocturnas, discriminadas así: Flora se muestrearon los PEDH El Bur., Isla y Con; como resultado de los 55 transectos en total con 5 parcelas de 1m x 1m- cob. Macrófitas, Herbazales y Pastos, transectos con 5 parcelas de 5m x 5m – Cob. Arbustos y Árb. Entomofauna se muestrearon los PEDH Bur, Con, Jab, Isla y Vaca; se instalaron trampas de caída con cebo, técnica de barrido con jama en hierbas y pastos, paraguas de 1m2 en arbustos, trampa de luz para insectos nocturnos, y colecta manual con 1482 ind.. Aves, se visitaron  los PEDH Con, Jab, Sal, Cap, SML y Cór. y en el PEDM EN y AIA  MN con 2536 ind. de 83 sp., entre las cuales A. flammeus (Búho sabanero) en Jab y M. choliba (Currucutú) en La Vaca, siendo un nuevo registro. Se continuó con las grabaciones para el monitoreo acústico en PEDH Isla, Jab., Cap. y Con. Mamíferos se hicieron 2364 horas de esfuerzo de muestreo en PEHD Jab, Con, Sal, Cap, SML, Cór., la Isla, Vaca,  PEDMEN y AIA Soratama, con trampeo y fototrampeo, entrevistas y recorridos de observación y búsqueda sistemática de rastros y huellas. En el marco de apoyo a fortalecimiento a investigación, se continuó con las gestiones con la UMB para la realización de 8 tesis de grado y se comenzó la gestión con la UB para la identificación taxonómica en invertebrados. En cuanto a  la ejecución del plan de ferales, se aplicaron las encuestas y a la fecha se tiene un 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 con un avance del 12%.
En la vigencia 2021 para el mes de mayo se avanzó en un 0,18 del 0, 25  que corresponde al 2,93% del 4% proyectada para el mes. Dentro de las actividades realizadas se dio continuidad a la implementación de los protocolos de monitoreo para los diferentes grupos de fauna y flora. Para flora se realizaron 10 salidas de campo de las 19 programadas, con muestreos en cuatro áreas y con un 61,2% de lo proyectado. En la sistematización y en la determinación en 83,25% y 92,5%, respectivamente. Para el desarrollo de la cartografía fue del 100%. En aves se realizaron 17 salidas de las 20 programadas a 7 áreas, realizando muestreos diurnos y nocturnos, con un 85%  de avance. En la consolidación de la base de datos y el cargue de registros en diferentes plataformas con un 63 %. Dentro de los registros se destacan el Currucutú, el Búho cariblanco y el Colibrí colalarga. Para entomofauna se monitorearon 5 áreas de las  7 programadas con un 71%. Se agregaron 114 registros a la base de datos. Para mastofauna se monitorearon 6 áreas con un total de 10632 horas de muestreo, donde se registraron ardillas, zarigüeyas y un coatí. En herpetofauna se obtuvieron 4 registros de ranas, lagartos y culebras adelantándose el 100% del mes. Para Ciencia Ciudadana se realizó un recorrido con la comunidad en el PEDH de Torca, en el marco de la celebración del Día Mundial de la Biodiversidad. Se viene coordinando el diligenciamiento de las fichas de Política de Biodiversidad y se dieron lineamientos sobre el monitoreo de fauna y flora en el marco del Contrato con Aguas de Bogotá para el mantenimiento de las áreas administradas por la SDA. Con los monitoreos efectuados se viene haciendo los reportes de los tensionantes diligenciando la matriz. Se viene adelantado acercamientos con las Universidades para el fortalecimiento a la investigación. Finalmente, se acompañó una visita al humedal de Jaboque con el fin de avistar los gansos egipcios y dar pautas para su captura.</t>
  </si>
  <si>
    <r>
      <t>Versión:</t>
    </r>
    <r>
      <rPr>
        <b/>
        <sz val="11"/>
        <color rgb="FFFF0000"/>
        <rFont val="Calibri"/>
        <family val="2"/>
        <scheme val="minor"/>
      </rPr>
      <t xml:space="preserve"> </t>
    </r>
    <r>
      <rPr>
        <b/>
        <sz val="11"/>
        <rFont val="Calibri"/>
        <family val="2"/>
        <scheme val="minor"/>
      </rPr>
      <t>14</t>
    </r>
  </si>
  <si>
    <t xml:space="preserve"> </t>
  </si>
  <si>
    <t>Versión: 14</t>
  </si>
  <si>
    <t>PROGRAMACIÓN, ACTUALIZACIÓN Y SEGUIMIENTO DEL PLAN DE ACCIÓN
Actualización y seguimiento a la Territorialización</t>
  </si>
  <si>
    <t xml:space="preserve">Para el mes de julio de 2021, se presenta un (1) reporte consolidado (el No. 7 del año 2021)  que, contiene la gestión correspondiente a la generación de documentos técnicos para la toma de decisiones relacionados con el manejo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119 documentos asignados. 
2. Emisión de respuestas a usuarios internos y externos de la entidad relacionados con Procesos de Quejas y/o reclamos; Correspondencia, Dependencia Apoyo (Enlace de Concejo), Apoyo Técnico y Legal, agrupadas en tres actividades: 
A. Generar pronunciamientos sobre las afectaciones a los elementos de la EEP y otras áreas de interés ambiental: 94 documentos.
B. Generar soporte técnico para el alinderamiento de los elementos componentes del sistema hídrico del Distrito Capital: 8 documentos. 
C.  Generar insumos técnicos para la conservación de los ecosistemas del Distrito Capital: 1 documento. 
Lo anterior soportado, en los casos requeridos, por reuniones, mesas de trabajo institucionales e interinstitucionales y la realización de visitas técnicas por parte del equipo de profesionales, incluidas las verificaciones de carácter topográfico.  (EVIDENCIA.  META 2 NUMERAL 2 ). </t>
  </si>
  <si>
    <t xml:space="preserve"> 7814- Fortalecimiento de la administración y monitoreo de áreas protegidas y otras de interes ambiental para disminuir la vulnerabilidad de los ecosistemas frente a alteraciones naturales y antrópicas en Bogotá</t>
  </si>
  <si>
    <t>Municipios - 11001 - BOGOTA D.C. [BOGOTA] - Propios</t>
  </si>
  <si>
    <t xml:space="preserve">MAYO </t>
  </si>
  <si>
    <t>pag 3</t>
  </si>
  <si>
    <t>FORTALECER LA GOBERNANZA Y GOBERNABILIDAD PARA UNA EFECTIVA ADMINISTRACIÓN Y MANEJO DE LA EEP Y OTRAS ÁREAS DE INTERÉS AMBIENTAL.</t>
  </si>
  <si>
    <t>3202008 - Servicio de administración y manejo de áreas</t>
  </si>
  <si>
    <t>Áreas administradas</t>
  </si>
  <si>
    <t>Hectáreas</t>
  </si>
  <si>
    <t xml:space="preserve"> Para el mes de enero de 2021 se adelantaron acciones de administración, manejo, seguimiento a la vigilancia y mantenimiento, gestión de factores tensionantes y
ocupaciones informales y acompañamiento en espacios de participación, en el 100% de las áreas protegidas priorizadas</t>
  </si>
  <si>
    <t>FORTALECER EL CONOCIMIENTO DEL ESTADO DE LA BIODIVERSIDAD DE LAS ÁREAS DE INTERES AMBIENTAL Y SU CONECTIVIDAD COMO PARTE DE LA ESTRUCTURA ECOLÓGICA PRINCIPAL CON INFORMACIÓN ESTANDARIZADA.</t>
  </si>
  <si>
    <t>3204019- Servicio de información en biodiversidad</t>
  </si>
  <si>
    <t>Documentos de lineamientos técnicos para la conservación de la biodiversidad y sus servicios eco sistémicos</t>
  </si>
  <si>
    <t xml:space="preserve"> En enero se visitaron los PED Conejera, Torca Guaymaral, Entrenubes y Serranía del Zuque, con el fin de revisar los formatos de campo de los protocolos de fauna y flora.
Se hacen dos reuniones con el objetivo de planear la ruta para el 2021</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</si>
  <si>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</si>
  <si>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</si>
  <si>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</si>
  <si>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</si>
  <si>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 xml:space="preserve"> 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</si>
  <si>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 xml:space="preserve"> 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</si>
  <si>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</si>
  <si>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ADMINISTRAR Y MANEJAR O GESTIONAR 19 ÁREAS PROTEGIDAS Y DE INTERÉS AMBIENTAL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</si>
  <si>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</si>
  <si>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GENERAR 48 DOCUMENTOS TÉCNICOS PARA LA TOMA DE DECISIONES RELACIONADOS CON EL MANEJO DE LA EEP </t>
  </si>
  <si>
    <t>se adelantaron acciones de administración, manejo, seguimiento a la vigilancia y mantenimiento, gestión de factores tensionantes y</t>
  </si>
  <si>
    <t>IMPLEMENTAR UN PROGRAMA DE MONITOREO, EVALUACIÓN Y SEGUIMIENTO DE LA BIODIVERSIDAD EN ÁREAS PROTEGIDAS Y OTRAS DE INTERÉS AMBIENTAL EN BOGOTÁ, CON ESTRATEGIAS DE INVESTIGACIÓN Y CIENCIA CIUDADANAS</t>
  </si>
  <si>
    <t>ocupaciones informales y acompañamiento en espacios de participación, en el 100% de las áreas protegidas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</si>
  <si>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</si>
  <si>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se adelantaron acciones de administración, manejo, seguimiento a la vigilancia y mantenimiento, gestión de factores tensionantes y
ocupaciones informales y acompañamiento en espacios de participación, en el 100% de las áreas protegidas priorizadas</t>
  </si>
  <si>
    <t>se realizaron actividades según cronograma de actividades a cumplir para los siguientes diez meses: programación de salidas de campo, procesos de curatoría,
registros en bases de datos, análisis de resultados e informe final para los en los grupos de fauna y flora.</t>
  </si>
  <si>
    <t>se empezo la implementación de los protocolos de fauna (entomología y aves), y flora. En el cumplimiento de ciencia ciudadana, se hizo un monitoreo
comunitario en el PEDH Conejera con 20 participantes, observando un total de 387 individuos de 48 especies de aves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</si>
  <si>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</si>
  <si>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</si>
  <si>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</si>
  <si>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seguimiento a verificación acciones de vigilancia, respuesta a los requerimientos de información que se solicitaron, revisión informe de las acciones mantenimiento, intervención en espacios de participación ciudadana, agricultura urbana, mesas de trabajo para proceso de ocupación informal,</t>
  </si>
  <si>
    <t>generación de documentos técnicos para la toma de decisiones relacionados con el manejo y conservación de la Estructura Ecológica Principal – EEP y otras Áreas de Interés Ambiental del Distrito Capital,</t>
  </si>
  <si>
    <t>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t>
  </si>
  <si>
    <t>Fortalecer la gobernanza y gobernabilidad para una efectiva administración y manejo de la EEP</t>
  </si>
  <si>
    <t>SERVICIO DE ADMINISTRACION Y MANEJO DE AREAS PROTEGIDAS</t>
  </si>
  <si>
    <t>Inversión - Adquisición de Bienes y Servicios: Administrar y manejar o gestionar 19 áreas protegidas y de interés ambiental priorizadas</t>
  </si>
  <si>
    <t>Inversión - Adquisición de Bienes y Servicios: Generar documentos técnicos para la toma de decisiones relacionados con el manejo de la EEP.</t>
  </si>
  <si>
    <t>Fortalecer el conocimiento del estado de la Biodiversidad de las áreas de interes ambiental y su conectividad como parte de la Estructura Ecológica Principal con información estandarizada.</t>
  </si>
  <si>
    <t>DOCUMENTOS DE LINEAMIENTOS TÉCNICOS PARA LA CONSERVACIÓN DE LA BIODIVERSIAD Y SUS SERVICIOS ECO ESISTÉMICOS</t>
  </si>
  <si>
    <t>Inversión - Adquisición de Bienes y Servicios: Implementar un programa de monitoreo, evaluación y seguimiento de la biodiversidad en áreas protegidas y otras de interés ambiental en Bogotá, con estrategias de investigación y ciencia ciudadanas.</t>
  </si>
  <si>
    <t>III ACTIVIDADES SUIFT (PRESUPUESTO) VIGENCIA 2022</t>
  </si>
  <si>
    <t>PRESUPUESTO VIGENCIA SUIFP 2022</t>
  </si>
  <si>
    <t>PRESUPUESTO
OBLIGADO (GIRADO) 2022</t>
  </si>
  <si>
    <t>0900G113 - Planes de acción o gestión con seguimiento</t>
  </si>
  <si>
    <t>Nùmero</t>
  </si>
  <si>
    <t>0900G151 - Informes elaborados para acompañar la toma de decisiones de autoridades ambientales</t>
  </si>
  <si>
    <t>0900G182 - Sistema de monitoreo operando</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</si>
  <si>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</si>
  <si>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del 2021 se realizó lo correspondiente a 1 documento técnico que incluye, Recepción, clasificación y reparto de solicitudes internas y externas de la entidad relacionadas con
Procesos de PQR, Dependencia Apoyo (Enlace de Concejo), Apoyo Técnico y Legal, Emisión de respuestas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</si>
  <si>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</si>
  <si>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
Informes elaborados para acompañar la toma de decisiones de autoridades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</si>
  <si>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</si>
  <si>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gestión correspondiente a la generación de documentos técnicos para la toma de decisiones relacionados con el manejo y conservación de la Estructura Ecológica Principal – EEP y
otras Áreas de Interés Ambiental del Distrito Capital, la cual incluye dos (2) componentes</t>
  </si>
  <si>
    <t>continuidad a la implementación de los protocolos de fauna (entomología, mamíferos y aves), y flora (macrófitas, herbáceas, árboles y arbustos)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</si>
  <si>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</si>
  <si>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en el periodo mayo  2021 se adelantaron acciones de administración, manejo, seguimiento a la vigilancia y mantenimiento, gestión de factores tensionantes y ocupaciones informales y acompañamiento en espacios de participación, en el 100% de las áreas protegidas priorizadas.</t>
  </si>
  <si>
    <t>gestión correspondiente a la generación de documentos técnicos para la toma de decisiones relacionados con el manejo y conservación de la Estructura Ecológica Principal – EEP y otras Áreas de Interés Ambiental del Distrito Capital, incluye dos componentes</t>
  </si>
  <si>
    <t>En el marco de Generar 48 documentos técnicos se presenta reporte de gestión correspondiente a la generación de documentos técnicos para la toma de decisiones relacionados con el manejo y conservación de la Estructura Ecológica Principal – EEP, incluye dos componentes: 1. Recepción y reparto de solicitudes como Quejas, reclamos, Correspondencia, Enlace de Concejo, Apoyo Técnico y Legal, total  119 documentos. 
2. Emisión de respuestas a usuarios entre Quejas, reclamos, Correspondencia, Enlace de Concejo, Apoyo Técnico y Legal, asociadas en tres actividades: 
1.	Pronunciamientos sobre las afectaciones a los elementos de la EEP, total 94 documentos.
2.	B. Generar soporte técnico para el alinderamiento de los elementos componentes del sistema hídrico del Distrito Capital: total 8 documentos. 
3.	C.  Generar insumos técnicos para la conservación de los ecosistemas del Distrito Capital: 1 documento. 
Lo anterior soportado, por reuniones, mesas de trabajo y la realización de visitas técnicas por el equipo incluidas la parte topográfica -EVIDENCIA META 2 NUMERAL 2.
En el marco de administrar, manejar o gestionar las áreas protegidas, se finalizó el contrato de la construcción del Aula Ambiental Juan Rey, hoy se encuentra en recibo de obra física por parte de Interventoría y continúan las gestiones para la instalación de los servicios públicos; referente a la instalación de la malla perimetral del Aula de Juan Rey en Entrenubes y el contrato de mobiliario, están en trámite precontractual.
El contrato SDA-20181487 objeto: Contratar obras de mitigación de riesgos en Parques de Montaña y otras áreas de interés ambiental, con ejecución del 98%. Queda pendiente en ambos frentes de trabajo remates y acabados. 
En el marco de administrar 19 áreas protegidas se realizó seguimiento actividades enmarcadas en 4 líneas de acción:  verificación acciones de vigilancia, respuesta requerimientos, revisión acciones de mantenimiento, intervención en espacios de participación ciudadana, agricultura urbana, mesas de trabajo y elaboración planes de acción. Referente al contrato de mantenimiento SDA-20201872 finalizó el 30-03-21 con liquidación en trámite. El 29-04-21 se firmó el acta de inicio del nuevo contrato de mantenimiento SDA- 20211293 plazo de 8 meses con Aguas de Bogotá S.A ESP.</t>
  </si>
  <si>
    <t>Dentro de las actividades realizadas continuamos con la implementación de los protocolos de monitoreo para los diferentes grupos de fauna y flora. Para flora se visitaron cuatro áreas con un 130% de avance. En la sistematización y determinación la actividad se avanzó en un 86%. Para el desarrollo de la cartografía fue del 100%. En aves se realizaron 7 salidas a 4 áreas, para un avance del 50%, con muestreos diurnos y nocturnos. La consolidación de la base de datos y cargue de registros en plataformas se avanzó en un 100%. Dentro de los registros se destacan Asio stygius y Elaenia flavogaster (Vaca) y Megascops choliba (Isla). Para entomofauna se monitorearon 3 áreas con un 100% de avance.  Se agregaron 410 registros a la base de datos para un total de 1439 registros. Para mastofauna se monitorearon 4 áreas con un total de 4219 horas de muestreo, donde registraron ratones y curíes. Para Ciencia Ciudadana, el Grupo participó en el Censo Neotropical de Aves Acuáticas organizado por la ABO, en tres áreas simultáneas, se actualizó el documento de vacíos de información y se remitieron los oficios a las universidades para suscribir convenios; finalmente se formalizó la vinculación de 4 pasantes de la Universidad Manuela Beltrán. En cuanto a tensionantes, se actualizó el informe, y se hizo una propuesta y posterior discusión grupal de la ponderación. Apoyamos al grupo de Planes de Manejo, se remitió propuesta definitiva a convocatoria de la Fundación Santo Domingo y se apoyaron los Acuerdos de Conservación de la Hacienda La Conejera y la Reserva Thomas van der Hammen. Participamos en la Mesa Territorial de Juan Amarillo con la presentación de resultados hidrobiológicos, apoyamos la revisión de informes de Aguas Bogotá y apoyamos comentarios sobre protocolos de P. clarkii</t>
  </si>
  <si>
    <t>En el marco de administrar y manejar o gestionar las áreas protegidas, humedales, parques ecológicos de montaña y otras áreas de interés ambiental, la Secretaría Distrital de Ambiente ha avanzado de la siguiente manera: 
Finalizó el contrato de la construcción del Aula Ambiental Juan Rey. Actualmente se encuentra en recibo de obra física por parte de Interventoría y se continúan las gestiones para la instalación de los servicios públicos. 
Para la instalación de la malla perimetral del Aula de Juan Rey en Entrenubes y para el contrato de mobiliario, se están adelantando los procesos precontractuales correspondientes.
El contrato SDA-20181487 cuyo objeto es “Contratar obras de mitigación de riesgos en Parques de Montaña y otras áreas de interés ambiental”, tiene un porcentaje de ejecución de 98%. Las acciones pendientes en ambos frentes de trabajo están asociadas a remates y acabados. 
Dentro de la administración de las 19 áreas protegidas se realizó: seguimiento actividades enmarcadas en las 4 líneas de acción, dentro de las que se encuentran: verificación acciones de vigilancia, respuesta a los requerimientos de información que se solicitaron, revisión informe de las acciones mantenimiento, intervención en espacios de participación ciudadana, agricultura urbana, mesas de trabajo para proceso de ocupación informal, elaboración planes de acción, entre otros.
El contrato de mantenimiento  SDA-20201872 finalizó el 30 de marzo; actualmente, se están adelantando actividades para la liquidación. El 29 de abril, se firmó el acta de inicio del nuevo contrato de mantenimiento  SDA- 20211293, por un plazo de 8 meses con la empresa Aguas de Bogotá S.A ESP.</t>
  </si>
  <si>
    <t>se adelantaron acciones de administración, manejo, seguimiento a la vigilancia y mantenimiento, gestión de factores tensionantes y ocupaciones informales y acompañamiento en espacios de participación,</t>
  </si>
  <si>
    <t>Implementación de protocolos de fauna y flora, comienzo segunda ronda de monitoreo de aves. Actividad Ciencia Ciudadana Cumpleaños de Bogotá con 53 participantes</t>
  </si>
  <si>
    <t>Se adelantó administración, manejo y gestión integral en 19 áreas protegidas priorizadas, con acciones de vigilancia, mantenimiento, seguimiento a tensionantes y gestión social e interinstitucional</t>
  </si>
  <si>
    <t>En el mes de Agosto de 2021, se generaron 87 pronunciamientos sobre afectaciones a la EEP, 7 de Acotamiento o consultas del sistema hídrico y 2 de Conservación de ecosistemas del D.C.</t>
  </si>
  <si>
    <t>Al mes de Agosto de 2021, se han generado en total 743 pronunciamientos: 665  sobre afectaciones a la EEP, 66 Acotamiento o consultas del sistema hídrico y 12 de Conservación de ecosistemas del D.C.</t>
  </si>
  <si>
    <t>Se termina el campo de flora y entomofauna y se continua mamíferos y aves. Se da inicio a la revisión de muestras y elaboración de informes. Se hace actividad de ciencia ciudadana con 53 participantes</t>
  </si>
  <si>
    <t>En el mes de septiembre de 2021, se generaron 95 pronunciamientos sobre afectaciones a la EEP, 5 de Acotamiento o consultas del sistema hídrico y 3 de Conservación de ecosistemas del D.C.</t>
  </si>
  <si>
    <t>Informe 9 correspondiente a septiembre de 2021, para un total de 846 pronunciamientos: 760 sobre afectaciones a la EEP, 71 Acotamiento o sistema hídrico y 15 de Conservación de ecosistenas..</t>
  </si>
  <si>
    <t>Se continuó el protocolo de aves, para la segunda ronda, se comenzó el análisis de la información capturada de la biodiversidad, se continuó el trámite de convenios con universidades</t>
  </si>
  <si>
    <t>PRESUPUESTO OBLIGADO (GIRADO) 2021</t>
  </si>
  <si>
    <t>T. Vigencia</t>
  </si>
  <si>
    <t>T. Reservas</t>
  </si>
  <si>
    <t>T. PRESUPUESTO</t>
  </si>
  <si>
    <t>Finalizó la construcción del Aula Ambiental Juan Rey, la contración de la malla perimetral se encuentra en proceso precontractual
La mitigación de riesgos en Parques de Montaña presenta avance del 99%</t>
  </si>
  <si>
    <t>Se entregaron 4 informes por área, se participó en 3 actividades de ciencia ciudadana, se realizó un taller para marco conceptual del programa, y se culminó la segunda ronda de monitoreo de aves</t>
  </si>
  <si>
    <t>En el mes de octubre de 2021, se generaron 108 pronunciamientos sobre afectaciones a la EEP, 10 de Acotamiento o consultas del sistema hídrico y 2 de Conservación de ecosistemas del D.C</t>
  </si>
  <si>
    <t>Informe 10  del 2021 , correspondiente a octubre, para un total de 966 pronunciamientos: 868 sobre afectaciones a la EEP, 81  de Acotamiento o del sistema hídrico y 17 de Conservación de ecosistemas..</t>
  </si>
  <si>
    <r>
      <t xml:space="preserve">REPROGRAMACIÓN </t>
    </r>
    <r>
      <rPr>
        <b/>
        <sz val="9"/>
        <rFont val="Arial Nova Cond Light"/>
        <family val="2"/>
      </rPr>
      <t>VIGENCIA 
(VALOR INICIAL)</t>
    </r>
  </si>
  <si>
    <r>
      <t>PROGRAMADO</t>
    </r>
    <r>
      <rPr>
        <b/>
        <sz val="9"/>
        <rFont val="Arial Nova Cond Light"/>
        <family val="2"/>
      </rPr>
      <t xml:space="preserve"> JUN.</t>
    </r>
  </si>
  <si>
    <r>
      <t xml:space="preserve">EJECUTADO </t>
    </r>
    <r>
      <rPr>
        <b/>
        <sz val="9"/>
        <rFont val="Arial Nova Cond Light"/>
        <family val="2"/>
      </rPr>
      <t>JUN.</t>
    </r>
  </si>
  <si>
    <r>
      <t>PROGRAMADO</t>
    </r>
    <r>
      <rPr>
        <b/>
        <sz val="9"/>
        <rFont val="Arial Nova Cond Light"/>
        <family val="2"/>
      </rPr>
      <t xml:space="preserve"> JUL.</t>
    </r>
  </si>
  <si>
    <r>
      <t xml:space="preserve">EJECUTADO  </t>
    </r>
    <r>
      <rPr>
        <b/>
        <sz val="9"/>
        <rFont val="Arial Nova Cond Light"/>
        <family val="2"/>
      </rPr>
      <t>JUL.</t>
    </r>
  </si>
  <si>
    <r>
      <t xml:space="preserve">PROGRAMADO </t>
    </r>
    <r>
      <rPr>
        <b/>
        <sz val="9"/>
        <rFont val="Arial Nova Cond Light"/>
        <family val="2"/>
      </rPr>
      <t>AGO.</t>
    </r>
  </si>
  <si>
    <r>
      <t xml:space="preserve">EJECUTADO  </t>
    </r>
    <r>
      <rPr>
        <b/>
        <sz val="9"/>
        <rFont val="Arial Nova Cond Light"/>
        <family val="2"/>
      </rPr>
      <t>AGO.</t>
    </r>
  </si>
  <si>
    <r>
      <t xml:space="preserve">PROGRAMADO </t>
    </r>
    <r>
      <rPr>
        <b/>
        <sz val="9"/>
        <rFont val="Arial Nova Cond Light"/>
        <family val="2"/>
      </rPr>
      <t>SEP.</t>
    </r>
  </si>
  <si>
    <r>
      <t xml:space="preserve">EJECUTADO  </t>
    </r>
    <r>
      <rPr>
        <b/>
        <sz val="9"/>
        <rFont val="Arial Nova Cond Light"/>
        <family val="2"/>
      </rPr>
      <t>SEP</t>
    </r>
    <r>
      <rPr>
        <sz val="9"/>
        <rFont val="Arial Nova Cond Light"/>
        <family val="2"/>
      </rPr>
      <t>.</t>
    </r>
  </si>
  <si>
    <r>
      <t>PROGRAMADO</t>
    </r>
    <r>
      <rPr>
        <b/>
        <sz val="9"/>
        <rFont val="Arial Nova Cond Light"/>
        <family val="2"/>
      </rPr>
      <t xml:space="preserve"> OCT.</t>
    </r>
  </si>
  <si>
    <r>
      <t xml:space="preserve">EJECUTADO  </t>
    </r>
    <r>
      <rPr>
        <b/>
        <sz val="9"/>
        <rFont val="Arial Nova Cond Light"/>
        <family val="2"/>
      </rPr>
      <t>OCT</t>
    </r>
    <r>
      <rPr>
        <sz val="9"/>
        <rFont val="Arial Nova Cond Light"/>
        <family val="2"/>
      </rPr>
      <t>.</t>
    </r>
  </si>
  <si>
    <r>
      <t xml:space="preserve">PROGRAMADO </t>
    </r>
    <r>
      <rPr>
        <b/>
        <sz val="9"/>
        <rFont val="Arial Nova Cond Light"/>
        <family val="2"/>
      </rPr>
      <t>NOV.</t>
    </r>
  </si>
  <si>
    <r>
      <t xml:space="preserve">EJECUTADO </t>
    </r>
    <r>
      <rPr>
        <b/>
        <sz val="9"/>
        <rFont val="Arial Nova Cond Light"/>
        <family val="2"/>
      </rPr>
      <t>NOV.</t>
    </r>
  </si>
  <si>
    <r>
      <t xml:space="preserve">PROGRAMADO  </t>
    </r>
    <r>
      <rPr>
        <b/>
        <sz val="9"/>
        <rFont val="Arial Nova Cond Light"/>
        <family val="2"/>
      </rPr>
      <t>DIC.</t>
    </r>
  </si>
  <si>
    <r>
      <t xml:space="preserve">EJECUTADO </t>
    </r>
    <r>
      <rPr>
        <b/>
        <sz val="9"/>
        <rFont val="Arial Nova Cond Light"/>
        <family val="2"/>
      </rPr>
      <t>DIC.</t>
    </r>
  </si>
  <si>
    <r>
      <t xml:space="preserve">PROGRAMADO </t>
    </r>
    <r>
      <rPr>
        <b/>
        <sz val="9"/>
        <rFont val="Arial Nova Cond Light"/>
        <family val="2"/>
      </rPr>
      <t>ENE.</t>
    </r>
  </si>
  <si>
    <r>
      <t xml:space="preserve">EJECUTADO </t>
    </r>
    <r>
      <rPr>
        <b/>
        <sz val="9"/>
        <rFont val="Arial Nova Cond Light"/>
        <family val="2"/>
      </rPr>
      <t>ENE.</t>
    </r>
  </si>
  <si>
    <r>
      <t>PROGRAMADO</t>
    </r>
    <r>
      <rPr>
        <b/>
        <sz val="9"/>
        <rFont val="Arial Nova Cond Light"/>
        <family val="2"/>
      </rPr>
      <t xml:space="preserve"> FEB.</t>
    </r>
  </si>
  <si>
    <r>
      <t xml:space="preserve">EJECUTADO </t>
    </r>
    <r>
      <rPr>
        <b/>
        <sz val="9"/>
        <rFont val="Arial Nova Cond Light"/>
        <family val="2"/>
      </rPr>
      <t>FEB.</t>
    </r>
  </si>
  <si>
    <r>
      <t xml:space="preserve">PROGRAMADO </t>
    </r>
    <r>
      <rPr>
        <b/>
        <sz val="9"/>
        <rFont val="Arial Nova Cond Light"/>
        <family val="2"/>
      </rPr>
      <t>MAR.</t>
    </r>
  </si>
  <si>
    <r>
      <t xml:space="preserve">EJECUTADO </t>
    </r>
    <r>
      <rPr>
        <b/>
        <sz val="9"/>
        <rFont val="Arial Nova Cond Light"/>
        <family val="2"/>
      </rPr>
      <t>MAR.</t>
    </r>
  </si>
  <si>
    <r>
      <t xml:space="preserve">PROGRAMADO </t>
    </r>
    <r>
      <rPr>
        <b/>
        <sz val="9"/>
        <rFont val="Arial Nova Cond Light"/>
        <family val="2"/>
      </rPr>
      <t>ABR.</t>
    </r>
  </si>
  <si>
    <r>
      <t xml:space="preserve">EJECUTADO </t>
    </r>
    <r>
      <rPr>
        <b/>
        <sz val="9"/>
        <rFont val="Arial Nova Cond Light"/>
        <family val="2"/>
      </rPr>
      <t>ABR.</t>
    </r>
  </si>
  <si>
    <r>
      <t xml:space="preserve">PROGRAMADO </t>
    </r>
    <r>
      <rPr>
        <b/>
        <sz val="9"/>
        <rFont val="Arial Nova Cond Light"/>
        <family val="2"/>
      </rPr>
      <t>MAY.</t>
    </r>
  </si>
  <si>
    <r>
      <t xml:space="preserve">EJECUTADO  </t>
    </r>
    <r>
      <rPr>
        <b/>
        <sz val="9"/>
        <rFont val="Arial Nova Cond Light"/>
        <family val="2"/>
      </rPr>
      <t>MAY.</t>
    </r>
  </si>
  <si>
    <t>Se entregaron 6 informes de áreas, se actualizaron bases de datos, terminó monitoreo hidrobio, terminó pasantes. Formulación programa, salidas cartográficas</t>
  </si>
  <si>
    <t>Se entregaron 6 informes de áreas, se actualizaron bases de datos, terminó monitoreo agua humedales. Finalizaron pasantes salidas. Avance de formulación programa, salidas cartográficas</t>
  </si>
  <si>
    <t>Se adelantó administración, manejo y gestión integral en 19 áreas protegidas priorizadas,
con acciones de vigilancia, mantenimiento, seguimiento a tensionantes y gestión social e
interinstitucional</t>
  </si>
  <si>
    <t>En el mes de noviembre de 2021, se generaron 98 pronunciamientos sobre afectaciones a la EEP, 10 de Acotamiento o consultas del sistema hídrico y 0 de Conservación de ecosistemas del D.C</t>
  </si>
  <si>
    <t>Consolidado incluido Informe 11 de 12 del 2021 - mes de noviembre: Total documentoss 1074.  966 afectaciones a la EEP, 91 de Acotamiento o del sistema hídrico y 17 de Conservación de ecosistemas.</t>
  </si>
  <si>
    <t>Se enviaron 9 informes finales, se enviaron bases para cargue en SiB, se entregó el documento del programa de monitoreo con avance proyectado a la fecha, se realizaron 2 actividades ciencia ciudadana</t>
  </si>
  <si>
    <t>En el mes de diciembre de 2021, se generaron 101 pronunciamientos sobre afectaciones a la EEP, 6 de Acotamiento o consultas del sistema hídrico y 1 de Conservación de ecosistemas del D.C</t>
  </si>
  <si>
    <t>Consolidado incluido Informe 12 de 12 del 2021 - mes de diciembre: Total pronunciamientos 1181.  Afectaciones a la EEP 1067,  Acotamiento  sistema hídrico  97 y 17 de Conservación de ecosistemas.</t>
  </si>
  <si>
    <t>Se adelantó administración, manejo y gestión integral en 19 áreas protegidas priorizadas, con acciones de vigilancia, mantenimiento, seguimiento a tensionantes y gestión social e interinstitucional.</t>
  </si>
  <si>
    <t>Se adelantaron actividades de gobernanza y gestión socioambiental en 15 humedales con acciones de educación ambiental para la apropiación del territorio</t>
  </si>
  <si>
    <t>Seguimiento mensual de las actividades llevadas a cabo en los quince (15) Parques Ecológicos Distritales de Humedal (PEDH) por medio de la Matriz de Datos Significativos</t>
  </si>
  <si>
    <t>Radicado No. 2021IE106063 del 31 de mayo del 2021.</t>
  </si>
  <si>
    <t>Se incluyen   columnas con nuevos patrones de medición en los omponentes de Gestión e Inversión</t>
  </si>
  <si>
    <t>REPROGRAMACIÓN VIGENCIA 
(VALOR INICIAL)</t>
  </si>
  <si>
    <t>PROGRAMADO ENE.</t>
  </si>
  <si>
    <t>EJECUTADO ENE.</t>
  </si>
  <si>
    <t>PROGRAMADO FEB.</t>
  </si>
  <si>
    <t>EJECUTADO FEB.</t>
  </si>
  <si>
    <t>PROGRAMADO MAR.</t>
  </si>
  <si>
    <t>EJECUTADO MAR.</t>
  </si>
  <si>
    <t>PROGRAMADO ABR.</t>
  </si>
  <si>
    <t>EJECUTADO ABR.</t>
  </si>
  <si>
    <t>PROGRAMADO MAY.</t>
  </si>
  <si>
    <t>EJECUTADO  MAY.</t>
  </si>
  <si>
    <t>PROGRAMADO JUN.</t>
  </si>
  <si>
    <t>EJECUTADO JUN.</t>
  </si>
  <si>
    <t>PROGRAMADO JUL.</t>
  </si>
  <si>
    <t>EJECUTADO  JUL.</t>
  </si>
  <si>
    <t>PROGRAMADO AGO.</t>
  </si>
  <si>
    <t>EJECUTADO  AGO.</t>
  </si>
  <si>
    <t>PROGRAMADO SEP.</t>
  </si>
  <si>
    <r>
      <t>EJECUTADO  SEP</t>
    </r>
    <r>
      <rPr>
        <sz val="12"/>
        <rFont val="Calibri"/>
        <family val="2"/>
        <scheme val="minor"/>
      </rPr>
      <t>.</t>
    </r>
  </si>
  <si>
    <t>PROGRAMADO OCT.</t>
  </si>
  <si>
    <r>
      <t>EJECUTADO  OCT</t>
    </r>
    <r>
      <rPr>
        <sz val="12"/>
        <rFont val="Calibri"/>
        <family val="2"/>
        <scheme val="minor"/>
      </rPr>
      <t>.</t>
    </r>
  </si>
  <si>
    <t>PROGRAMADO NOV.</t>
  </si>
  <si>
    <t>EJECUTADO NOV.</t>
  </si>
  <si>
    <t>PROGRAMADO  DIC.</t>
  </si>
  <si>
    <t>EJECUTADO DIC.</t>
  </si>
  <si>
    <t>EJECUTADO ACUMULADO AL PERIODO
 AÑO 2022</t>
  </si>
  <si>
    <t xml:space="preserve">TOTAL PROYECTO 7814
</t>
  </si>
  <si>
    <t>1, 5. PROGRAMACIÓN INICIAL AÑO _2022</t>
  </si>
  <si>
    <t>1.6.REPROGRAMACIÓN VIGENCIA 2022</t>
  </si>
  <si>
    <t>1. Desarrollar las actividades de mejoramiento de la infraestructura y condiciones de sostenibilidad de las áreas administradas por la SDA, para garantizar el acceso y disfrute de la ciudadanía.</t>
  </si>
  <si>
    <t>4. Desarrollar actividades de gobernanza y gestión socioambiental en los PEDH</t>
  </si>
  <si>
    <t>5. Generar pronunciamientos sobre las afectaciones a los elementos de la EEP y otras áreas de interés ambiental.</t>
  </si>
  <si>
    <t>6. Generar soporte técnico para el alinderamiento o acotamiento de los elementos componentes del sistema hídrico del Distrito Capital.</t>
  </si>
  <si>
    <t>7. Generar insumos técnicos para la conservación de los ecosistemas del Distrito Capital.</t>
  </si>
  <si>
    <t>Se avanzó el proceso de contratación del equipo profesional del Grupo de monitoreo y se entregaron los informes de Gestión 2021, así como los reportes de las políticas de biodiversidad y humedales</t>
  </si>
  <si>
    <t>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los mismos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t>
  </si>
  <si>
    <t>2.50%</t>
  </si>
  <si>
    <t>Elementos de la EEP y Áreas de Interés Ambiental del Distrito Capital: La atención a los usuarios de la entidad, en el mes de enero de 2022, se focalizó en las siguientes localidades, mediante la generación de 75 documentos técnicos para la toma de decisiones, cuyos porcentajes % corresponden a:
1-USAQUÉN	8,0
2-CHAPINERO	2,7
3-SANTA FÉ	2,7
4-SAN CRISTÓBAL 9,3
5-USME	10,7
6-TUNJUELITO	1,3
7-BOSA	6,7
8-KENNEDY	2,7
9-FONTIBÓN	4,0
10-ENGATIVÁ	1,3
11-SUBA	14,7
12-BARRIOS UNIDOS	1,3
13-TEUSAQUILLO	1,3
14-LOS MÁRTIRES	0,0
15-ANTONIO NARIÑO	0,0
16-PUENTE ARANDA	0,0
17-LA CANDELARIA	0,0
18-RAFAEL URIBE URIBE	1,3
19-CIUDAD BOLÍVAR	16,0
20-SUMAPAZ	1,3
VARIAS	14,7</t>
  </si>
  <si>
    <t>Para el mes de enero de 2022, corresponde a las UPZ ubicadas en las áreas objeto de las 75 solicitudes atendidas.</t>
  </si>
  <si>
    <t>Corresponden a los barrios ubicados en las áreas objeto de las 75 solicitudes atendidas</t>
  </si>
  <si>
    <t>Hace referencia a polígonos: para cada predio objeto de consulta o elemento de la EEP y Área de Interés Ambiental del D.C.  (Chip Catastral, Dirección Vial, polígono formatos:  PDF- JPG.  Otros:  Shapefile, GDB, adjunto dentro del respectivo documento).</t>
  </si>
  <si>
    <t>UPZ y barrios aledaños al predio, área o polígonos objeto de estudio de las 75 solicitudes atendidas para el mes de enero de 2022</t>
  </si>
  <si>
    <t>Políticas: 
1. Para el Manejo del Suelo de Protección del Distrito Capital.  
 2. Gestión de la Conservación de la Biodiversidad.
3.  Humedales del Distrito Capital.
4. Distrital de Espacio Público.
5. Distrital de Gestión del Riesgo.
6.  Nacional de Humedales interiores de Colombia.
6. Nacional para la Gestión Integral del Recurso Hídrico
7.  Pública de Ecourbanismo y Gestión Sostenible (Formulación)</t>
  </si>
  <si>
    <t xml:space="preserve">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los mismos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
</t>
  </si>
  <si>
    <t>Se adelantó administración, manejo y gestión integral en 19 áreas protegidas priorizadas,
con acciones de vigilancia, mantenimiento, seguimiento a tensionantes y gestión social e
interinstitucional.</t>
  </si>
  <si>
    <t>Se presenta 1 Informe que contiene la generación de doc. Técnicos relacionados con el manejo y conservación de la EEP  y otras Áreas de Interés Ambiental del Distrito Capital</t>
  </si>
  <si>
    <t xml:space="preserve">8. Continuar con la implementación de la metodología de monitoreo para cada uno de los componentes: flora y fauna, generando un informe final de análisis y avanzar en la formulación del programa de monitoreo. </t>
  </si>
  <si>
    <t>X</t>
  </si>
  <si>
    <t>Shapefiles áreas protegidas Bogotá D.C:
Poligono Sur
Poligono Norte</t>
  </si>
  <si>
    <r>
      <t>EJECUTADO  SEP</t>
    </r>
    <r>
      <rPr>
        <sz val="10"/>
        <rFont val="Calibri"/>
        <family val="2"/>
        <scheme val="minor"/>
      </rPr>
      <t>.</t>
    </r>
  </si>
  <si>
    <r>
      <t>EJECUTADO  OCT</t>
    </r>
    <r>
      <rPr>
        <sz val="10"/>
        <rFont val="Calibri"/>
        <family val="2"/>
        <scheme val="minor"/>
      </rPr>
      <t>.</t>
    </r>
  </si>
  <si>
    <r>
      <t xml:space="preserve">PROGRAMADO </t>
    </r>
    <r>
      <rPr>
        <b/>
        <sz val="10"/>
        <rFont val="Calibri"/>
        <family val="2"/>
        <scheme val="minor"/>
      </rPr>
      <t>ENE.</t>
    </r>
  </si>
  <si>
    <r>
      <t xml:space="preserve">EJECUTADO </t>
    </r>
    <r>
      <rPr>
        <b/>
        <sz val="10"/>
        <rFont val="Calibri"/>
        <family val="2"/>
        <scheme val="minor"/>
      </rPr>
      <t>ENE.</t>
    </r>
  </si>
  <si>
    <r>
      <t>PROGRAMADO</t>
    </r>
    <r>
      <rPr>
        <b/>
        <sz val="10"/>
        <rFont val="Calibri"/>
        <family val="2"/>
        <scheme val="minor"/>
      </rPr>
      <t xml:space="preserve"> FEB.</t>
    </r>
  </si>
  <si>
    <r>
      <t xml:space="preserve">EJECUTADO </t>
    </r>
    <r>
      <rPr>
        <b/>
        <sz val="10"/>
        <rFont val="Calibri"/>
        <family val="2"/>
        <scheme val="minor"/>
      </rPr>
      <t>FEB.</t>
    </r>
  </si>
  <si>
    <r>
      <t xml:space="preserve">PROGRAMADO </t>
    </r>
    <r>
      <rPr>
        <b/>
        <sz val="10"/>
        <rFont val="Calibri"/>
        <family val="2"/>
        <scheme val="minor"/>
      </rPr>
      <t>MAR.</t>
    </r>
  </si>
  <si>
    <r>
      <t xml:space="preserve">EJECUTADO </t>
    </r>
    <r>
      <rPr>
        <b/>
        <sz val="10"/>
        <rFont val="Calibri"/>
        <family val="2"/>
        <scheme val="minor"/>
      </rPr>
      <t>MAR.</t>
    </r>
  </si>
  <si>
    <r>
      <t xml:space="preserve">PROGRAMADO </t>
    </r>
    <r>
      <rPr>
        <b/>
        <sz val="10"/>
        <rFont val="Calibri"/>
        <family val="2"/>
        <scheme val="minor"/>
      </rPr>
      <t>ABR.</t>
    </r>
  </si>
  <si>
    <r>
      <t xml:space="preserve">EJECUTADO </t>
    </r>
    <r>
      <rPr>
        <b/>
        <sz val="10"/>
        <rFont val="Calibri"/>
        <family val="2"/>
        <scheme val="minor"/>
      </rPr>
      <t>ABR.</t>
    </r>
  </si>
  <si>
    <r>
      <t xml:space="preserve">PROGRAMADO </t>
    </r>
    <r>
      <rPr>
        <b/>
        <sz val="10"/>
        <rFont val="Calibri"/>
        <family val="2"/>
        <scheme val="minor"/>
      </rPr>
      <t>MAY.</t>
    </r>
  </si>
  <si>
    <r>
      <t xml:space="preserve">EJECUTADO  </t>
    </r>
    <r>
      <rPr>
        <b/>
        <sz val="10"/>
        <rFont val="Calibri"/>
        <family val="2"/>
        <scheme val="minor"/>
      </rPr>
      <t>MAY.</t>
    </r>
  </si>
  <si>
    <r>
      <t>PROGRAMADO</t>
    </r>
    <r>
      <rPr>
        <b/>
        <sz val="10"/>
        <rFont val="Calibri"/>
        <family val="2"/>
        <scheme val="minor"/>
      </rPr>
      <t xml:space="preserve"> JUN.</t>
    </r>
  </si>
  <si>
    <r>
      <t xml:space="preserve">EJECUTADO </t>
    </r>
    <r>
      <rPr>
        <b/>
        <sz val="10"/>
        <rFont val="Calibri"/>
        <family val="2"/>
        <scheme val="minor"/>
      </rPr>
      <t>JUN.</t>
    </r>
  </si>
  <si>
    <r>
      <t>PROGRAMADO</t>
    </r>
    <r>
      <rPr>
        <b/>
        <sz val="10"/>
        <rFont val="Calibri"/>
        <family val="2"/>
        <scheme val="minor"/>
      </rPr>
      <t xml:space="preserve"> JUL.</t>
    </r>
  </si>
  <si>
    <r>
      <t xml:space="preserve">EJECUTADO  </t>
    </r>
    <r>
      <rPr>
        <b/>
        <sz val="10"/>
        <rFont val="Calibri"/>
        <family val="2"/>
        <scheme val="minor"/>
      </rPr>
      <t>JUL.</t>
    </r>
  </si>
  <si>
    <r>
      <t xml:space="preserve">PROGRAMADO </t>
    </r>
    <r>
      <rPr>
        <b/>
        <sz val="10"/>
        <rFont val="Calibri"/>
        <family val="2"/>
        <scheme val="minor"/>
      </rPr>
      <t>AGO.</t>
    </r>
  </si>
  <si>
    <r>
      <t xml:space="preserve">EJECUTADO  </t>
    </r>
    <r>
      <rPr>
        <b/>
        <sz val="10"/>
        <rFont val="Calibri"/>
        <family val="2"/>
        <scheme val="minor"/>
      </rPr>
      <t>AGO.</t>
    </r>
  </si>
  <si>
    <r>
      <t xml:space="preserve">PROGRAMADO </t>
    </r>
    <r>
      <rPr>
        <b/>
        <sz val="10"/>
        <rFont val="Calibri"/>
        <family val="2"/>
        <scheme val="minor"/>
      </rPr>
      <t>SEP.</t>
    </r>
  </si>
  <si>
    <r>
      <t xml:space="preserve">EJECUTADO  </t>
    </r>
    <r>
      <rPr>
        <b/>
        <sz val="10"/>
        <rFont val="Calibri"/>
        <family val="2"/>
        <scheme val="minor"/>
      </rPr>
      <t>SEP</t>
    </r>
    <r>
      <rPr>
        <sz val="10"/>
        <rFont val="Calibri"/>
        <family val="2"/>
        <scheme val="minor"/>
      </rPr>
      <t>.</t>
    </r>
  </si>
  <si>
    <r>
      <t>PROGRAMADO</t>
    </r>
    <r>
      <rPr>
        <b/>
        <sz val="10"/>
        <rFont val="Calibri"/>
        <family val="2"/>
        <scheme val="minor"/>
      </rPr>
      <t xml:space="preserve"> OCT.</t>
    </r>
  </si>
  <si>
    <r>
      <t xml:space="preserve">EJECUTADO  </t>
    </r>
    <r>
      <rPr>
        <b/>
        <sz val="10"/>
        <rFont val="Calibri"/>
        <family val="2"/>
        <scheme val="minor"/>
      </rPr>
      <t>OCT</t>
    </r>
    <r>
      <rPr>
        <sz val="10"/>
        <rFont val="Calibri"/>
        <family val="2"/>
        <scheme val="minor"/>
      </rPr>
      <t>.</t>
    </r>
  </si>
  <si>
    <r>
      <t xml:space="preserve">PROGRAMADO </t>
    </r>
    <r>
      <rPr>
        <b/>
        <sz val="10"/>
        <rFont val="Calibri"/>
        <family val="2"/>
        <scheme val="minor"/>
      </rPr>
      <t>NOV.</t>
    </r>
  </si>
  <si>
    <r>
      <t xml:space="preserve">EJECUTADO </t>
    </r>
    <r>
      <rPr>
        <b/>
        <sz val="10"/>
        <rFont val="Calibri"/>
        <family val="2"/>
        <scheme val="minor"/>
      </rPr>
      <t>NOV.</t>
    </r>
  </si>
  <si>
    <r>
      <t xml:space="preserve">PROGRAMADO  </t>
    </r>
    <r>
      <rPr>
        <b/>
        <sz val="10"/>
        <rFont val="Calibri"/>
        <family val="2"/>
        <scheme val="minor"/>
      </rPr>
      <t>DIC.</t>
    </r>
  </si>
  <si>
    <r>
      <t xml:space="preserve">EJECUTADO </t>
    </r>
    <r>
      <rPr>
        <b/>
        <sz val="10"/>
        <rFont val="Calibri"/>
        <family val="2"/>
        <scheme val="minor"/>
      </rPr>
      <t>DIC.</t>
    </r>
  </si>
  <si>
    <t>Las actividades de monitoreo permiten evaluar el cambio de la abundancia y riqueza de las especies monitoreadas con el fin de que se tomen las medidas pertinentes y tales medidas generen respuestas positivas en la fauna y la flora de las áreas bajo estudio y, consecuentemente, en la calidad de vida de los habitantes de la ciudad. Durante el período reportado se adelantaron las actividades de monitoreo ya reportadas en los apartados correspondientes que redundan en el conocimiento de las especies de fauna y flora de la población bogotana.</t>
  </si>
  <si>
    <t>Se avanzo el proceso de revision de protocolos y programa. Se dio inicio al campo de fauna y flora, se comenzaron las actividades de investigacion. Se recibieron los resultados de monitoreo hidro 2021</t>
  </si>
  <si>
    <t>En el mes de febrero de 2022, se generaron 62 pronunciamientos sobre afectaciones a la EEP, 10 de Acotamiento o consultas del sistema hídrico y 2 de Conservación de ecosistemas del D.C</t>
  </si>
  <si>
    <t>Actividad 1. Anexo 1.1 Cesión de derechos consorcio mitigación 2018, Anexo 1.2 Estado conexión eléctrica Juan Rey, Anexo 1.3 acta de comité kiosko, Anexo 1.4 Acta de inicio cto malla Juan Rey.
Actividad 2. Anexo 2.1 Matriz de seguimiento mensual PDEM, Anexo 2.2 Matriz de seguimiento mantenimiento RDH-PDEM, Anexo 2.3 DATOS SIGNIFICATIVOS RDH.
Actividad 3. Anexo 3.1 RDH Datos Significativos, Anexo 3.2 Plan de Mejora Humedales Seguimiento_PMA_RDH.
Actividad 4. Anexo 4.1 DATOS SIGNIFICATIVOS RDH.</t>
  </si>
  <si>
    <t>A feb 2022 Obras de mitigación: Terminadas y Contratos de obra- interventoría finalizados.</t>
  </si>
  <si>
    <t>Acumulado a marzo de 2022, se cuenta con la generación de 3 documentos técnicos sobre áreas de importancia ambiental correspondiente a la conservación de los ecosistemas del Distrito Capital.</t>
  </si>
  <si>
    <t>7, LOGROS CORTE A MARZO AÑO 2022</t>
  </si>
  <si>
    <t>A marzo, en cumplimiento de la estrategías de la Política de Humedales del Distrito Capital y de los 14 planes de acción-PMA; se realizan acciones que propenden fortalecer la construcción y apropiación del territorio, intercambio de saberes, reconstrucción de memoria histórica y promoción de acciones de protección y cuidado hacia los humedales y su biodiversidad. Adicionalmente, los administradores de las RDH participan en las siguientes mesas: Comisión Ambiental Local CAL, Mesa de habitante de calle, Consejo Local de gestión del riesgo, Mesas Técnicas Interinstitucionales, entre otras. Gracias a estos espacios se han podido consolidar acciones en el territorio de los humedales de impacto para su protección, conservación y recuperación. A continuación se relacionan las actividades que se han llevado a cabo de enero a marzo:
295 actividades de gobernanza,  educación, comunicación y participación para la construcción social del territorio con la partición de 10.772 personas. Se desarrollaron 13 actividades en el marco de la estrategia de Investigación y Monitoreo  comunitario con la participación de 74 personas. En cuanto  a la gestión interinstitucional se participó en 48 mesas o recorridos interinstitucionales en representación de la Secretaria de Ambiente para abordar las acciones de gestión en los humedales con la participación de 937 personas.</t>
  </si>
  <si>
    <t>Las actividades de administración, manejo integral, conservación y restauración de los PDEM y RDH, garantizan la recuperación de espacios de importancia ambiental degradados por la acción antrópica y natural; constituyendo así, una oferta de espacio público ambiental de calidad para la ciudad y para la sostenibilidad de la biodiversidad urbana. 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los mismos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t>
  </si>
  <si>
    <t>Las actividades de administración, manejo integral, conservación y restauración de los PDEM y RDH, garantizan la recuperación de espacios de importancia ambiental degradados por la acción antrópica y natural; constituyendo así, una oferta de espacio público ambiental de calidad para la ciudad y para la sostenibilidad de la biodiversidad urbana.</t>
  </si>
  <si>
    <t>Anexo 2.1 Matriz de seguimiento mensual PDEM, Anexo 2.2 DATOS SIGNIFICATIVOS 2022_RDH_Marzo, Anexo 2.3 Matriz de seguimiento mantenimiento_PDEM_RDH 
Anexo 3.1 Ficha Tecnica_VF_2022, Anexo 3.2 RDH_Seguimiento_PMA_03032022, Anexo 3.3 Respuestas Cumplimiento PMA, Anexo 3.4 Matriz de seguimiento mensual PDEM – Anexo 4.1 DATOS SIGNIFICATIVOS 2022</t>
  </si>
  <si>
    <t>Anexo 2.1 Matriz de seguimiento mensual PDEM, Anexo 2.2 DATOS SIGNIFICATIVOS 2022_RDH_Marzo, Anexo 2.3 Matriz de seguimiento mantenimiento_PDEM_RDH 
Anexo 3.1 Ficha Tecnica_VF_2022, Anexo 3.2 RDH_Seguimiento_PMA_03032022, Anexo 3.3 Respuestas Cumplimiento PMA, Anexo 3.4 Matriz de seguimiento mensual PDEM – Anexo 4.1 DATOS SIGNIFICATIVOS 2022
Base de datos de clasificación y reparto de solicitudes de usuarios internos y externos.
Base de datos de revisión y ajuste de los documentos técnicos emitidos (pronunciamientos, Informes Técnicos, Conceptos Técnicos).
Aplicativo Forest - Secretaria Distrital de Ambiente.
Programación de vehículos para visitas técnicas.
Solicitudes de acompañamiento técnico.</t>
  </si>
  <si>
    <t>5, PONDERACIÓN HORIZONTAL AÑO: 2022</t>
  </si>
  <si>
    <t>Se continuó el proceso de revision de protocolos y programa. Se continuó campo de fauna y flora, y se apoyó actividades de ciencia ciudadana y acuredos de conservación. Se realizó taller conceptos</t>
  </si>
  <si>
    <t>A marzo 2022 Obras de mitigación: Terminadas y Contratos de obra- interventoría finalizados.</t>
  </si>
  <si>
    <t>Se reorganizo el cronograma para optimizar al máximo los vehículos, y se reprogramarán las dos salidas faltantes</t>
  </si>
  <si>
    <t xml:space="preserve">Anexo 1. Informe de Gestión Grupo de Monitoreo de la Biodiversidad_Marzo_2021
Anexo 2. Listados de Asistencia Jornadas de Monitoreo_Marzo
Anexo 3. Carpeta reuniones internas
Anexo 4. Carpeta reuniones externas
Anexo 5. Fichas flora 2022
Anexo 6. Fichas entomofauna 2022
</t>
  </si>
  <si>
    <t xml:space="preserve">Para el mes de marzo de 2022, se presenta un (1) Documento Técnico de Gestión – con lo cual se llega a un acumulado para la vigencia de 3 Informes de 12 del año 2022 que recopila la generación de documentos técnicos para la toma de decisiones relacionados con el manejo, protección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86 documentos asignados. 
2. Emisión de respuestas a usuarios internos y externos de la entidad relacionados con Procesos de Quejas y/o reclamos; Correspondencia, Dependencia Apoyo (Enlace de Concejo), Apoyo Técnico y Legal, agrupadas en tres actividades: 
A. Generar pronunciamientos sobre las afectaciones a los elementos de la EEP y otras áreas de interés ambiental: 91 documentos.
B. Generar soporte técnico para el alinderamiento de los elementos componentes del sistema hídrico del Distrito Capital:  9 documentos. 
C.  Generar insumos técnicos para la conservación de los ecosistemas del Distrito Capital: 1 documento.
Con lo anterior se alcanza un acumulado Plan Desarrollo de 21 Documentos Técnicos de Gestión. </t>
  </si>
  <si>
    <t>Se reorganizo el cronograma para optimizar al máximo los vehículos y se reprogramarán las dos salidas faltantes</t>
  </si>
  <si>
    <t>A marzo se desarrollaron actividades, así: 
- Gestión en Parques Distritales Ecológicos de Montaña (PDEM); dando cumpliemiento a lo contemplado en el procedimiento de manejo de espacios para la consevación y a los instrumentos de manejo de cada una de las áreas, se desarrollon las siguientes actividades:
41 Reuniones con OPEL, Monitoreo, PIGA, Restauración y Parques de Montaña.
22 Reuniones externas con: AMCOVIT, Aguas de Bogotá, programa Parceros, acompañamiento a grabación de programas de divulgación Parques de Montaña, Comité Ambiental Local San Cristóbal y EAAB.
Apoyo a seguimiento a:  Instalación malla perimetral y construcción del aula Juan Rey.
23 Recorridos con Comunidad, AMCOVIT, Aguas de Bogotá, Mujeres que Reverdecen, OPEL, EAAB y Servicios generales.
5 Comunicaciones de ocupaciones informales.
- Reservas Distritales de Humedal (RDH)
Durante la vigencia se implementaron acciones de manejo y uso sostenible, líneas de vigilancia y gestión de factores tensionantes, apoyo a las acciones de control y seguimiento ejercidas por la Dirección de Control Ambiental y/o Autoridades Distritales o Locales, reportes de gestión. Así como todas las actividades relacionadas con los procesos de restauración y recuperación de los ecosistemas dando cumplimiento a las estrategias 3 y 4 de la Política de Humedales del Distrito Capital. 
- Las actividades de apoyo a la administración desarrolladas en las zonas verdes y duras de las 19 áreas priorizas administradas por la SDA, se ejecutaron en el marco del contrato interadministrativo SDA 20211293 con la empresa Aguas de Bogotá S.A ESP. Área intervenida marzo 402,91 ha.</t>
  </si>
  <si>
    <t>A marzo se desarrollaron actividades en atención al plan de mejora de las acciones de gestión en humedales y reportes de seguimiento a los Planes de Manejo Ambiental, se actualiza formato de reporte de Ficha Técnica Mensual con un ítem específico para el seguimiento de cada PMA. Se actualiza base de datos de seguimiento a los Planes de Manejo Ambiental con relación a las respuestas recibidas de instituciones con competencias en cumplimiento (Alcaldías locales, Empresa de Acueducto y Alcantarillado, CAR).
En el cumplimiento de los instrumentos de planeación y manejo de los PDEM se desarrollaron actividades en las siguientes líneas, Restauración: se realizó la gestión con el equipo de Restauración para incluir las áreas de los PDEM dentro de la proyección de los contratos de intervención para plantación y mantenimiento vigencia 2022; se realizó el control de especies exóticas e invasoras contrato SDA-20211293. Educación Ambiental: Se realizaron recorridos interpretativos con grupos del JBB, U.D y Adulto Mayor. Adicionalmente, se realizó capacitación de manejo de residuos sólidos a Mujeres que Reverdecen. Gestión Social: Apoyo al proyecto Parceros en la capacitación en actividades de paisajismo, grabación de videos institucionales. Monitoreo: Se realizaron reuniones técnicas con Monitoreo para definir las actividades e incluirlas en el plan de acción 2022 para el cumplimiento de los instrumentos de manejo.</t>
  </si>
  <si>
    <t>En el I trimestre se generaron 215 pronunciamientos de los cuales a marzo se generaron 91 pronunciamientos de respuesta correspondientes a solicitudes de información de usuarios internos y externos de la entidad, sobre una presunta afectación de áreas, predios o polígonos objeto de consulta, por elementos componentes de la Estructura Ecológica Principal y /o Determinantes Ambientales, en el marco del Decreto 555 de 2021 “Por el cual se adopta la revisión general del Plan de Ordenamiento Territorial de Bogotá D.C.”.  Las peticiones tienen como propósito fundamental, obtener información oficial de la entidad que, permita verificar la ubicación de los lugares de interés con respecto a áreas de importancia ambiental, ya sea para realizar la intervención de los inmuebles con obras, adecuaciones o proyectos urbanísticos,  adelantar las actividades preliminares sobre Proyectos de interés de la Administración Distrital o también, determinar ocupaciones ilegales en la ciudad por parte de las autoridades policivas competentes, entre otras. Lo anterior sustentado en la información cartográfica oficial del Distrito Capital cuya fuente proviene de la Secretaría de Planeación Distrital (Decreto 555 de 2021-https://sdpbogota.maps.arcgis.com/apps/webappviewer/index.html?id=d1a9b1e5decf47acb120637d94dec1a8), y las visitas técnicas que motivan su realización. Se incluyen también, los pronunciamientos , visitas y conceptos técnicos generados para el trámite de Licencias de Construcción en Franja de Adecuación de Cerros Orientales en cumplimiento de  la Resolución No. 845 de 2017, Apoyo técnico a Fallos, Acciones Populares, Acciones de Cumplimiento, Tutelas  solicitadas por la Dirección Legal Ambiental de la SDA y Apoyo técnico a la Subdirección de Control Ambiental al Sector Público en la verificación en terreno por parte de la comisión de topografía de posibles afectaciones a los elementos componentes de la Estructura Ecológica Principal del Distrito Capital.</t>
  </si>
  <si>
    <t xml:space="preserve">En el I trimestre se generaron 29 documentos, de los cuales 9 corresponden al  marzo, relacionados con el acotamiento de la ronda hídrica de corrientes y cuerpos de agua en el Distrito Capital, solicitudes de información o verificación del estado del sistema hídrico, como elemento componente de la Estructura Ecológica Principal de conformidad con lo establecido en el Decreto 555 de 2021 “Por el cual se adopta la revisión general del Plan de Ordenamiento Territorial de Bogotá D.C.”.   
Se intervino en reuniones virtuales internas del equipo de trabajo de la Subdirección de Ecosistemas y Ruralidad -  SER, con respecto a los avances del proceso de acotamiento de la ronda hídrica de cuerpos de agua en el Distrito Capital y la estructuración del documento de priorización; se asistió al Comité de Regularización y Legalización de barrios en cabeza de la Secretaría Distrital del Hábitat aportando información sobre el estado de acotamiento de los cuerpos de agua para adelantar dichos procesos;  se atendió invitación de la Junta de Acción Local de Chapinero sobre estado de acotamiento de las quebradas de dicha Localidad,  Audiencia en el Barrio Bosque Calderón Tejada acotamiento de la ronda hídrica de la quebrada Las Delicias; Seguimiento a proyectos que adelanta la EAAB ESP, Acotamiento reserva Distrital de Humedales de Torca y Guaymaral con CAR, además de atención a solicitudes del Concejo Distrital y la comunidad.
Se convocó a Mesa de Trabajo con la EAAB ESP e IDIGER con el propósito de articular los roles y estructurar una propuesta de trabajo conjunta, para el año 2022, en cumplimiento de las funciones y nuevas disposiciones establecidas en el Decreto 555 de 2021  </t>
  </si>
  <si>
    <t>En el I trimestre se elaboraron 6 documentos, de los cuales 1 se elaboró en el mes de marzo, este documento está  relacionado con información sobre áreas de importancia ambiental correspondiente a la conservación de los ecosistemas del Distrito Capital. Así mismo, se asiste a reuniones de apoyo técnico al equipo de Acuerdos de Conservación de la SER. Acumulado a marzo de 2022, se cuenta con la generación de 3 documentos técnicos sobre áreas de importancia ambiental correspondiente a la conservación de los ecosistemas del Distrito Capital.</t>
  </si>
  <si>
    <t xml:space="preserve">Durante el primer trimestre 2022 el avance en las obras es: Obras de mitigación: Terminadas en un 100% según Acta de Recibo Final e Informe de Supervisión. El contratista de obra presentó solicitud de cesión de derechos económicos derivados de la ejecución del contrato, lo cual está en estudio al interior de la SDA para proceder con la liquidación del contrato. 
Aula Mirador Juan Rey: Contratos tanto de obra como de interventoría finalizados. El prestador del servicio de energía dio aprobación para la conexión definitiva, sin embargo, en visita realizada el observaciones de ENEL allegadas por la Interventoría el 22 de marzo, se indican la necesidad de presentar dictámenes de conexión desde planta eléctrica; por lo cual aún no se podrá dar conectividad definitiva de energía. El contratista se encuentra realizando actividades de remates y ajuste de carpinterías, control de humedades cableado estructurado, instalación de equipos, entre otras, esto con el ánimo de adelantar los procesos de finalización y entrega definitivos. 
Locativas: Se está ejecutando la primera etapa del contrato de de obra No.SDA-202111771, que en lo que correspnde a la intervención en Humedal Salitre,se realizaron visitas de campo para dentro de la etapa de diseño y evaluación.  El Contratista presentó en comité de obra propuesta de diseño del kiosco, la cual está en estudio desde la Dirección de Gestión Corporativa. 
Cerramiento Aula Juan Rey: En la priera etapa del contrato de obra No. SDA-20211781fueron entregados los documentos de diseños detallados y planes de desarrollo de obra. El Contratista dio inicio a las actividades de obra con el desarrollo de cimentación de costado sur y corte de materiales. 
</t>
  </si>
  <si>
    <t>Al primer trimestre 2022, se han adelantado acciones de administración y manejo en el 100% de las áreas protegidas priorizadas (15 humedales y 4 parques de montaña), A coninuación se relacionan los avances; Obras de mitigación: Terminadas en un 100%, Aula Mirador Juan Rey: Contratos tanto de obra como de interventoría finalizados. Locativas: Se está ejecutando la primera etapa del contrato de obra No.SDA-202111771, que corresponde a la intervención en Humedal Salitre. Cerramiento Aula Juan Rey: En la primera etapa del contrato de obra No. SDA-20211781 fueron entregados los documentos de diseños detallados y planes de desarrollo de obra. El Contratista dio inicio a las actividades de obra con el desarrollo de cimentación de costado sur y corte de materiales. Durante la vigencia se implementaron acciones de manejo y uso sostenible, líneas de vigilancia y gestión de factores tensionantes, apoyo a las acciones de control y seguimiento ejercidas por la Dirección de Control Ambiental y/o Autoridades Distritales o Locales, reportes de gestión. Así como todas las actividades relacionadas con los procesos de restauración y recuperación de los ecosistemas dando cumplimiento a las estrategias 3 y 4 de la Política de Humedales del Distrito Capital. 
Para el mes de marzo de 2022, se presenta un (1) Documento Técnico de Gestión (3 acumulados a marzo) - Informe consolidado No. 3 de 12 del año 2022 que, recopila la generación de documentos técnicos para la toma de decisiones relacionados con el manejo, protección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86 documentos asignados. 
2. Emisión de respuestas a usuarios internos y externos de la entidad relacionados con Procesos de Quejas y/o reclamos; Correspondencia, Dependencia Apoyo (Enlace de Concejo), Apoyo Técnico y Legal, agrupadas en tres actividades: 
A. Generar pronunciamientos sobre las afectaciones a los elementos de la EEP y otras áreas de interés ambiental: 91 documentos.
B. Generar soporte técnico para el alinderamiento de los elementos componentes del sistema hídrico del Distrito Capital:  9 documentos. 
C.  Generar insumos técnicos para la conservación de los ecosistemas del Distrito Capital:  1 documento.</t>
  </si>
  <si>
    <t>Al primer trimestre 2022, se han adelantado acciones de administración y manejo en el 100% de las áreas protegidas priorizadas (15 humedales y 4 parques de montaña), con los siguientes avances;  Obras de mitigación: Terminadas en un 100%, Aula Mirador Juan Rey: Contratos tanto de obra como de interventoría finalizados. Locativas: Se está ejecutando la primera etapa del contrato de obra No.SDA-202111771, que corresponde a la intervención en Humedal Salitre. Cerramiento Aula Juan Rey: En la primera etapa del contrato de obra No. SDA-20211781 fueron entregados los documentos de diseños detallados y planes de desarrollo de obra. El Contratista dio inicio a las actividades de obra con el desarrollo de cimentación de costado sur y corte de materiales. Durante la vigencia se implementaron acciones de manejo y uso sostenible, líneas de vigilancia y gestión de factores tensionantes, apoyo a las acciones de control y seguimiento ejercidas por la Dirección de Control Ambiental y/o Autoridades Distritales o Locales, reportes de gestión. Así como todas las actividades relacionadas con los procesos de restauración y recuperación de los ecosistemas dando cumplimiento a las estrategias 3 y 4 de la Política de Humedales del Distrito Capital. Las actividades de monitoreo permiten evaluar el cambio de la abundancia y riqueza de las especies monitoreadas con el fin de que se tomen las medidas pertinentes que generen respuestas positivas tanto en la fauna y la flora de las áreas bajo estudio como en la calidad de vida de los habitantes de la ciudad. Durante el período reportado se adelantaron las actividades de monitoreo que redundan en el conocimiento de las especies de fauna y flora.</t>
  </si>
  <si>
    <t>2.  Ejecutar acciones de administración, mantenimiento y manejo integral en 19 áreas protegidas priorizadas, Reservas Distritales de Humedal (RDH) y Parques Distritales Ecológicos de Montaña (PDEM)</t>
  </si>
  <si>
    <t>3. Realizar el seguimiento a las actividades definidas en los instrumentos de planeación y manejo de los RDH y PDEM.</t>
  </si>
  <si>
    <t>2, ACTUALIZADO</t>
  </si>
  <si>
    <t>Barrios Unidos</t>
  </si>
  <si>
    <t>CORTE A MARZO  AÑO 2022</t>
  </si>
  <si>
    <t xml:space="preserve">Para el primer trimestre de 2022, se ha ejecutado un 12% que equivale a un avance del 0,03 en la vigencia, con lo cual se consolida al PDD en un 0,33 del programa de monitoreo, con la siguiente gestión a marzo 2022: en cuanto a la formulación se continuó en la revisión bibliográfica, con la modificación del Programa desde el marco teórico: presentación, justificación y marco normativo. Se realizó un taller de conceptos básicos para presentar el actual programa de monitoreo y se evidenció la necesidad de seguir ajustando y discutiendo. Se realizaron reuniones con los grupos de componentes biológicos en las cuales se identificaron los ajustes que deben hacerse a los protocolos. 
En cuanto al levantamiento de línea base, se continuó la fase de campo. El componente de flora visito las RDH SML, Salitre y los PDEM Soratama y Mirador, completando la revisión de las coberturas y las colectas. El grupo de aves visito las RDHSalitre, SML, Burro, Capellanía, Techo, Vaca, Soratama y Mirador, teniendo registros importantes por ser los primeros. El Grupo de Mamíferos completo el monitoreo en Tibanica, Capellanía, Mirador y Soratama, aplicando diferentes metodologías de muestreo. El grupo  entomofauna visito Salitre, SML, Mirador y Soratama y aplicando metodologías diferentes. Se actualizo la base de datos de tensionantes. En cuanto a investigación, se reactivaron las actividades de convenios con diferentes universidades, se participó en una propuesta de Ciencia Ciudadana con la Embajada de USA y se participó en una jornada comunitaria en el Tunjo. Visita de caracterización rápida a la Reserva UtopíaBio como parte de los compromisos del Acuerdo de Conservación, y se recibieron los resultados corregidos y para revisión del monitoreo hidrobiológico y fisicoquímico del 2021. Se reviso y corrigió el informe 10 de Aguas Bogotá y se participó de diferentes espacios con los demás grupos de la SER y la SDA para coordinar acciones conjuntas en temas de conectividad y ciencia ciudadana. </t>
  </si>
  <si>
    <r>
      <t xml:space="preserve">Para el primer trimestre de 2022, se ha ejecutado un 12% que equivale a un avance del 0,03 en la vigencia, con lo cual se consolida al PDD en un </t>
    </r>
    <r>
      <rPr>
        <b/>
        <sz val="9"/>
        <rFont val="Arial Nova Cond Light"/>
        <family val="2"/>
      </rPr>
      <t>0,33</t>
    </r>
    <r>
      <rPr>
        <sz val="9"/>
        <rFont val="Arial Nova Cond Light"/>
        <family val="2"/>
      </rPr>
      <t xml:space="preserve"> del programa de monitoreo, con la siguiente gestión a marzo 2022: En cuanto a la formulación se continuó en la revisión bibliográfica, Se ha continuado con la modificación del Programa desde el marco teórico: presentación, justificación y marco normativo. Se realizó un taller de conceptos básicos donde se presentó el actual programa de monitoreo y se evidenció la necesidad de seguir ajustando y discutiendo. También se realizaron reuniones con los grupos de componentes biológicos en las cuales se identificaron los ajustes que deben hacerse a los protocolos. 
En cuanto al levantamiento de línea base, se continuó la fase de campo. El componente de flora visito las RDH SML, Salitre y los PDEM Sortama y Mirador, completando la revisión de las coberturas y las colectas. El grupo de aves visito las RDHSalitre, SML, Burro, Capellanía, Techo, Vaca, Soratama y Mirador, teniendo registros importantes por ser los primeros. El Grupo de Mamíferos completo el monitoreo en Tibanica, Capellanía, Mirador y Soratama, aplicando diferentes metodologías demuestreo. El grupo de entomofauna visito Salitre, SML, Mirador y Soratama y aplicó conco metodologías diferentes. También se actualizo la base de datos de tensionantes. En cuanto a investigación, se reactivaron las actividades de convenios con diferentes universidades, se participó en una propuesta de Ciencia Ciudadana con la Embajada de USA y se participó en una jornada comunitaria en el Tunjo.
Se hizo una visita de caracterización rápida a la Reserva UtopíaBio como parte de los compromisos del Acuerdo de Conservación, y se recibieron los resultadoscorregidos y para revisión del monitoreo hidrobiológico y fisicoquímico del 2021. Se reviso y corrigió el informe No. 10 de Aguas Bogotá y se participó de diferentes espacios con los demás grupos de la SER y la SDA para coordinar acciones conjuntas en temas de conectividad y ciencia ciudadana.</t>
    </r>
  </si>
  <si>
    <t>Para la vigencia se presentó un pequeño retraso en dos visitas a campo del componente de flora, por programación de otras actividades urgentes. Hay retraso en las metodologías por la falta de cebos y dispinibilidad de vehículos</t>
  </si>
  <si>
    <r>
      <t xml:space="preserve">6, % CUMPLIMIENTO ACUMULADO (al periodo) </t>
    </r>
    <r>
      <rPr>
        <b/>
        <sz val="16"/>
        <rFont val="Arial"/>
        <family val="2"/>
      </rPr>
      <t>cuatrienio</t>
    </r>
  </si>
  <si>
    <t>Para la vigencia se presentó un pequeño retraso en dos visitas a campo del componente de flora, por programación de otras actividades urgentes. Se tienen retrasos en las metodologías por la falta de cebos y disponibilidad de vehículos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</si>
</sst>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0.000"/>
    <numFmt numFmtId="180" formatCode="#,##0.000"/>
    <numFmt numFmtId="181" formatCode="&quot;$&quot;\ #,##0"/>
    <numFmt numFmtId="182" formatCode="&quot;$&quot;\ #,##0.00"/>
    <numFmt numFmtId="183" formatCode="#,##0.0"/>
    <numFmt numFmtId="184" formatCode="_-* #,##0.000\ _€_-;\-* #,##0.000\ _€_-;_-* &quot;-&quot;??\ _€_-;_-@_-"/>
    <numFmt numFmtId="185" formatCode="#,##0.00000"/>
    <numFmt numFmtId="186" formatCode="_-* #,##0.0000\ _€_-;\-* #,##0.0000\ _€_-;_-* &quot;-&quot;??\ _€_-;_-@_-"/>
    <numFmt numFmtId="187" formatCode="#,##0.0000_ ;\-#,##0.0000\ "/>
    <numFmt numFmtId="188" formatCode="0.0000%"/>
    <numFmt numFmtId="189" formatCode="&quot;No debe superar 200 caracteres, suma&quot;\ 0"/>
    <numFmt numFmtId="190" formatCode="0.000%"/>
    <numFmt numFmtId="191" formatCode="&quot;No debe superar 2000 caracteres, suma&quot;\ General"/>
    <numFmt numFmtId="192" formatCode="_-[$$-240A]\ * #,##0_-;\-[$$-240A]\ * #,##0_-;_-[$$-240A]\ * &quot;-&quot;??_-;_-@_-"/>
  </numFmts>
  <fonts count="76" x14ac:knownFonts="1">
    <font>
      <sz val="11"/>
      <color theme="1"/>
      <name val="Calibri"/>
      <family val="2"/>
      <scheme val="minor"/>
    </font>
    <font>
      <sz val="11"/>
      <color indexed="8"/>
      <name val="Calibri"/>
      <family val="2"/>
    </font>
    <font>
      <sz val="11"/>
      <name val="Arial"/>
      <family val="2"/>
    </font>
    <font>
      <sz val="10"/>
      <name val="Arial"/>
      <family val="2"/>
    </font>
    <font>
      <sz val="11"/>
      <color indexed="8"/>
      <name val="Calibri"/>
      <family val="2"/>
    </font>
    <font>
      <sz val="8"/>
      <name val="Calibri"/>
      <family val="2"/>
    </font>
    <font>
      <sz val="10"/>
      <name val="Arial"/>
      <family val="2"/>
    </font>
    <font>
      <sz val="10"/>
      <name val="Arial"/>
      <family val="2"/>
    </font>
    <font>
      <b/>
      <sz val="9"/>
      <color indexed="81"/>
      <name val="Tahoma"/>
      <family val="2"/>
    </font>
    <font>
      <sz val="11"/>
      <color theme="1"/>
      <name val="Calibri"/>
      <family val="2"/>
      <scheme val="minor"/>
    </font>
    <font>
      <b/>
      <sz val="11"/>
      <color theme="1"/>
      <name val="Calibri"/>
      <family val="2"/>
      <scheme val="minor"/>
    </font>
    <font>
      <sz val="10"/>
      <color indexed="8"/>
      <name val="Arial"/>
      <family val="2"/>
    </font>
    <font>
      <sz val="11"/>
      <name val="Calibri"/>
      <family val="2"/>
      <scheme val="minor"/>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b/>
      <sz val="9"/>
      <color rgb="FF000000"/>
      <name val="Tahoma"/>
      <family val="2"/>
    </font>
    <font>
      <sz val="9"/>
      <color rgb="FF000000"/>
      <name val="Tahoma"/>
      <family val="2"/>
    </font>
    <font>
      <sz val="12"/>
      <name val="Calibri"/>
      <family val="2"/>
      <scheme val="minor"/>
    </font>
    <font>
      <sz val="22"/>
      <color indexed="81"/>
      <name val="Tahoma"/>
      <family val="2"/>
    </font>
    <font>
      <b/>
      <sz val="14"/>
      <name val="Calibri"/>
      <family val="2"/>
      <scheme val="minor"/>
    </font>
    <font>
      <b/>
      <sz val="11"/>
      <name val="Calibri"/>
      <family val="2"/>
      <scheme val="minor"/>
    </font>
    <font>
      <b/>
      <sz val="12"/>
      <name val="Calibri"/>
      <family val="2"/>
      <scheme val="minor"/>
    </font>
    <font>
      <b/>
      <sz val="11"/>
      <color rgb="FFFF0000"/>
      <name val="Calibri"/>
      <family val="2"/>
      <scheme val="minor"/>
    </font>
    <font>
      <b/>
      <sz val="11"/>
      <color indexed="8"/>
      <name val="Calibri"/>
      <family val="2"/>
      <scheme val="minor"/>
    </font>
    <font>
      <sz val="9"/>
      <name val="Arial"/>
      <family val="2"/>
    </font>
    <font>
      <sz val="11"/>
      <color theme="1"/>
      <name val="Arial Nova Cond Light"/>
      <family val="2"/>
    </font>
    <font>
      <b/>
      <sz val="11"/>
      <color theme="1"/>
      <name val="Arial Nova Cond Light"/>
      <family val="2"/>
    </font>
    <font>
      <sz val="11"/>
      <name val="Arial Nova Cond Light"/>
      <family val="2"/>
    </font>
    <font>
      <b/>
      <sz val="11"/>
      <name val="Arial Nova Cond Light"/>
      <family val="2"/>
    </font>
    <font>
      <b/>
      <sz val="12"/>
      <name val="Arial"/>
      <family val="2"/>
    </font>
    <font>
      <sz val="10"/>
      <name val="Calibri"/>
      <family val="2"/>
      <scheme val="minor"/>
    </font>
    <font>
      <sz val="10"/>
      <color indexed="8"/>
      <name val="Calibri"/>
      <family val="2"/>
      <scheme val="minor"/>
    </font>
    <font>
      <sz val="10"/>
      <color theme="1"/>
      <name val="Calibri"/>
      <family val="2"/>
      <scheme val="minor"/>
    </font>
    <font>
      <b/>
      <sz val="10"/>
      <color theme="1"/>
      <name val="Calibri"/>
      <family val="2"/>
      <scheme val="minor"/>
    </font>
    <font>
      <b/>
      <sz val="10"/>
      <name val="Calibri"/>
      <family val="2"/>
      <scheme val="minor"/>
    </font>
    <font>
      <b/>
      <sz val="9"/>
      <name val="Arial"/>
      <family val="2"/>
    </font>
    <font>
      <sz val="9"/>
      <color theme="1"/>
      <name val="Arial Nova Cond Light"/>
      <family val="2"/>
    </font>
    <font>
      <b/>
      <sz val="10"/>
      <color indexed="8"/>
      <name val="Calibri"/>
      <family val="2"/>
      <scheme val="minor"/>
    </font>
    <font>
      <sz val="9"/>
      <color indexed="8"/>
      <name val="Arial"/>
      <family val="2"/>
    </font>
    <font>
      <sz val="12"/>
      <color theme="1"/>
      <name val="Arial Nova Cond Light"/>
      <family val="2"/>
    </font>
    <font>
      <sz val="12"/>
      <name val="Arial Nova Cond Light"/>
      <family val="2"/>
    </font>
    <font>
      <sz val="9"/>
      <name val="Arial Nova Cond Light"/>
      <family val="2"/>
    </font>
    <font>
      <sz val="9"/>
      <color indexed="8"/>
      <name val="Arial Nova Cond Light"/>
      <family val="2"/>
    </font>
    <font>
      <sz val="11"/>
      <color indexed="8"/>
      <name val="Arial Nova Cond Light"/>
      <family val="2"/>
    </font>
    <font>
      <b/>
      <sz val="11"/>
      <color indexed="8"/>
      <name val="Arial Nova Cond Light"/>
      <family val="2"/>
    </font>
    <font>
      <b/>
      <sz val="9"/>
      <name val="Arial Nova Cond Light"/>
      <family val="2"/>
    </font>
    <font>
      <sz val="7"/>
      <name val="Calibri"/>
      <family val="2"/>
      <scheme val="minor"/>
    </font>
    <font>
      <b/>
      <sz val="7"/>
      <name val="Calibri"/>
      <family val="2"/>
      <scheme val="minor"/>
    </font>
    <font>
      <sz val="10"/>
      <color theme="1"/>
      <name val="Arial Nova Cond Light"/>
      <family val="2"/>
    </font>
    <font>
      <b/>
      <sz val="8"/>
      <name val="Calibri"/>
      <family val="2"/>
      <scheme val="minor"/>
    </font>
    <font>
      <b/>
      <sz val="11"/>
      <name val="Calibri"/>
      <family val="2"/>
    </font>
    <font>
      <sz val="11"/>
      <name val="Calibri"/>
      <family val="2"/>
    </font>
    <font>
      <sz val="14"/>
      <name val="Tahoma"/>
      <family val="2"/>
    </font>
    <font>
      <b/>
      <sz val="14"/>
      <name val="Tahoma"/>
      <family val="2"/>
    </font>
    <font>
      <sz val="12"/>
      <color rgb="FF000000"/>
      <name val="Tahoma"/>
      <family val="2"/>
    </font>
    <font>
      <b/>
      <sz val="11"/>
      <color rgb="FF000000"/>
      <name val="Tahoma"/>
      <family val="2"/>
    </font>
    <font>
      <sz val="11"/>
      <color rgb="FF000000"/>
      <name val="Tahoma"/>
      <family val="2"/>
    </font>
    <font>
      <b/>
      <sz val="14"/>
      <color rgb="FF000000"/>
      <name val="Tahoma"/>
      <family val="2"/>
    </font>
    <font>
      <sz val="14"/>
      <color rgb="FF000000"/>
      <name val="Tahoma"/>
      <family val="2"/>
    </font>
    <font>
      <b/>
      <sz val="12"/>
      <color rgb="FF000000"/>
      <name val="Tahoma"/>
      <family val="2"/>
    </font>
    <font>
      <b/>
      <sz val="11"/>
      <color theme="0"/>
      <name val="Calibri"/>
      <family val="2"/>
      <scheme val="minor"/>
    </font>
    <font>
      <b/>
      <sz val="11"/>
      <name val="Arial"/>
      <family val="2"/>
    </font>
    <font>
      <sz val="12"/>
      <name val="Arial"/>
      <family val="2"/>
    </font>
    <font>
      <b/>
      <sz val="14"/>
      <name val="Arial"/>
      <family val="2"/>
    </font>
    <font>
      <b/>
      <sz val="16"/>
      <name val="Arial"/>
      <family val="2"/>
    </font>
    <font>
      <sz val="11"/>
      <color theme="0"/>
      <name val="Arial Nova Cond Light"/>
      <family val="2"/>
    </font>
    <font>
      <sz val="9"/>
      <color theme="0"/>
      <name val="Arial Nova Cond Light"/>
      <family val="2"/>
    </font>
  </fonts>
  <fills count="3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theme="0"/>
        <bgColor rgb="FF3AEE3A"/>
      </patternFill>
    </fill>
    <fill>
      <patternFill patternType="solid">
        <fgColor rgb="FF7BB800"/>
        <bgColor indexed="64"/>
      </patternFill>
    </fill>
    <fill>
      <patternFill patternType="solid">
        <fgColor rgb="FF00FF0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7BB800"/>
        <bgColor rgb="FF3AEE3A"/>
      </patternFill>
    </fill>
  </fills>
  <borders count="7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thin">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theme="1" tint="0.499984740745262"/>
      </left>
      <right style="thin">
        <color theme="1" tint="0.499984740745262"/>
      </right>
      <top/>
      <bottom style="thin">
        <color theme="1" tint="0.499984740745262"/>
      </bottom>
      <diagonal/>
    </border>
    <border>
      <left/>
      <right style="thin">
        <color auto="1"/>
      </right>
      <top/>
      <bottom style="thin">
        <color auto="1"/>
      </bottom>
      <diagonal/>
    </border>
    <border>
      <left/>
      <right style="thin">
        <color auto="1"/>
      </right>
      <top/>
      <bottom/>
      <diagonal/>
    </border>
    <border>
      <left/>
      <right style="thin">
        <color auto="1"/>
      </right>
      <top/>
      <bottom style="medium">
        <color auto="1"/>
      </bottom>
      <diagonal/>
    </border>
    <border>
      <left style="medium">
        <color indexed="64"/>
      </left>
      <right style="thin">
        <color auto="1"/>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style="medium">
        <color indexed="64"/>
      </right>
      <top style="thin">
        <color auto="1"/>
      </top>
      <bottom/>
      <diagonal/>
    </border>
    <border>
      <left style="thin">
        <color auto="1"/>
      </left>
      <right style="medium">
        <color auto="1"/>
      </right>
      <top style="medium">
        <color auto="1"/>
      </top>
      <bottom/>
      <diagonal/>
    </border>
  </borders>
  <cellStyleXfs count="2869">
    <xf numFmtId="0" fontId="0" fillId="0" borderId="0"/>
    <xf numFmtId="171" fontId="6" fillId="0" borderId="0" applyFont="0" applyFill="0" applyBorder="0" applyAlignment="0" applyProtection="0"/>
    <xf numFmtId="171" fontId="3" fillId="0" borderId="0" applyFont="0" applyFill="0" applyBorder="0" applyAlignment="0" applyProtection="0"/>
    <xf numFmtId="169" fontId="4" fillId="0" borderId="0" applyFont="0" applyFill="0" applyBorder="0" applyAlignment="0" applyProtection="0"/>
    <xf numFmtId="167" fontId="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3" fillId="0" borderId="0" applyFont="0" applyFill="0" applyBorder="0" applyAlignment="0" applyProtection="0"/>
    <xf numFmtId="169" fontId="1"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70" fontId="3" fillId="0" borderId="0" applyFont="0" applyFill="0" applyBorder="0" applyAlignment="0" applyProtection="0"/>
    <xf numFmtId="173" fontId="3" fillId="0" borderId="0" applyFont="0" applyFill="0" applyBorder="0" applyAlignment="0" applyProtection="0"/>
    <xf numFmtId="166" fontId="9" fillId="0" borderId="0" applyFont="0" applyFill="0" applyBorder="0" applyAlignment="0" applyProtection="0"/>
    <xf numFmtId="174" fontId="7" fillId="0" borderId="0" applyFont="0" applyFill="0" applyBorder="0" applyAlignment="0" applyProtection="0"/>
    <xf numFmtId="168" fontId="1" fillId="0" borderId="0" applyFont="0" applyFill="0" applyBorder="0" applyAlignment="0" applyProtection="0"/>
    <xf numFmtId="0" fontId="3" fillId="0" borderId="0"/>
    <xf numFmtId="0" fontId="3" fillId="0" borderId="0"/>
    <xf numFmtId="0" fontId="7" fillId="0" borderId="0"/>
    <xf numFmtId="0" fontId="3" fillId="0" borderId="0"/>
    <xf numFmtId="0" fontId="3" fillId="0" borderId="0"/>
    <xf numFmtId="9" fontId="4"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0" fontId="3" fillId="0" borderId="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49" fontId="17" fillId="0" borderId="0" applyFill="0" applyBorder="0" applyProtection="0">
      <alignment horizontal="left" vertical="center"/>
    </xf>
    <xf numFmtId="0" fontId="18" fillId="0" borderId="0" applyNumberFormat="0" applyFill="0" applyBorder="0" applyProtection="0">
      <alignment horizontal="left" vertical="center"/>
    </xf>
    <xf numFmtId="0" fontId="18" fillId="0" borderId="0" applyNumberFormat="0" applyFill="0" applyBorder="0" applyProtection="0">
      <alignment horizontal="righ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4" fontId="17" fillId="0" borderId="0" applyFill="0" applyBorder="0" applyProtection="0">
      <alignment horizontal="right" vertical="center"/>
    </xf>
    <xf numFmtId="22" fontId="17" fillId="0" borderId="0" applyFill="0" applyBorder="0" applyProtection="0">
      <alignment horizontal="right" vertical="center"/>
    </xf>
    <xf numFmtId="4" fontId="17" fillId="0" borderId="0" applyFill="0" applyBorder="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0" fontId="16" fillId="5" borderId="0" applyNumberFormat="0" applyBorder="0" applyAlignment="0" applyProtection="0"/>
    <xf numFmtId="0" fontId="19" fillId="5" borderId="0" applyNumberFormat="0" applyBorder="0" applyAlignment="0" applyProtection="0"/>
    <xf numFmtId="177" fontId="17" fillId="0" borderId="0" applyFill="0" applyBorder="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0" fontId="18" fillId="2" borderId="0" applyNumberFormat="0" applyBorder="0" applyProtection="0">
      <alignment horizontal="center" vertical="center"/>
    </xf>
    <xf numFmtId="0" fontId="18" fillId="12" borderId="0" applyNumberFormat="0" applyBorder="0" applyProtection="0">
      <alignment horizontal="center" vertical="center" wrapText="1"/>
    </xf>
    <xf numFmtId="0" fontId="17" fillId="12" borderId="0" applyNumberFormat="0" applyBorder="0" applyProtection="0">
      <alignment horizontal="right" vertical="center" wrapText="1"/>
    </xf>
    <xf numFmtId="0" fontId="18" fillId="13" borderId="0" applyNumberFormat="0" applyBorder="0" applyProtection="0">
      <alignment horizontal="center" vertical="center"/>
    </xf>
    <xf numFmtId="0" fontId="18" fillId="14" borderId="0" applyNumberFormat="0" applyBorder="0" applyProtection="0">
      <alignment horizontal="center" vertical="center" wrapText="1"/>
    </xf>
    <xf numFmtId="0" fontId="18" fillId="14" borderId="0" applyNumberFormat="0" applyBorder="0" applyProtection="0">
      <alignment horizontal="righ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20" fillId="0" borderId="0" applyFont="0" applyFill="0" applyBorder="0" applyAlignment="0" applyProtection="0"/>
    <xf numFmtId="168"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8"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9" fillId="0" borderId="0" applyFont="0" applyFill="0" applyBorder="0" applyAlignment="0" applyProtection="0"/>
    <xf numFmtId="166" fontId="3" fillId="0" borderId="0" applyFont="0" applyFill="0" applyBorder="0" applyAlignment="0" applyProtection="0"/>
    <xf numFmtId="165" fontId="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0"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2" fillId="9" borderId="0" applyNumberFormat="0" applyBorder="0" applyAlignment="0" applyProtection="0"/>
    <xf numFmtId="0" fontId="9" fillId="0" borderId="0"/>
    <xf numFmtId="0" fontId="3" fillId="0" borderId="0"/>
    <xf numFmtId="0" fontId="20" fillId="0" borderId="0"/>
    <xf numFmtId="0" fontId="14" fillId="0" borderId="0"/>
    <xf numFmtId="0" fontId="14" fillId="0" borderId="0"/>
    <xf numFmtId="0" fontId="20" fillId="0" borderId="0"/>
    <xf numFmtId="0" fontId="3" fillId="0" borderId="0"/>
    <xf numFmtId="0" fontId="9" fillId="0" borderId="0"/>
    <xf numFmtId="0" fontId="3" fillId="0" borderId="0"/>
    <xf numFmtId="0" fontId="20" fillId="0" borderId="0"/>
    <xf numFmtId="0" fontId="20" fillId="0" borderId="0"/>
    <xf numFmtId="0" fontId="15" fillId="0" borderId="0"/>
    <xf numFmtId="0" fontId="23" fillId="0" borderId="0"/>
    <xf numFmtId="0" fontId="3" fillId="0" borderId="0"/>
    <xf numFmtId="3" fontId="17" fillId="0" borderId="0" applyFill="0" applyBorder="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0" fontId="15" fillId="0" borderId="0"/>
    <xf numFmtId="43" fontId="9" fillId="0" borderId="0" applyFont="0" applyFill="0" applyBorder="0" applyAlignment="0" applyProtection="0"/>
  </cellStyleXfs>
  <cellXfs count="986">
    <xf numFmtId="0" fontId="0" fillId="0" borderId="0" xfId="0"/>
    <xf numFmtId="0" fontId="10" fillId="4" borderId="1" xfId="0" applyFont="1" applyFill="1" applyBorder="1" applyAlignment="1">
      <alignment horizontal="center" vertical="center"/>
    </xf>
    <xf numFmtId="0" fontId="26" fillId="3" borderId="0" xfId="0" applyFont="1" applyFill="1" applyAlignment="1">
      <alignment horizontal="center"/>
    </xf>
    <xf numFmtId="0" fontId="26" fillId="0" borderId="0" xfId="0" applyFont="1" applyFill="1" applyAlignment="1">
      <alignment horizontal="center"/>
    </xf>
    <xf numFmtId="42" fontId="26" fillId="0" borderId="0" xfId="2866" applyFont="1" applyFill="1" applyAlignment="1">
      <alignment horizontal="center"/>
    </xf>
    <xf numFmtId="0" fontId="20" fillId="0" borderId="0" xfId="0" applyFont="1" applyFill="1"/>
    <xf numFmtId="0" fontId="20" fillId="3" borderId="0" xfId="0" applyFont="1" applyFill="1"/>
    <xf numFmtId="0" fontId="26" fillId="3" borderId="0" xfId="0" applyFont="1" applyFill="1"/>
    <xf numFmtId="0" fontId="26" fillId="0" borderId="0" xfId="0" applyFont="1" applyFill="1"/>
    <xf numFmtId="0" fontId="20" fillId="0" borderId="0" xfId="0" applyFont="1" applyFill="1" applyAlignment="1">
      <alignment horizontal="center"/>
    </xf>
    <xf numFmtId="10" fontId="12" fillId="2" borderId="0" xfId="16" applyNumberFormat="1" applyFont="1" applyFill="1" applyAlignment="1">
      <alignment vertical="center"/>
    </xf>
    <xf numFmtId="0" fontId="12" fillId="0" borderId="0" xfId="16" applyFont="1" applyBorder="1" applyAlignment="1">
      <alignment vertical="center"/>
    </xf>
    <xf numFmtId="0" fontId="12" fillId="2" borderId="0" xfId="16" applyFont="1" applyFill="1" applyBorder="1" applyAlignment="1">
      <alignment vertical="center"/>
    </xf>
    <xf numFmtId="172" fontId="12" fillId="17" borderId="1" xfId="0" applyNumberFormat="1" applyFont="1" applyFill="1" applyBorder="1" applyAlignment="1">
      <alignment vertical="center"/>
    </xf>
    <xf numFmtId="0" fontId="12" fillId="2" borderId="0" xfId="16" applyFont="1" applyFill="1" applyAlignment="1">
      <alignment vertical="center"/>
    </xf>
    <xf numFmtId="172" fontId="12" fillId="18" borderId="1" xfId="0" applyNumberFormat="1" applyFont="1" applyFill="1" applyBorder="1" applyAlignment="1">
      <alignment vertical="center"/>
    </xf>
    <xf numFmtId="0" fontId="12" fillId="0" borderId="0" xfId="16" applyFont="1" applyAlignment="1">
      <alignment vertical="center"/>
    </xf>
    <xf numFmtId="0" fontId="12" fillId="2" borderId="0" xfId="16" applyFont="1" applyFill="1" applyAlignment="1">
      <alignment horizontal="left" vertical="center"/>
    </xf>
    <xf numFmtId="0" fontId="12" fillId="2" borderId="0" xfId="16" applyFont="1" applyFill="1" applyAlignment="1">
      <alignment vertical="top"/>
    </xf>
    <xf numFmtId="10" fontId="12" fillId="0" borderId="0" xfId="16" applyNumberFormat="1" applyFont="1" applyAlignment="1">
      <alignment vertical="center"/>
    </xf>
    <xf numFmtId="0" fontId="12" fillId="0" borderId="0" xfId="16" applyFont="1" applyAlignment="1">
      <alignment horizontal="left" vertical="center"/>
    </xf>
    <xf numFmtId="0" fontId="29" fillId="17" borderId="55" xfId="0" applyFont="1" applyFill="1" applyBorder="1" applyAlignment="1">
      <alignment vertical="center" wrapText="1"/>
    </xf>
    <xf numFmtId="0" fontId="29" fillId="17" borderId="42" xfId="0" applyFont="1" applyFill="1" applyBorder="1" applyAlignment="1">
      <alignment vertical="center" wrapText="1"/>
    </xf>
    <xf numFmtId="0" fontId="29" fillId="17" borderId="0" xfId="0" applyFont="1" applyFill="1" applyAlignment="1">
      <alignment vertical="center" wrapText="1"/>
    </xf>
    <xf numFmtId="0" fontId="29" fillId="17" borderId="24" xfId="0" applyFont="1" applyFill="1" applyBorder="1" applyAlignment="1">
      <alignment vertical="center" wrapText="1"/>
    </xf>
    <xf numFmtId="42" fontId="29" fillId="17" borderId="1" xfId="0" applyNumberFormat="1" applyFont="1" applyFill="1" applyBorder="1" applyAlignment="1">
      <alignment horizontal="center" vertical="center" wrapText="1"/>
    </xf>
    <xf numFmtId="0" fontId="29" fillId="17" borderId="26" xfId="0" applyFont="1" applyFill="1" applyBorder="1" applyAlignment="1">
      <alignment vertical="center" wrapText="1"/>
    </xf>
    <xf numFmtId="0" fontId="29" fillId="17" borderId="33" xfId="0" applyFont="1" applyFill="1" applyBorder="1" applyAlignment="1">
      <alignment vertical="center" wrapText="1"/>
    </xf>
    <xf numFmtId="41" fontId="20" fillId="0" borderId="0" xfId="2865" applyFont="1" applyFill="1"/>
    <xf numFmtId="0" fontId="34" fillId="0" borderId="0" xfId="0" applyFont="1" applyAlignment="1">
      <alignment horizontal="center" vertical="center"/>
    </xf>
    <xf numFmtId="0" fontId="34" fillId="0" borderId="0" xfId="0" applyFont="1" applyAlignment="1">
      <alignment horizontal="left" vertical="center"/>
    </xf>
    <xf numFmtId="0" fontId="35" fillId="18" borderId="16" xfId="0" applyFont="1" applyFill="1" applyBorder="1" applyAlignment="1">
      <alignment horizontal="center" vertical="center"/>
    </xf>
    <xf numFmtId="0" fontId="35" fillId="19" borderId="1" xfId="2867" applyFont="1" applyFill="1" applyBorder="1" applyAlignment="1">
      <alignment horizontal="left" vertical="center" wrapText="1"/>
    </xf>
    <xf numFmtId="0" fontId="37" fillId="19" borderId="1" xfId="2867" applyFont="1" applyFill="1" applyBorder="1" applyAlignment="1">
      <alignment horizontal="left" vertical="center" wrapText="1"/>
    </xf>
    <xf numFmtId="9" fontId="35" fillId="19" borderId="10" xfId="24" applyFont="1" applyFill="1" applyBorder="1" applyAlignment="1">
      <alignment horizontal="left" vertical="center" wrapText="1"/>
    </xf>
    <xf numFmtId="0" fontId="34" fillId="0" borderId="0" xfId="0" applyFont="1" applyAlignment="1">
      <alignment vertical="center" wrapText="1"/>
    </xf>
    <xf numFmtId="0" fontId="34" fillId="3" borderId="1" xfId="0" applyFont="1" applyFill="1" applyBorder="1" applyAlignment="1">
      <alignment horizontal="center" vertical="center"/>
    </xf>
    <xf numFmtId="0" fontId="34" fillId="0" borderId="1" xfId="0" applyFont="1" applyBorder="1" applyAlignment="1">
      <alignment horizontal="center" vertical="center"/>
    </xf>
    <xf numFmtId="0" fontId="34" fillId="0" borderId="16" xfId="0" applyFont="1" applyBorder="1" applyAlignment="1">
      <alignment horizontal="center" vertical="center"/>
    </xf>
    <xf numFmtId="0" fontId="34" fillId="0" borderId="1" xfId="0" applyFont="1" applyBorder="1" applyAlignment="1">
      <alignment horizontal="left" vertical="center"/>
    </xf>
    <xf numFmtId="0" fontId="34" fillId="0" borderId="50" xfId="0" applyFont="1" applyBorder="1" applyAlignment="1">
      <alignment horizontal="center" vertical="center"/>
    </xf>
    <xf numFmtId="0" fontId="34" fillId="0" borderId="4" xfId="0" applyFont="1" applyBorder="1" applyAlignment="1">
      <alignment horizontal="left" vertical="center"/>
    </xf>
    <xf numFmtId="0" fontId="35" fillId="18" borderId="18" xfId="0" applyFont="1" applyFill="1" applyBorder="1" applyAlignment="1">
      <alignment horizontal="center" vertical="center"/>
    </xf>
    <xf numFmtId="0" fontId="35" fillId="19" borderId="2" xfId="2867" applyFont="1" applyFill="1" applyBorder="1" applyAlignment="1">
      <alignment horizontal="left" vertical="center" wrapText="1"/>
    </xf>
    <xf numFmtId="0" fontId="35" fillId="19" borderId="4" xfId="2867" applyFont="1" applyFill="1" applyBorder="1" applyAlignment="1">
      <alignment horizontal="left" vertical="center" wrapText="1"/>
    </xf>
    <xf numFmtId="0" fontId="34" fillId="0" borderId="34" xfId="0" applyFont="1" applyBorder="1" applyAlignment="1">
      <alignment horizontal="center" vertical="center"/>
    </xf>
    <xf numFmtId="0" fontId="34" fillId="0" borderId="5" xfId="0" applyFont="1" applyBorder="1" applyAlignment="1">
      <alignment horizontal="left" vertical="center"/>
    </xf>
    <xf numFmtId="0" fontId="34" fillId="0" borderId="23" xfId="0" applyFont="1" applyBorder="1" applyAlignment="1">
      <alignment horizontal="center" vertical="center"/>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9" fontId="34" fillId="0" borderId="1" xfId="0" applyNumberFormat="1" applyFont="1" applyBorder="1" applyAlignment="1">
      <alignment horizontal="center" vertical="center"/>
    </xf>
    <xf numFmtId="0" fontId="35" fillId="3" borderId="16" xfId="0" applyFont="1" applyFill="1" applyBorder="1" applyAlignment="1">
      <alignment horizontal="center" vertical="center"/>
    </xf>
    <xf numFmtId="0" fontId="35" fillId="3" borderId="1" xfId="0" applyFont="1" applyFill="1" applyBorder="1" applyAlignment="1">
      <alignment horizontal="left" vertical="center" wrapText="1"/>
    </xf>
    <xf numFmtId="0" fontId="34" fillId="3" borderId="16" xfId="0" applyFont="1" applyFill="1" applyBorder="1" applyAlignment="1">
      <alignment horizontal="center" vertical="center"/>
    </xf>
    <xf numFmtId="0" fontId="34" fillId="3" borderId="1" xfId="0" applyFont="1" applyFill="1" applyBorder="1" applyAlignment="1">
      <alignment horizontal="left" vertical="center"/>
    </xf>
    <xf numFmtId="0" fontId="34" fillId="3" borderId="50" xfId="0" applyFont="1" applyFill="1" applyBorder="1" applyAlignment="1">
      <alignment horizontal="center" vertical="center"/>
    </xf>
    <xf numFmtId="0" fontId="34" fillId="3" borderId="4" xfId="0" applyFont="1" applyFill="1" applyBorder="1" applyAlignment="1">
      <alignment horizontal="left" vertical="center"/>
    </xf>
    <xf numFmtId="0" fontId="34" fillId="3" borderId="0" xfId="0" applyFont="1" applyFill="1" applyAlignment="1">
      <alignment horizontal="center" vertical="center"/>
    </xf>
    <xf numFmtId="0" fontId="34" fillId="3" borderId="0" xfId="0" applyFont="1" applyFill="1" applyAlignment="1">
      <alignment horizontal="left" vertical="center"/>
    </xf>
    <xf numFmtId="0" fontId="37" fillId="3" borderId="0" xfId="0" applyFont="1" applyFill="1" applyAlignment="1">
      <alignment horizontal="center" vertical="center"/>
    </xf>
    <xf numFmtId="0" fontId="36" fillId="3" borderId="0" xfId="0" applyFont="1" applyFill="1" applyAlignment="1">
      <alignment horizontal="left" vertical="center"/>
    </xf>
    <xf numFmtId="182" fontId="40" fillId="0" borderId="1" xfId="9" applyNumberFormat="1" applyFont="1" applyFill="1" applyBorder="1" applyAlignment="1">
      <alignment horizontal="center" vertical="center"/>
    </xf>
    <xf numFmtId="181" fontId="40" fillId="0" borderId="1" xfId="9" applyNumberFormat="1" applyFont="1" applyFill="1" applyBorder="1" applyAlignment="1">
      <alignment horizontal="center" vertical="center"/>
    </xf>
    <xf numFmtId="181" fontId="39" fillId="0" borderId="1" xfId="2866" applyNumberFormat="1" applyFont="1" applyFill="1" applyBorder="1" applyAlignment="1">
      <alignment horizontal="center" vertical="center" wrapText="1"/>
    </xf>
    <xf numFmtId="42" fontId="39" fillId="0" borderId="1" xfId="2866" applyFont="1" applyFill="1" applyBorder="1" applyAlignment="1">
      <alignment horizontal="center" vertical="center" wrapText="1"/>
    </xf>
    <xf numFmtId="181" fontId="39" fillId="0" borderId="1" xfId="9" applyNumberFormat="1" applyFont="1" applyFill="1" applyBorder="1" applyAlignment="1">
      <alignment horizontal="center" vertical="center"/>
    </xf>
    <xf numFmtId="41" fontId="40" fillId="0" borderId="1" xfId="2865" applyFont="1" applyFill="1" applyBorder="1" applyAlignment="1">
      <alignment horizontal="center" vertical="center"/>
    </xf>
    <xf numFmtId="0" fontId="40" fillId="0" borderId="1" xfId="0" applyFont="1" applyFill="1" applyBorder="1" applyAlignment="1">
      <alignment horizontal="center" vertical="center"/>
    </xf>
    <xf numFmtId="1" fontId="40" fillId="0" borderId="1" xfId="0" applyNumberFormat="1" applyFont="1" applyFill="1" applyBorder="1" applyAlignment="1">
      <alignment horizontal="center" vertical="center"/>
    </xf>
    <xf numFmtId="181" fontId="40" fillId="0" borderId="1" xfId="0" applyNumberFormat="1" applyFont="1" applyFill="1" applyBorder="1" applyAlignment="1">
      <alignment horizontal="center" vertical="center"/>
    </xf>
    <xf numFmtId="183" fontId="39" fillId="0" borderId="1" xfId="10" applyNumberFormat="1" applyFont="1" applyFill="1" applyBorder="1" applyAlignment="1">
      <alignment horizontal="center" vertical="center" wrapText="1"/>
    </xf>
    <xf numFmtId="182" fontId="40" fillId="0" borderId="1" xfId="0" applyNumberFormat="1" applyFont="1" applyFill="1" applyBorder="1" applyAlignment="1">
      <alignment horizontal="center" vertical="center"/>
    </xf>
    <xf numFmtId="181" fontId="39" fillId="0" borderId="1" xfId="0" applyNumberFormat="1" applyFont="1" applyFill="1" applyBorder="1" applyAlignment="1">
      <alignment horizontal="center" vertical="center"/>
    </xf>
    <xf numFmtId="4" fontId="39" fillId="0" borderId="1" xfId="0" applyNumberFormat="1" applyFont="1" applyFill="1" applyBorder="1" applyAlignment="1">
      <alignment horizontal="center" vertical="center" wrapText="1"/>
    </xf>
    <xf numFmtId="1" fontId="39" fillId="0" borderId="1" xfId="2866" applyNumberFormat="1" applyFont="1" applyFill="1" applyBorder="1" applyAlignment="1">
      <alignment horizontal="center" vertical="center" wrapText="1"/>
    </xf>
    <xf numFmtId="181" fontId="40" fillId="0" borderId="1" xfId="2866" applyNumberFormat="1" applyFont="1" applyFill="1" applyBorder="1" applyAlignment="1">
      <alignment horizontal="center" vertical="center"/>
    </xf>
    <xf numFmtId="181" fontId="41" fillId="0" borderId="1" xfId="10" applyNumberFormat="1" applyFont="1" applyFill="1" applyBorder="1" applyAlignment="1">
      <alignment horizontal="center" vertical="center" wrapText="1"/>
    </xf>
    <xf numFmtId="0" fontId="40" fillId="0" borderId="1" xfId="0" quotePrefix="1" applyFont="1" applyFill="1" applyBorder="1" applyAlignment="1">
      <alignment horizontal="center" vertical="center"/>
    </xf>
    <xf numFmtId="169" fontId="39" fillId="0" borderId="1" xfId="3" applyFont="1" applyFill="1" applyBorder="1" applyAlignment="1">
      <alignment horizontal="center" vertical="center"/>
    </xf>
    <xf numFmtId="169" fontId="39" fillId="0" borderId="1" xfId="3" applyNumberFormat="1" applyFont="1" applyFill="1" applyBorder="1" applyAlignment="1">
      <alignment horizontal="center" vertical="center"/>
    </xf>
    <xf numFmtId="169" fontId="40" fillId="0" borderId="1" xfId="3" applyNumberFormat="1" applyFont="1" applyFill="1" applyBorder="1" applyAlignment="1">
      <alignment horizontal="center" vertical="center"/>
    </xf>
    <xf numFmtId="37" fontId="40" fillId="0" borderId="1" xfId="10" applyNumberFormat="1" applyFont="1" applyFill="1" applyBorder="1" applyAlignment="1">
      <alignment horizontal="center" vertical="center"/>
    </xf>
    <xf numFmtId="37" fontId="40" fillId="0" borderId="1" xfId="9" applyNumberFormat="1" applyFont="1" applyFill="1" applyBorder="1" applyAlignment="1">
      <alignment horizontal="center" vertical="center"/>
    </xf>
    <xf numFmtId="182" fontId="40" fillId="0" borderId="1" xfId="10" applyNumberFormat="1" applyFont="1" applyFill="1" applyBorder="1" applyAlignment="1">
      <alignment horizontal="center" vertical="center"/>
    </xf>
    <xf numFmtId="181" fontId="40" fillId="0" borderId="1" xfId="10" applyNumberFormat="1" applyFont="1" applyFill="1" applyBorder="1" applyAlignment="1">
      <alignment horizontal="center" vertical="center"/>
    </xf>
    <xf numFmtId="41" fontId="41" fillId="0" borderId="1" xfId="2865" applyFont="1" applyFill="1" applyBorder="1" applyAlignment="1">
      <alignment vertical="center" wrapText="1"/>
    </xf>
    <xf numFmtId="181" fontId="41" fillId="0" borderId="1" xfId="2865" applyNumberFormat="1" applyFont="1" applyFill="1" applyBorder="1" applyAlignment="1">
      <alignment vertical="center" wrapText="1"/>
    </xf>
    <xf numFmtId="181" fontId="39" fillId="0" borderId="1" xfId="0" applyNumberFormat="1" applyFont="1" applyFill="1" applyBorder="1" applyAlignment="1">
      <alignment horizontal="center" vertical="center" wrapText="1"/>
    </xf>
    <xf numFmtId="0" fontId="36" fillId="0" borderId="0" xfId="0" applyFont="1" applyAlignment="1">
      <alignment horizontal="left" vertical="center"/>
    </xf>
    <xf numFmtId="9" fontId="34" fillId="0" borderId="0" xfId="24" applyFont="1" applyAlignment="1">
      <alignment horizontal="left" vertical="center"/>
    </xf>
    <xf numFmtId="9" fontId="34" fillId="3" borderId="1" xfId="24" applyFont="1" applyFill="1" applyBorder="1" applyAlignment="1">
      <alignment horizontal="left" vertical="center"/>
    </xf>
    <xf numFmtId="0" fontId="34" fillId="3" borderId="0" xfId="0" applyFont="1" applyFill="1" applyAlignment="1">
      <alignment vertical="center" wrapText="1"/>
    </xf>
    <xf numFmtId="9" fontId="34" fillId="0" borderId="1" xfId="24" applyFont="1" applyBorder="1" applyAlignment="1">
      <alignment horizontal="left" vertical="center"/>
    </xf>
    <xf numFmtId="0" fontId="36" fillId="0" borderId="1" xfId="0" applyFont="1" applyBorder="1" applyAlignment="1">
      <alignment horizontal="left" vertical="center"/>
    </xf>
    <xf numFmtId="9" fontId="34" fillId="0" borderId="10" xfId="24" applyFont="1" applyBorder="1" applyAlignment="1">
      <alignment horizontal="left" vertical="center"/>
    </xf>
    <xf numFmtId="0" fontId="36" fillId="0" borderId="4" xfId="0" applyFont="1" applyBorder="1" applyAlignment="1">
      <alignment horizontal="left" vertical="center"/>
    </xf>
    <xf numFmtId="0" fontId="34" fillId="0" borderId="57" xfId="0" applyFont="1" applyBorder="1" applyAlignment="1">
      <alignment horizontal="center" vertical="center" wrapText="1"/>
    </xf>
    <xf numFmtId="0" fontId="36" fillId="3" borderId="0" xfId="0" applyFont="1" applyFill="1" applyAlignment="1">
      <alignment horizontal="center" vertical="center"/>
    </xf>
    <xf numFmtId="0" fontId="0" fillId="0" borderId="0" xfId="0" applyAlignment="1">
      <alignment vertical="center"/>
    </xf>
    <xf numFmtId="0" fontId="0" fillId="0" borderId="0" xfId="0" applyAlignment="1">
      <alignment horizontal="left" vertical="center"/>
    </xf>
    <xf numFmtId="9" fontId="35" fillId="19" borderId="1" xfId="24" applyFont="1" applyFill="1" applyBorder="1" applyAlignment="1">
      <alignment horizontal="left" vertical="center" wrapText="1"/>
    </xf>
    <xf numFmtId="0" fontId="35" fillId="19" borderId="10" xfId="2867" applyFont="1" applyFill="1" applyBorder="1" applyAlignment="1">
      <alignment vertical="center" wrapText="1"/>
    </xf>
    <xf numFmtId="0" fontId="34" fillId="0" borderId="10" xfId="0" applyFont="1" applyBorder="1" applyAlignment="1">
      <alignment vertical="center" wrapText="1"/>
    </xf>
    <xf numFmtId="9" fontId="34" fillId="0" borderId="4" xfId="24" applyFont="1" applyBorder="1" applyAlignment="1">
      <alignment horizontal="left" vertical="center"/>
    </xf>
    <xf numFmtId="0" fontId="34" fillId="0" borderId="11" xfId="0" applyFont="1" applyBorder="1" applyAlignment="1">
      <alignment vertical="center" wrapText="1"/>
    </xf>
    <xf numFmtId="0" fontId="37" fillId="19" borderId="2" xfId="2867" applyFont="1" applyFill="1" applyBorder="1" applyAlignment="1">
      <alignment horizontal="left" vertical="center" wrapText="1"/>
    </xf>
    <xf numFmtId="0" fontId="35" fillId="19" borderId="17" xfId="2867" applyFont="1" applyFill="1" applyBorder="1" applyAlignment="1">
      <alignment horizontal="left" vertical="center" wrapText="1"/>
    </xf>
    <xf numFmtId="182" fontId="34" fillId="0" borderId="57" xfId="2866" applyNumberFormat="1" applyFont="1" applyFill="1" applyBorder="1" applyAlignment="1">
      <alignment horizontal="right" vertical="center"/>
    </xf>
    <xf numFmtId="9" fontId="34" fillId="3" borderId="0" xfId="24" applyFont="1" applyFill="1" applyAlignment="1">
      <alignment horizontal="left" vertical="center"/>
    </xf>
    <xf numFmtId="0" fontId="37" fillId="19" borderId="4" xfId="2867" applyFont="1" applyFill="1" applyBorder="1" applyAlignment="1">
      <alignment horizontal="left" vertical="center" wrapText="1"/>
    </xf>
    <xf numFmtId="0" fontId="35" fillId="19" borderId="11" xfId="2867" applyFont="1" applyFill="1" applyBorder="1" applyAlignment="1">
      <alignment horizontal="left" vertical="center" wrapText="1"/>
    </xf>
    <xf numFmtId="0" fontId="34" fillId="0" borderId="10" xfId="0" applyFont="1" applyBorder="1" applyAlignment="1">
      <alignment horizontal="left" vertical="center"/>
    </xf>
    <xf numFmtId="0" fontId="36" fillId="0" borderId="5" xfId="0" applyFont="1" applyBorder="1" applyAlignment="1">
      <alignment horizontal="left" vertical="center"/>
    </xf>
    <xf numFmtId="0" fontId="34" fillId="0" borderId="19" xfId="0" applyFont="1" applyBorder="1" applyAlignment="1">
      <alignment horizontal="left" vertical="center"/>
    </xf>
    <xf numFmtId="0" fontId="34" fillId="0" borderId="11" xfId="0" applyFont="1" applyBorder="1" applyAlignment="1">
      <alignment horizontal="left" vertical="center"/>
    </xf>
    <xf numFmtId="0" fontId="34" fillId="0" borderId="1" xfId="0" applyFont="1" applyBorder="1" applyAlignment="1">
      <alignment vertical="center" wrapText="1"/>
    </xf>
    <xf numFmtId="0" fontId="34" fillId="3" borderId="59" xfId="0" applyFont="1" applyFill="1" applyBorder="1" applyAlignment="1">
      <alignment horizontal="left" vertical="center"/>
    </xf>
    <xf numFmtId="10" fontId="34" fillId="3" borderId="4" xfId="24" applyNumberFormat="1" applyFont="1" applyFill="1" applyBorder="1" applyAlignment="1">
      <alignment horizontal="left" vertical="center"/>
    </xf>
    <xf numFmtId="0" fontId="34" fillId="3" borderId="11" xfId="0" applyFont="1" applyFill="1" applyBorder="1" applyAlignment="1">
      <alignment horizontal="left" vertical="center" wrapText="1"/>
    </xf>
    <xf numFmtId="0" fontId="35" fillId="25" borderId="1" xfId="2867" applyFont="1" applyFill="1" applyBorder="1" applyAlignment="1">
      <alignment horizontal="left" vertical="center" wrapText="1"/>
    </xf>
    <xf numFmtId="0" fontId="37" fillId="3" borderId="1" xfId="0" applyFont="1" applyFill="1" applyBorder="1" applyAlignment="1">
      <alignment horizontal="left" vertical="center" wrapText="1"/>
    </xf>
    <xf numFmtId="9" fontId="35" fillId="25" borderId="10" xfId="24" applyFont="1" applyFill="1" applyBorder="1" applyAlignment="1">
      <alignment horizontal="left" vertical="center" wrapText="1"/>
    </xf>
    <xf numFmtId="0" fontId="36" fillId="3" borderId="1" xfId="0" applyFont="1" applyFill="1" applyBorder="1" applyAlignment="1">
      <alignment horizontal="left" vertical="center"/>
    </xf>
    <xf numFmtId="9" fontId="34" fillId="3" borderId="10" xfId="24" applyFont="1" applyFill="1" applyBorder="1" applyAlignment="1">
      <alignment horizontal="left" vertical="center"/>
    </xf>
    <xf numFmtId="0" fontId="36" fillId="3" borderId="4" xfId="0" applyFont="1" applyFill="1" applyBorder="1" applyAlignment="1">
      <alignment horizontal="left" vertical="center"/>
    </xf>
    <xf numFmtId="9" fontId="34" fillId="3" borderId="11" xfId="24" applyFont="1" applyFill="1" applyBorder="1" applyAlignment="1">
      <alignment horizontal="left" vertical="center"/>
    </xf>
    <xf numFmtId="4" fontId="36" fillId="3" borderId="0" xfId="0" applyNumberFormat="1" applyFont="1" applyFill="1" applyAlignment="1">
      <alignment horizontal="left" vertical="center"/>
    </xf>
    <xf numFmtId="9" fontId="36" fillId="3" borderId="0" xfId="24" applyFont="1" applyFill="1" applyAlignment="1">
      <alignment horizontal="left" vertical="center"/>
    </xf>
    <xf numFmtId="4" fontId="36" fillId="3" borderId="0" xfId="0" applyNumberFormat="1" applyFont="1" applyFill="1" applyAlignment="1">
      <alignment vertical="center" wrapText="1"/>
    </xf>
    <xf numFmtId="0" fontId="36" fillId="3" borderId="0" xfId="0" applyFont="1" applyFill="1" applyAlignment="1" applyProtection="1">
      <alignment horizontal="left" vertical="center"/>
      <protection locked="0"/>
    </xf>
    <xf numFmtId="0" fontId="37" fillId="3" borderId="0" xfId="0" applyFont="1" applyFill="1" applyAlignment="1" applyProtection="1">
      <alignment horizontal="left" vertical="center"/>
      <protection locked="0"/>
    </xf>
    <xf numFmtId="0" fontId="34" fillId="0" borderId="1" xfId="0" applyFont="1" applyFill="1" applyBorder="1" applyAlignment="1">
      <alignment horizontal="center" vertical="center"/>
    </xf>
    <xf numFmtId="0" fontId="34" fillId="0" borderId="1" xfId="0" applyFont="1" applyFill="1" applyBorder="1" applyAlignment="1">
      <alignment horizontal="left" vertical="center"/>
    </xf>
    <xf numFmtId="9" fontId="34" fillId="0" borderId="1" xfId="24" applyFont="1" applyFill="1" applyBorder="1" applyAlignment="1">
      <alignment horizontal="left" vertical="center"/>
    </xf>
    <xf numFmtId="0" fontId="34" fillId="0" borderId="57" xfId="0" applyFont="1" applyFill="1" applyBorder="1" applyAlignment="1">
      <alignment horizontal="left" vertical="center" wrapText="1"/>
    </xf>
    <xf numFmtId="0" fontId="36" fillId="0" borderId="57" xfId="0" applyFont="1" applyFill="1" applyBorder="1" applyAlignment="1">
      <alignment horizontal="left" vertical="center" wrapText="1"/>
    </xf>
    <xf numFmtId="9" fontId="36" fillId="0" borderId="57" xfId="24" applyFont="1" applyFill="1" applyBorder="1" applyAlignment="1">
      <alignment horizontal="center" vertical="center"/>
    </xf>
    <xf numFmtId="2" fontId="36" fillId="0" borderId="57" xfId="24" applyNumberFormat="1" applyFont="1" applyFill="1" applyBorder="1" applyAlignment="1">
      <alignment horizontal="center" vertical="center"/>
    </xf>
    <xf numFmtId="9" fontId="34" fillId="0" borderId="0" xfId="24" applyFont="1" applyFill="1" applyAlignment="1">
      <alignment horizontal="left" vertical="center"/>
    </xf>
    <xf numFmtId="0" fontId="34" fillId="0" borderId="1" xfId="0" applyFont="1" applyFill="1" applyBorder="1" applyAlignment="1">
      <alignment vertical="center" wrapText="1"/>
    </xf>
    <xf numFmtId="0" fontId="34" fillId="0" borderId="1" xfId="0" applyFont="1" applyFill="1" applyBorder="1" applyAlignment="1">
      <alignment horizontal="center" vertical="center" wrapText="1"/>
    </xf>
    <xf numFmtId="9" fontId="34" fillId="0" borderId="1" xfId="0" applyNumberFormat="1" applyFont="1" applyFill="1" applyBorder="1" applyAlignment="1">
      <alignment horizontal="center" vertical="center"/>
    </xf>
    <xf numFmtId="1" fontId="39" fillId="0" borderId="3" xfId="2866" applyNumberFormat="1" applyFont="1" applyFill="1" applyBorder="1" applyAlignment="1">
      <alignment horizontal="center" vertical="center" wrapText="1"/>
    </xf>
    <xf numFmtId="4" fontId="39" fillId="0" borderId="3" xfId="0" applyNumberFormat="1" applyFont="1" applyFill="1" applyBorder="1" applyAlignment="1">
      <alignment horizontal="center" vertical="center" wrapText="1"/>
    </xf>
    <xf numFmtId="39" fontId="40" fillId="0" borderId="3" xfId="9" applyNumberFormat="1" applyFont="1" applyFill="1" applyBorder="1" applyAlignment="1">
      <alignment horizontal="center" vertical="center"/>
    </xf>
    <xf numFmtId="39" fontId="40" fillId="0" borderId="3" xfId="10" applyNumberFormat="1" applyFont="1" applyFill="1" applyBorder="1" applyAlignment="1">
      <alignment horizontal="center" vertical="center"/>
    </xf>
    <xf numFmtId="37" fontId="40" fillId="0" borderId="3" xfId="9" applyNumberFormat="1" applyFont="1" applyFill="1" applyBorder="1" applyAlignment="1">
      <alignment horizontal="center" vertical="center"/>
    </xf>
    <xf numFmtId="179" fontId="40" fillId="0" borderId="3" xfId="9" applyNumberFormat="1" applyFont="1" applyFill="1" applyBorder="1" applyAlignment="1">
      <alignment horizontal="center" vertical="center"/>
    </xf>
    <xf numFmtId="0" fontId="34" fillId="0" borderId="24" xfId="0" applyFont="1" applyBorder="1" applyAlignment="1">
      <alignment horizontal="left" vertical="center"/>
    </xf>
    <xf numFmtId="0" fontId="34" fillId="0" borderId="57" xfId="0" applyFont="1" applyBorder="1" applyAlignment="1">
      <alignment horizontal="left" vertical="center" wrapText="1"/>
    </xf>
    <xf numFmtId="181" fontId="48" fillId="3" borderId="1" xfId="84" applyNumberFormat="1" applyFont="1" applyFill="1" applyBorder="1" applyAlignment="1">
      <alignment horizontal="center" vertical="center"/>
    </xf>
    <xf numFmtId="181" fontId="49" fillId="3" borderId="1" xfId="84" applyNumberFormat="1" applyFont="1" applyFill="1" applyBorder="1" applyAlignment="1">
      <alignment horizontal="center" vertical="center"/>
    </xf>
    <xf numFmtId="181" fontId="48" fillId="3" borderId="1" xfId="24" applyNumberFormat="1" applyFont="1" applyFill="1" applyBorder="1" applyAlignment="1">
      <alignment horizontal="center" vertical="center"/>
    </xf>
    <xf numFmtId="181" fontId="48" fillId="3" borderId="1" xfId="2866" applyNumberFormat="1" applyFont="1" applyFill="1" applyBorder="1" applyAlignment="1">
      <alignment horizontal="center" vertical="center"/>
    </xf>
    <xf numFmtId="181" fontId="48" fillId="0" borderId="1" xfId="84" applyNumberFormat="1" applyFont="1" applyFill="1" applyBorder="1" applyAlignment="1">
      <alignment horizontal="center" vertical="center"/>
    </xf>
    <xf numFmtId="181" fontId="49" fillId="0" borderId="1" xfId="84" applyNumberFormat="1" applyFont="1" applyFill="1" applyBorder="1" applyAlignment="1">
      <alignment horizontal="center" vertical="center"/>
    </xf>
    <xf numFmtId="181" fontId="48" fillId="0" borderId="1" xfId="2866" applyNumberFormat="1" applyFont="1" applyFill="1" applyBorder="1" applyAlignment="1">
      <alignment horizontal="center" vertical="center"/>
    </xf>
    <xf numFmtId="181" fontId="48" fillId="0" borderId="1" xfId="24" applyNumberFormat="1" applyFont="1" applyFill="1" applyBorder="1" applyAlignment="1">
      <alignment horizontal="center" vertical="center"/>
    </xf>
    <xf numFmtId="0" fontId="36" fillId="0" borderId="57" xfId="0" applyFont="1" applyBorder="1" applyAlignment="1">
      <alignment horizontal="center" vertical="center"/>
    </xf>
    <xf numFmtId="9" fontId="36" fillId="0" borderId="57" xfId="0" applyNumberFormat="1" applyFont="1" applyBorder="1" applyAlignment="1">
      <alignment horizontal="center" vertical="center"/>
    </xf>
    <xf numFmtId="0" fontId="36" fillId="0" borderId="57" xfId="0" applyFont="1" applyBorder="1" applyAlignment="1">
      <alignment horizontal="center" vertical="center" wrapText="1"/>
    </xf>
    <xf numFmtId="189" fontId="34" fillId="3" borderId="0" xfId="0" applyNumberFormat="1" applyFont="1" applyFill="1" applyAlignment="1">
      <alignment horizontal="left" vertical="center"/>
    </xf>
    <xf numFmtId="0" fontId="34" fillId="0" borderId="1" xfId="0" applyFont="1" applyBorder="1" applyAlignment="1">
      <alignment vertical="top" wrapText="1"/>
    </xf>
    <xf numFmtId="0" fontId="34" fillId="0" borderId="1" xfId="0" applyFont="1" applyBorder="1" applyAlignment="1">
      <alignment horizontal="center" vertical="top" wrapText="1"/>
    </xf>
    <xf numFmtId="9" fontId="34" fillId="0" borderId="1" xfId="0" applyNumberFormat="1" applyFont="1" applyBorder="1" applyAlignment="1">
      <alignment horizontal="center" vertical="top"/>
    </xf>
    <xf numFmtId="10" fontId="34" fillId="0" borderId="1" xfId="24" applyNumberFormat="1" applyFont="1" applyFill="1" applyBorder="1" applyAlignment="1">
      <alignment horizontal="center" vertical="top" wrapText="1"/>
    </xf>
    <xf numFmtId="9" fontId="34" fillId="0" borderId="1" xfId="24" applyFont="1" applyFill="1" applyBorder="1" applyAlignment="1">
      <alignment horizontal="left" vertical="top" wrapText="1"/>
    </xf>
    <xf numFmtId="0" fontId="34" fillId="0" borderId="0" xfId="0" applyFont="1" applyAlignment="1">
      <alignment horizontal="left" vertical="top"/>
    </xf>
    <xf numFmtId="0" fontId="34" fillId="0" borderId="0" xfId="0" applyFont="1" applyAlignment="1">
      <alignment vertical="top" wrapText="1"/>
    </xf>
    <xf numFmtId="181" fontId="48" fillId="0" borderId="1" xfId="0" applyNumberFormat="1" applyFont="1" applyFill="1" applyBorder="1" applyAlignment="1">
      <alignment horizontal="center" vertical="center"/>
    </xf>
    <xf numFmtId="10" fontId="34" fillId="0" borderId="1" xfId="24" applyNumberFormat="1" applyFont="1" applyFill="1" applyBorder="1" applyAlignment="1">
      <alignment horizontal="center" vertical="center" wrapText="1"/>
    </xf>
    <xf numFmtId="9" fontId="34" fillId="0" borderId="1" xfId="24" applyFont="1" applyFill="1" applyBorder="1" applyAlignment="1">
      <alignment horizontal="left" vertical="center" wrapText="1"/>
    </xf>
    <xf numFmtId="0" fontId="29" fillId="17" borderId="2" xfId="16" applyFont="1" applyFill="1" applyBorder="1" applyAlignment="1">
      <alignment horizontal="center" vertical="center" textRotation="90" wrapText="1"/>
    </xf>
    <xf numFmtId="10" fontId="29" fillId="17" borderId="31" xfId="21" applyNumberFormat="1" applyFont="1" applyFill="1" applyBorder="1" applyAlignment="1">
      <alignment horizontal="center" vertical="center" wrapText="1"/>
    </xf>
    <xf numFmtId="0" fontId="29" fillId="17" borderId="38" xfId="16" applyFont="1" applyFill="1" applyBorder="1" applyAlignment="1">
      <alignment horizontal="center" vertical="top" wrapText="1"/>
    </xf>
    <xf numFmtId="0" fontId="34" fillId="0" borderId="61" xfId="0" applyFont="1" applyBorder="1" applyAlignment="1">
      <alignment horizontal="left" vertical="center" wrapText="1"/>
    </xf>
    <xf numFmtId="0" fontId="36" fillId="0" borderId="61" xfId="0" applyFont="1" applyBorder="1" applyAlignment="1">
      <alignment horizontal="center" vertical="center"/>
    </xf>
    <xf numFmtId="0" fontId="34" fillId="0" borderId="61" xfId="0" applyFont="1" applyBorder="1" applyAlignment="1">
      <alignment horizontal="center" vertical="center" wrapText="1"/>
    </xf>
    <xf numFmtId="9" fontId="36" fillId="0" borderId="61" xfId="0" applyNumberFormat="1" applyFont="1" applyBorder="1" applyAlignment="1">
      <alignment horizontal="center" vertical="center"/>
    </xf>
    <xf numFmtId="0" fontId="36" fillId="0" borderId="61" xfId="0" applyFont="1" applyBorder="1" applyAlignment="1">
      <alignment horizontal="center" vertical="center" wrapText="1"/>
    </xf>
    <xf numFmtId="1" fontId="36" fillId="0" borderId="61" xfId="24" applyNumberFormat="1" applyFont="1" applyFill="1" applyBorder="1" applyAlignment="1">
      <alignment horizontal="center" vertical="center"/>
    </xf>
    <xf numFmtId="9" fontId="36" fillId="0" borderId="61" xfId="24" applyFont="1" applyFill="1" applyBorder="1" applyAlignment="1">
      <alignment horizontal="center" vertical="center"/>
    </xf>
    <xf numFmtId="0" fontId="34" fillId="0" borderId="0" xfId="0" applyFont="1" applyFill="1" applyAlignment="1"/>
    <xf numFmtId="0" fontId="34" fillId="3" borderId="0" xfId="0" applyFont="1" applyFill="1" applyAlignment="1"/>
    <xf numFmtId="0" fontId="34" fillId="3" borderId="0" xfId="0" applyFont="1" applyFill="1" applyAlignment="1">
      <alignment horizontal="center"/>
    </xf>
    <xf numFmtId="0" fontId="37" fillId="0" borderId="23" xfId="0" applyFont="1" applyFill="1" applyBorder="1" applyAlignment="1">
      <alignment horizontal="left" wrapText="1"/>
    </xf>
    <xf numFmtId="0" fontId="37" fillId="0" borderId="0" xfId="0" applyFont="1" applyFill="1" applyBorder="1" applyAlignment="1">
      <alignment horizontal="left" wrapText="1"/>
    </xf>
    <xf numFmtId="0" fontId="37" fillId="0" borderId="0" xfId="0" applyFont="1" applyFill="1" applyBorder="1" applyAlignment="1">
      <alignment horizontal="center" wrapText="1"/>
    </xf>
    <xf numFmtId="0" fontId="37" fillId="3" borderId="0" xfId="0" applyFont="1" applyFill="1" applyBorder="1" applyAlignment="1">
      <alignment horizontal="left" wrapText="1"/>
    </xf>
    <xf numFmtId="0" fontId="52" fillId="0" borderId="0" xfId="0" applyFont="1" applyAlignment="1"/>
    <xf numFmtId="0" fontId="52" fillId="0" borderId="0" xfId="0" applyFont="1" applyAlignment="1">
      <alignment vertical="top"/>
    </xf>
    <xf numFmtId="0" fontId="52" fillId="0" borderId="0" xfId="0" applyFont="1" applyFill="1" applyAlignment="1"/>
    <xf numFmtId="0" fontId="52" fillId="0" borderId="0" xfId="0" applyFont="1" applyFill="1" applyBorder="1" applyAlignment="1">
      <alignment horizontal="center" wrapText="1"/>
    </xf>
    <xf numFmtId="0" fontId="52" fillId="0" borderId="0" xfId="0" applyFont="1" applyFill="1" applyBorder="1" applyAlignment="1">
      <alignment horizontal="center"/>
    </xf>
    <xf numFmtId="0" fontId="34" fillId="0" borderId="0" xfId="0" applyFont="1" applyFill="1" applyBorder="1" applyAlignment="1">
      <alignment horizontal="center" wrapText="1"/>
    </xf>
    <xf numFmtId="0" fontId="52" fillId="0" borderId="0" xfId="0" applyFont="1" applyFill="1" applyBorder="1" applyAlignment="1"/>
    <xf numFmtId="0" fontId="52" fillId="0" borderId="0" xfId="0" applyFont="1" applyFill="1" applyBorder="1" applyAlignment="1">
      <alignment horizontal="left" wrapText="1"/>
    </xf>
    <xf numFmtId="0" fontId="34" fillId="0" borderId="0" xfId="0" applyFont="1" applyFill="1" applyBorder="1" applyAlignment="1">
      <alignment horizontal="center"/>
    </xf>
    <xf numFmtId="175" fontId="52" fillId="0" borderId="0" xfId="3" applyNumberFormat="1" applyFont="1" applyFill="1" applyBorder="1" applyAlignment="1">
      <alignment horizontal="center"/>
    </xf>
    <xf numFmtId="2" fontId="52" fillId="0" borderId="0" xfId="0" applyNumberFormat="1" applyFont="1" applyFill="1" applyBorder="1" applyAlignment="1">
      <alignment horizontal="center"/>
    </xf>
    <xf numFmtId="184" fontId="52" fillId="3" borderId="0" xfId="5" applyNumberFormat="1" applyFont="1" applyFill="1" applyBorder="1" applyAlignment="1">
      <alignment horizontal="center" vertical="center"/>
    </xf>
    <xf numFmtId="186" fontId="52" fillId="3" borderId="0" xfId="5" applyNumberFormat="1" applyFont="1" applyFill="1" applyBorder="1" applyAlignment="1">
      <alignment horizontal="center" vertical="center"/>
    </xf>
    <xf numFmtId="187" fontId="52" fillId="3" borderId="0" xfId="5" applyNumberFormat="1" applyFont="1" applyFill="1" applyBorder="1" applyAlignment="1">
      <alignment horizontal="center" vertical="center"/>
    </xf>
    <xf numFmtId="0" fontId="52" fillId="3" borderId="0" xfId="0" applyFont="1" applyFill="1" applyBorder="1" applyAlignment="1">
      <alignment horizontal="center"/>
    </xf>
    <xf numFmtId="178" fontId="52" fillId="0" borderId="0" xfId="0" applyNumberFormat="1" applyFont="1" applyFill="1" applyBorder="1" applyAlignment="1">
      <alignment horizontal="center"/>
    </xf>
    <xf numFmtId="188" fontId="52" fillId="0" borderId="0" xfId="0" applyNumberFormat="1" applyFont="1" applyFill="1" applyBorder="1" applyAlignment="1">
      <alignment horizontal="center"/>
    </xf>
    <xf numFmtId="185" fontId="36" fillId="0" borderId="0" xfId="0" applyNumberFormat="1" applyFont="1" applyFill="1" applyBorder="1" applyAlignment="1">
      <alignment horizontal="center" wrapText="1"/>
    </xf>
    <xf numFmtId="183" fontId="36" fillId="3" borderId="0" xfId="0" applyNumberFormat="1" applyFont="1" applyFill="1" applyBorder="1" applyAlignment="1">
      <alignment horizontal="center" wrapText="1"/>
    </xf>
    <xf numFmtId="2" fontId="53" fillId="0" borderId="0" xfId="0" applyNumberFormat="1" applyFont="1" applyFill="1" applyBorder="1" applyAlignment="1">
      <alignment horizontal="center"/>
    </xf>
    <xf numFmtId="9" fontId="35" fillId="0" borderId="0" xfId="21" applyFont="1" applyFill="1" applyBorder="1" applyAlignment="1">
      <alignment horizontal="center"/>
    </xf>
    <xf numFmtId="10" fontId="35" fillId="0" borderId="0" xfId="21" applyNumberFormat="1" applyFont="1" applyFill="1" applyBorder="1" applyAlignment="1">
      <alignment horizontal="center" wrapText="1"/>
    </xf>
    <xf numFmtId="0" fontId="35" fillId="3" borderId="0" xfId="0" applyFont="1" applyFill="1" applyAlignment="1"/>
    <xf numFmtId="0" fontId="34" fillId="0" borderId="0" xfId="0" applyFont="1" applyFill="1" applyAlignment="1">
      <alignment horizontal="center"/>
    </xf>
    <xf numFmtId="41" fontId="34" fillId="0" borderId="0" xfId="0" applyNumberFormat="1" applyFont="1" applyFill="1" applyAlignment="1">
      <alignment horizontal="center"/>
    </xf>
    <xf numFmtId="2" fontId="34" fillId="0" borderId="0" xfId="0" applyNumberFormat="1" applyFont="1" applyFill="1" applyAlignment="1">
      <alignment horizontal="center"/>
    </xf>
    <xf numFmtId="43" fontId="35" fillId="0" borderId="0" xfId="0" applyNumberFormat="1" applyFont="1" applyFill="1" applyAlignment="1"/>
    <xf numFmtId="0" fontId="34" fillId="3" borderId="0" xfId="0" applyFont="1" applyFill="1" applyBorder="1" applyAlignment="1">
      <alignment horizontal="center"/>
    </xf>
    <xf numFmtId="43" fontId="34" fillId="0" borderId="0" xfId="0" applyNumberFormat="1" applyFont="1" applyFill="1" applyAlignment="1">
      <alignment horizontal="center"/>
    </xf>
    <xf numFmtId="42" fontId="29" fillId="17" borderId="3" xfId="0" applyNumberFormat="1" applyFont="1" applyFill="1" applyBorder="1" applyAlignment="1">
      <alignment horizontal="center" vertical="center" wrapText="1"/>
    </xf>
    <xf numFmtId="42" fontId="29" fillId="17" borderId="4" xfId="0" applyNumberFormat="1" applyFont="1" applyFill="1" applyBorder="1" applyAlignment="1">
      <alignment horizontal="center" vertical="center" wrapText="1"/>
    </xf>
    <xf numFmtId="0" fontId="55" fillId="3" borderId="0" xfId="0" applyFont="1" applyFill="1"/>
    <xf numFmtId="0" fontId="55" fillId="0" borderId="0" xfId="0" applyFont="1" applyFill="1"/>
    <xf numFmtId="0" fontId="37" fillId="17"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36" fillId="0" borderId="1" xfId="0" applyFont="1" applyFill="1" applyBorder="1" applyAlignment="1">
      <alignment horizontal="left" vertical="center" wrapText="1"/>
    </xf>
    <xf numFmtId="181" fontId="34" fillId="0" borderId="1" xfId="2866" applyNumberFormat="1" applyFont="1" applyFill="1" applyBorder="1" applyAlignment="1">
      <alignment horizontal="right" vertical="center"/>
    </xf>
    <xf numFmtId="0" fontId="34" fillId="0" borderId="61" xfId="0" applyFont="1" applyFill="1" applyBorder="1" applyAlignment="1">
      <alignment horizontal="left" vertical="center" wrapText="1"/>
    </xf>
    <xf numFmtId="0" fontId="36" fillId="0" borderId="61" xfId="0" applyFont="1" applyFill="1" applyBorder="1" applyAlignment="1">
      <alignment horizontal="left" vertical="center" wrapText="1"/>
    </xf>
    <xf numFmtId="182" fontId="34" fillId="0" borderId="61" xfId="2866" applyNumberFormat="1" applyFont="1" applyFill="1" applyBorder="1" applyAlignment="1">
      <alignment horizontal="right" vertical="center"/>
    </xf>
    <xf numFmtId="182" fontId="34" fillId="0" borderId="1" xfId="0" applyNumberFormat="1" applyFont="1" applyFill="1" applyBorder="1" applyAlignment="1">
      <alignment horizontal="right" vertical="center" wrapText="1"/>
    </xf>
    <xf numFmtId="182" fontId="34" fillId="0" borderId="1" xfId="2866" applyNumberFormat="1" applyFont="1" applyFill="1" applyBorder="1" applyAlignment="1">
      <alignment horizontal="right" vertical="center"/>
    </xf>
    <xf numFmtId="182" fontId="34" fillId="0" borderId="1" xfId="0" applyNumberFormat="1" applyFont="1" applyFill="1" applyBorder="1" applyAlignment="1">
      <alignment horizontal="right" vertical="center"/>
    </xf>
    <xf numFmtId="0" fontId="34" fillId="0" borderId="0" xfId="0" applyFont="1" applyFill="1" applyAlignment="1">
      <alignment horizontal="left" vertical="center"/>
    </xf>
    <xf numFmtId="0" fontId="34" fillId="0" borderId="0" xfId="0" applyFont="1" applyFill="1" applyAlignment="1">
      <alignment vertical="center" wrapText="1"/>
    </xf>
    <xf numFmtId="0" fontId="35" fillId="18" borderId="1" xfId="0" applyFont="1" applyFill="1" applyBorder="1" applyAlignment="1">
      <alignment horizontal="center" vertical="center"/>
    </xf>
    <xf numFmtId="0" fontId="35" fillId="19" borderId="1" xfId="2867" applyFont="1" applyFill="1" applyBorder="1" applyAlignment="1">
      <alignment horizontal="center" vertical="center" wrapText="1"/>
    </xf>
    <xf numFmtId="9" fontId="35" fillId="19" borderId="1" xfId="24" applyFont="1" applyFill="1" applyBorder="1" applyAlignment="1">
      <alignment horizontal="center" vertical="center" wrapText="1"/>
    </xf>
    <xf numFmtId="0" fontId="36" fillId="0" borderId="1" xfId="0" applyFont="1" applyFill="1" applyBorder="1" applyAlignment="1">
      <alignment horizontal="center" vertical="center"/>
    </xf>
    <xf numFmtId="9" fontId="36" fillId="0" borderId="1" xfId="0" applyNumberFormat="1" applyFont="1" applyFill="1" applyBorder="1" applyAlignment="1">
      <alignment horizontal="center" vertical="center"/>
    </xf>
    <xf numFmtId="0" fontId="36" fillId="0" borderId="1" xfId="0" applyFont="1" applyFill="1" applyBorder="1" applyAlignment="1">
      <alignment horizontal="center" vertical="center" wrapText="1"/>
    </xf>
    <xf numFmtId="1" fontId="36" fillId="0" borderId="1" xfId="24" applyNumberFormat="1" applyFont="1" applyFill="1" applyBorder="1" applyAlignment="1">
      <alignment horizontal="center" vertical="center"/>
    </xf>
    <xf numFmtId="2" fontId="36" fillId="0" borderId="1" xfId="24" applyNumberFormat="1" applyFont="1" applyFill="1" applyBorder="1" applyAlignment="1">
      <alignment horizontal="center" vertical="center"/>
    </xf>
    <xf numFmtId="9" fontId="36" fillId="0" borderId="1" xfId="24" applyFont="1" applyFill="1" applyBorder="1" applyAlignment="1">
      <alignment horizontal="center" vertical="center"/>
    </xf>
    <xf numFmtId="0" fontId="36" fillId="0" borderId="1" xfId="0" applyFont="1" applyFill="1" applyBorder="1" applyAlignment="1">
      <alignment horizontal="left" vertical="center"/>
    </xf>
    <xf numFmtId="0" fontId="36" fillId="0" borderId="1" xfId="0" applyFont="1" applyFill="1" applyBorder="1" applyAlignment="1">
      <alignment vertical="center" wrapText="1"/>
    </xf>
    <xf numFmtId="0" fontId="36" fillId="0" borderId="0" xfId="0" applyFont="1" applyFill="1" applyAlignment="1">
      <alignment horizontal="left" vertical="center"/>
    </xf>
    <xf numFmtId="189" fontId="34" fillId="0" borderId="0" xfId="0" applyNumberFormat="1" applyFont="1" applyFill="1" applyAlignment="1">
      <alignment horizontal="left"/>
    </xf>
    <xf numFmtId="189" fontId="34" fillId="0" borderId="0" xfId="0" applyNumberFormat="1" applyFont="1" applyFill="1" applyAlignment="1">
      <alignment horizontal="left" vertical="center"/>
    </xf>
    <xf numFmtId="0" fontId="36" fillId="0" borderId="0" xfId="0" applyFont="1" applyFill="1" applyAlignment="1">
      <alignment horizontal="center" vertical="center"/>
    </xf>
    <xf numFmtId="189" fontId="57" fillId="3" borderId="0" xfId="0" applyNumberFormat="1" applyFont="1" applyFill="1" applyAlignment="1">
      <alignment horizontal="left" vertical="center"/>
    </xf>
    <xf numFmtId="189" fontId="45" fillId="3" borderId="0" xfId="0" applyNumberFormat="1" applyFont="1" applyFill="1" applyAlignment="1">
      <alignment horizontal="left" vertical="center"/>
    </xf>
    <xf numFmtId="3" fontId="34" fillId="0" borderId="1" xfId="0" applyNumberFormat="1" applyFont="1" applyFill="1" applyBorder="1" applyAlignment="1">
      <alignment horizontal="center" vertical="center" wrapText="1"/>
    </xf>
    <xf numFmtId="0" fontId="35" fillId="17"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10" fontId="34" fillId="3" borderId="1" xfId="24" applyNumberFormat="1" applyFont="1" applyFill="1" applyBorder="1" applyAlignment="1">
      <alignment horizontal="center" vertical="center" wrapText="1"/>
    </xf>
    <xf numFmtId="9" fontId="34" fillId="3" borderId="1" xfId="24" applyFont="1" applyFill="1" applyBorder="1" applyAlignment="1">
      <alignment horizontal="left" vertical="center" wrapText="1"/>
    </xf>
    <xf numFmtId="39" fontId="34" fillId="0" borderId="1" xfId="0" applyNumberFormat="1" applyFont="1" applyFill="1" applyBorder="1" applyAlignment="1">
      <alignment horizontal="center" vertical="center" wrapText="1"/>
    </xf>
    <xf numFmtId="4" fontId="34" fillId="0" borderId="1" xfId="0" applyNumberFormat="1" applyFont="1" applyFill="1" applyBorder="1" applyAlignment="1">
      <alignment horizontal="center" vertical="center" wrapText="1"/>
    </xf>
    <xf numFmtId="0" fontId="34" fillId="0" borderId="58" xfId="0" applyFont="1" applyFill="1" applyBorder="1" applyAlignment="1">
      <alignment horizontal="center" vertical="center" wrapText="1"/>
    </xf>
    <xf numFmtId="0" fontId="34" fillId="0" borderId="58" xfId="0" applyFont="1" applyFill="1" applyBorder="1" applyAlignment="1">
      <alignment vertical="center" wrapText="1"/>
    </xf>
    <xf numFmtId="9" fontId="34" fillId="0" borderId="58" xfId="0" applyNumberFormat="1" applyFont="1" applyFill="1" applyBorder="1" applyAlignment="1">
      <alignment horizontal="center" vertical="center"/>
    </xf>
    <xf numFmtId="39" fontId="34" fillId="0" borderId="58" xfId="0" applyNumberFormat="1" applyFont="1" applyFill="1" applyBorder="1" applyAlignment="1">
      <alignment horizontal="center" vertical="center" wrapText="1"/>
    </xf>
    <xf numFmtId="4" fontId="34" fillId="0" borderId="58" xfId="0" applyNumberFormat="1" applyFont="1" applyFill="1" applyBorder="1" applyAlignment="1">
      <alignment horizontal="center" vertical="center" wrapText="1"/>
    </xf>
    <xf numFmtId="10" fontId="34" fillId="0" borderId="58" xfId="24" applyNumberFormat="1" applyFont="1" applyFill="1" applyBorder="1" applyAlignment="1">
      <alignment horizontal="center" vertical="center" wrapText="1"/>
    </xf>
    <xf numFmtId="190" fontId="12" fillId="2" borderId="0" xfId="16" applyNumberFormat="1" applyFont="1" applyFill="1" applyAlignment="1">
      <alignment vertical="center"/>
    </xf>
    <xf numFmtId="0" fontId="34" fillId="0" borderId="1" xfId="0" applyFont="1" applyFill="1" applyBorder="1" applyAlignment="1">
      <alignment horizontal="left" vertical="center" wrapText="1"/>
    </xf>
    <xf numFmtId="181" fontId="26" fillId="0" borderId="0" xfId="2866" applyNumberFormat="1" applyFont="1" applyFill="1" applyAlignment="1">
      <alignment horizontal="center"/>
    </xf>
    <xf numFmtId="175" fontId="0" fillId="0" borderId="0" xfId="3" applyNumberFormat="1" applyFont="1" applyAlignment="1">
      <alignment horizontal="left" vertical="center"/>
    </xf>
    <xf numFmtId="0" fontId="34" fillId="0" borderId="1" xfId="0" applyFont="1" applyFill="1" applyBorder="1" applyAlignment="1">
      <alignment horizontal="left" wrapText="1"/>
    </xf>
    <xf numFmtId="0" fontId="34" fillId="0" borderId="1" xfId="0" applyFont="1" applyFill="1" applyBorder="1" applyAlignment="1">
      <alignment horizontal="left" vertical="center" wrapText="1"/>
    </xf>
    <xf numFmtId="6" fontId="34" fillId="0" borderId="1" xfId="0" applyNumberFormat="1" applyFont="1" applyFill="1" applyBorder="1" applyAlignment="1">
      <alignment horizontal="left" vertical="center" wrapText="1"/>
    </xf>
    <xf numFmtId="10" fontId="3" fillId="2" borderId="0" xfId="16" applyNumberFormat="1" applyFill="1" applyAlignment="1">
      <alignment vertical="center"/>
    </xf>
    <xf numFmtId="0" fontId="3" fillId="2" borderId="0" xfId="16" applyFill="1" applyAlignment="1">
      <alignment vertical="center"/>
    </xf>
    <xf numFmtId="0" fontId="0" fillId="0" borderId="1" xfId="0" applyBorder="1" applyAlignment="1">
      <alignment horizontal="center" vertical="center"/>
    </xf>
    <xf numFmtId="0" fontId="60" fillId="15" borderId="0" xfId="0" applyFont="1" applyFill="1" applyAlignment="1">
      <alignment horizontal="center" vertical="center"/>
    </xf>
    <xf numFmtId="0" fontId="59" fillId="16" borderId="1" xfId="0" applyFont="1" applyFill="1" applyBorder="1" applyAlignment="1">
      <alignment horizontal="center" vertical="center"/>
    </xf>
    <xf numFmtId="10" fontId="12" fillId="17" borderId="2" xfId="16" applyNumberFormat="1" applyFont="1" applyFill="1" applyBorder="1" applyAlignment="1">
      <alignment horizontal="center" vertical="center" wrapText="1"/>
    </xf>
    <xf numFmtId="0" fontId="29" fillId="0" borderId="10" xfId="0" applyFont="1" applyFill="1" applyBorder="1" applyAlignment="1">
      <alignment horizontal="center" vertical="top" wrapText="1"/>
    </xf>
    <xf numFmtId="169" fontId="26" fillId="0" borderId="0" xfId="3" applyFont="1" applyFill="1" applyAlignment="1">
      <alignment horizontal="center"/>
    </xf>
    <xf numFmtId="182" fontId="40" fillId="0" borderId="1" xfId="2866" applyNumberFormat="1" applyFont="1" applyFill="1" applyBorder="1" applyAlignment="1">
      <alignment horizontal="center" vertical="center"/>
    </xf>
    <xf numFmtId="4" fontId="40" fillId="0" borderId="3" xfId="9" applyNumberFormat="1" applyFont="1" applyFill="1" applyBorder="1" applyAlignment="1">
      <alignment horizontal="center" vertical="center"/>
    </xf>
    <xf numFmtId="181" fontId="41" fillId="0" borderId="1" xfId="2865" applyNumberFormat="1" applyFont="1" applyFill="1" applyBorder="1" applyAlignment="1">
      <alignment horizontal="center" vertical="center" wrapText="1"/>
    </xf>
    <xf numFmtId="0" fontId="50" fillId="17" borderId="18" xfId="0" applyFont="1" applyFill="1" applyBorder="1" applyAlignment="1">
      <alignment horizontal="center" vertical="center" wrapText="1"/>
    </xf>
    <xf numFmtId="0" fontId="50" fillId="17" borderId="2" xfId="0" applyFont="1" applyFill="1" applyBorder="1" applyAlignment="1">
      <alignment horizontal="center" vertical="center" wrapText="1"/>
    </xf>
    <xf numFmtId="0" fontId="50" fillId="18" borderId="2" xfId="0" applyFont="1" applyFill="1" applyBorder="1" applyAlignment="1">
      <alignment horizontal="center" vertical="center" wrapText="1"/>
    </xf>
    <xf numFmtId="0" fontId="50" fillId="22" borderId="2" xfId="0" applyFont="1" applyFill="1" applyBorder="1" applyAlignment="1">
      <alignment horizontal="center" vertical="center" wrapText="1"/>
    </xf>
    <xf numFmtId="0" fontId="54" fillId="21" borderId="2" xfId="0" applyFont="1" applyFill="1" applyBorder="1" applyAlignment="1">
      <alignment horizontal="center" vertical="center" wrapText="1"/>
    </xf>
    <xf numFmtId="0" fontId="54" fillId="20" borderId="2" xfId="0" applyFont="1" applyFill="1" applyBorder="1" applyAlignment="1">
      <alignment horizontal="center" vertical="center" wrapText="1"/>
    </xf>
    <xf numFmtId="0" fontId="54" fillId="17" borderId="2" xfId="0" applyFont="1" applyFill="1" applyBorder="1" applyAlignment="1">
      <alignment horizontal="center" vertical="center" wrapText="1"/>
    </xf>
    <xf numFmtId="0" fontId="54" fillId="22" borderId="2" xfId="0" applyFont="1" applyFill="1" applyBorder="1" applyAlignment="1">
      <alignment horizontal="center" vertical="center" wrapText="1"/>
    </xf>
    <xf numFmtId="0" fontId="51" fillId="0" borderId="0" xfId="0" applyFont="1" applyAlignment="1">
      <alignment vertical="center"/>
    </xf>
    <xf numFmtId="183" fontId="39" fillId="0" borderId="1" xfId="0" applyNumberFormat="1" applyFont="1" applyFill="1" applyBorder="1" applyAlignment="1">
      <alignment horizontal="center" vertical="center" wrapText="1"/>
    </xf>
    <xf numFmtId="0" fontId="20" fillId="0" borderId="0" xfId="0" applyFont="1" applyFill="1" applyBorder="1"/>
    <xf numFmtId="0" fontId="20" fillId="0" borderId="0" xfId="0" applyFont="1" applyFill="1" applyBorder="1" applyAlignment="1">
      <alignment horizontal="center" vertical="center"/>
    </xf>
    <xf numFmtId="0" fontId="41" fillId="0" borderId="0" xfId="0" applyFont="1" applyFill="1" applyBorder="1" applyAlignment="1">
      <alignment horizontal="center" vertical="center"/>
    </xf>
    <xf numFmtId="182" fontId="41" fillId="0" borderId="0" xfId="0" applyNumberFormat="1" applyFont="1" applyFill="1" applyBorder="1" applyAlignment="1">
      <alignment horizontal="center" vertical="center"/>
    </xf>
    <xf numFmtId="181" fontId="41" fillId="0" borderId="0" xfId="0" applyNumberFormat="1" applyFont="1" applyFill="1" applyBorder="1" applyAlignment="1">
      <alignment horizontal="center" vertical="center"/>
    </xf>
    <xf numFmtId="182" fontId="42" fillId="0" borderId="0" xfId="0" applyNumberFormat="1" applyFont="1" applyFill="1" applyBorder="1" applyAlignment="1">
      <alignment horizontal="center" vertical="center"/>
    </xf>
    <xf numFmtId="181" fontId="42" fillId="0" borderId="0" xfId="0" applyNumberFormat="1" applyFont="1" applyFill="1" applyBorder="1" applyAlignment="1">
      <alignment horizontal="center" vertical="center"/>
    </xf>
    <xf numFmtId="0" fontId="12" fillId="15" borderId="0" xfId="0" applyFont="1" applyFill="1" applyAlignment="1">
      <alignment vertical="center"/>
    </xf>
    <xf numFmtId="4" fontId="12" fillId="15" borderId="0" xfId="0" applyNumberFormat="1" applyFont="1" applyFill="1" applyAlignment="1">
      <alignment vertical="center"/>
    </xf>
    <xf numFmtId="4" fontId="12" fillId="15" borderId="0" xfId="0" applyNumberFormat="1" applyFont="1" applyFill="1" applyAlignment="1">
      <alignment horizontal="center" vertical="center"/>
    </xf>
    <xf numFmtId="0" fontId="12" fillId="15" borderId="0" xfId="0" applyFont="1" applyFill="1" applyAlignment="1">
      <alignment horizontal="center" vertical="center"/>
    </xf>
    <xf numFmtId="0" fontId="12" fillId="0" borderId="0" xfId="0" applyFont="1" applyAlignment="1">
      <alignment vertical="center"/>
    </xf>
    <xf numFmtId="178" fontId="12" fillId="0" borderId="0" xfId="0" applyNumberFormat="1" applyFont="1" applyAlignment="1">
      <alignment horizontal="center" vertical="center"/>
    </xf>
    <xf numFmtId="0" fontId="12" fillId="0" borderId="0" xfId="0" applyFont="1" applyAlignment="1">
      <alignment horizontal="center" vertical="center"/>
    </xf>
    <xf numFmtId="0" fontId="59" fillId="15" borderId="0" xfId="0" applyFont="1" applyFill="1" applyAlignment="1">
      <alignment vertical="center"/>
    </xf>
    <xf numFmtId="0" fontId="60" fillId="15" borderId="0" xfId="0" applyFont="1" applyFill="1" applyAlignment="1">
      <alignment vertical="center"/>
    </xf>
    <xf numFmtId="4" fontId="60" fillId="15" borderId="0" xfId="0" applyNumberFormat="1" applyFont="1" applyFill="1" applyAlignment="1">
      <alignment vertical="center"/>
    </xf>
    <xf numFmtId="4" fontId="60" fillId="15" borderId="0" xfId="0" applyNumberFormat="1" applyFont="1" applyFill="1" applyAlignment="1">
      <alignment horizontal="center" vertical="center"/>
    </xf>
    <xf numFmtId="0" fontId="61" fillId="15" borderId="0" xfId="0" applyFont="1" applyFill="1" applyAlignment="1" applyProtection="1">
      <alignment vertical="center"/>
      <protection locked="0"/>
    </xf>
    <xf numFmtId="0" fontId="61" fillId="15" borderId="0" xfId="0" applyFont="1" applyFill="1" applyAlignment="1" applyProtection="1">
      <alignment horizontal="center" vertical="center"/>
      <protection locked="0"/>
    </xf>
    <xf numFmtId="0" fontId="62" fillId="15" borderId="0" xfId="0" applyFont="1" applyFill="1" applyAlignment="1" applyProtection="1">
      <alignment horizontal="center" vertical="center"/>
      <protection locked="0"/>
    </xf>
    <xf numFmtId="0" fontId="34" fillId="0" borderId="12" xfId="0" applyFont="1" applyBorder="1" applyAlignment="1">
      <alignment horizontal="center" vertical="center"/>
    </xf>
    <xf numFmtId="0" fontId="34" fillId="0" borderId="20" xfId="0" applyFont="1" applyBorder="1" applyAlignment="1">
      <alignment horizontal="left" vertical="center"/>
    </xf>
    <xf numFmtId="0" fontId="36" fillId="0" borderId="20" xfId="0" applyFont="1" applyBorder="1" applyAlignment="1">
      <alignment horizontal="left" vertical="center"/>
    </xf>
    <xf numFmtId="9" fontId="34" fillId="0" borderId="19" xfId="24" applyFont="1" applyBorder="1" applyAlignment="1">
      <alignment horizontal="left" vertical="center"/>
    </xf>
    <xf numFmtId="0" fontId="34" fillId="0" borderId="33" xfId="0" applyFont="1" applyBorder="1" applyAlignment="1">
      <alignment horizontal="left" vertical="center"/>
    </xf>
    <xf numFmtId="0" fontId="34" fillId="0" borderId="40" xfId="0" applyFont="1" applyBorder="1" applyAlignment="1">
      <alignment horizontal="left" vertical="center"/>
    </xf>
    <xf numFmtId="0" fontId="34" fillId="0" borderId="41" xfId="0" applyFont="1" applyBorder="1" applyAlignment="1">
      <alignment horizontal="left" vertical="center"/>
    </xf>
    <xf numFmtId="0" fontId="34" fillId="0" borderId="26" xfId="0" applyFont="1" applyBorder="1" applyAlignment="1">
      <alignment horizontal="left" vertical="center"/>
    </xf>
    <xf numFmtId="0" fontId="29" fillId="17" borderId="69" xfId="19" applyFont="1" applyFill="1" applyBorder="1" applyAlignment="1">
      <alignment vertical="center" wrapText="1"/>
    </xf>
    <xf numFmtId="0" fontId="29" fillId="17" borderId="47" xfId="0" applyFont="1" applyFill="1" applyBorder="1" applyAlignment="1">
      <alignment horizontal="center" vertical="center" wrapText="1"/>
    </xf>
    <xf numFmtId="0" fontId="29" fillId="17" borderId="66" xfId="0" applyFont="1" applyFill="1" applyBorder="1" applyAlignment="1">
      <alignment vertical="center" wrapText="1"/>
    </xf>
    <xf numFmtId="0" fontId="12" fillId="17" borderId="52" xfId="0" applyFont="1" applyFill="1" applyBorder="1" applyAlignment="1" applyProtection="1">
      <alignment horizontal="left" vertical="center" wrapText="1"/>
      <protection locked="0"/>
    </xf>
    <xf numFmtId="0" fontId="12" fillId="18" borderId="68" xfId="0" applyFont="1" applyFill="1" applyBorder="1" applyAlignment="1" applyProtection="1">
      <alignment horizontal="left" vertical="center" wrapText="1"/>
      <protection locked="0"/>
    </xf>
    <xf numFmtId="0" fontId="12" fillId="17" borderId="68" xfId="0" applyFont="1" applyFill="1" applyBorder="1" applyAlignment="1" applyProtection="1">
      <alignment horizontal="left" vertical="center" wrapText="1"/>
      <protection locked="0"/>
    </xf>
    <xf numFmtId="0" fontId="12" fillId="18" borderId="54" xfId="0" applyFont="1" applyFill="1" applyBorder="1" applyAlignment="1" applyProtection="1">
      <alignment horizontal="left" vertical="center" wrapText="1"/>
      <protection locked="0"/>
    </xf>
    <xf numFmtId="0" fontId="29" fillId="17" borderId="52" xfId="0" applyFont="1" applyFill="1" applyBorder="1" applyAlignment="1">
      <alignment horizontal="left" vertical="center"/>
    </xf>
    <xf numFmtId="0" fontId="29" fillId="17" borderId="54" xfId="0" applyFont="1" applyFill="1" applyBorder="1" applyAlignment="1">
      <alignment horizontal="left" vertical="center"/>
    </xf>
    <xf numFmtId="0" fontId="35" fillId="0" borderId="16" xfId="0" applyFont="1" applyFill="1" applyBorder="1" applyAlignment="1">
      <alignment horizontal="center" vertical="center"/>
    </xf>
    <xf numFmtId="0" fontId="35" fillId="0" borderId="1" xfId="2867" applyFont="1" applyFill="1" applyBorder="1" applyAlignment="1">
      <alignment horizontal="left" vertical="center" wrapText="1"/>
    </xf>
    <xf numFmtId="0" fontId="37" fillId="0" borderId="1" xfId="2867" applyFont="1" applyFill="1" applyBorder="1" applyAlignment="1">
      <alignment horizontal="left" vertical="center" wrapText="1"/>
    </xf>
    <xf numFmtId="0" fontId="35" fillId="0" borderId="15" xfId="0" applyFont="1" applyFill="1" applyBorder="1" applyAlignment="1">
      <alignment horizontal="center" vertical="center"/>
    </xf>
    <xf numFmtId="0" fontId="35" fillId="0" borderId="3" xfId="2867" applyFont="1" applyFill="1" applyBorder="1" applyAlignment="1">
      <alignment horizontal="left" vertical="center" wrapText="1"/>
    </xf>
    <xf numFmtId="0" fontId="37" fillId="0" borderId="3" xfId="2867" applyFont="1" applyFill="1" applyBorder="1" applyAlignment="1">
      <alignment horizontal="left" vertical="center" wrapText="1"/>
    </xf>
    <xf numFmtId="0" fontId="35" fillId="0" borderId="9" xfId="2867" applyFont="1" applyFill="1" applyBorder="1" applyAlignment="1">
      <alignment horizontal="left" vertical="center" wrapText="1"/>
    </xf>
    <xf numFmtId="0" fontId="34" fillId="0" borderId="39" xfId="0" applyFont="1" applyBorder="1" applyAlignment="1">
      <alignment horizontal="center" vertical="center"/>
    </xf>
    <xf numFmtId="0" fontId="36" fillId="0" borderId="40" xfId="0" applyFont="1" applyBorder="1" applyAlignment="1">
      <alignment horizontal="left" vertical="center"/>
    </xf>
    <xf numFmtId="0" fontId="34" fillId="0" borderId="25" xfId="0" applyFont="1" applyBorder="1" applyAlignment="1">
      <alignment horizontal="center" vertical="center"/>
    </xf>
    <xf numFmtId="0" fontId="36" fillId="0" borderId="26" xfId="0" applyFont="1" applyBorder="1" applyAlignment="1">
      <alignment horizontal="left" vertical="center"/>
    </xf>
    <xf numFmtId="0" fontId="35" fillId="0" borderId="10" xfId="2867" applyFont="1" applyFill="1" applyBorder="1" applyAlignment="1">
      <alignment horizontal="left" vertical="center" wrapText="1"/>
    </xf>
    <xf numFmtId="9" fontId="34" fillId="0" borderId="10" xfId="24" applyFont="1" applyFill="1" applyBorder="1" applyAlignment="1">
      <alignment horizontal="left" vertical="center"/>
    </xf>
    <xf numFmtId="0" fontId="34" fillId="3" borderId="25" xfId="0" applyFont="1" applyFill="1" applyBorder="1" applyAlignment="1">
      <alignment horizontal="center" vertical="center"/>
    </xf>
    <xf numFmtId="0" fontId="34" fillId="3" borderId="26" xfId="0" applyFont="1" applyFill="1" applyBorder="1" applyAlignment="1">
      <alignment horizontal="left" vertical="center"/>
    </xf>
    <xf numFmtId="0" fontId="36" fillId="3" borderId="26" xfId="0" applyFont="1" applyFill="1" applyBorder="1" applyAlignment="1">
      <alignment horizontal="left" vertical="center"/>
    </xf>
    <xf numFmtId="9" fontId="34" fillId="3" borderId="33" xfId="24" applyFont="1" applyFill="1" applyBorder="1" applyAlignment="1">
      <alignment horizontal="left" vertical="center"/>
    </xf>
    <xf numFmtId="10" fontId="36" fillId="0" borderId="1" xfId="24" applyNumberFormat="1" applyFont="1" applyFill="1" applyBorder="1" applyAlignment="1">
      <alignment horizontal="center" vertical="center" wrapText="1"/>
    </xf>
    <xf numFmtId="39" fontId="36" fillId="0" borderId="1" xfId="0" applyNumberFormat="1" applyFont="1" applyFill="1" applyBorder="1" applyAlignment="1">
      <alignment horizontal="center" vertical="center" wrapText="1"/>
    </xf>
    <xf numFmtId="0" fontId="35" fillId="26" borderId="3" xfId="2867" applyFont="1" applyFill="1" applyBorder="1" applyAlignment="1">
      <alignment horizontal="left" vertical="center" wrapText="1"/>
    </xf>
    <xf numFmtId="0" fontId="35" fillId="26" borderId="3" xfId="0" applyFont="1" applyFill="1" applyBorder="1" applyAlignment="1">
      <alignment horizontal="center" vertical="center" wrapText="1"/>
    </xf>
    <xf numFmtId="9" fontId="35" fillId="26" borderId="9" xfId="24" applyFont="1" applyFill="1" applyBorder="1" applyAlignment="1">
      <alignment horizontal="center" vertical="center" wrapText="1"/>
    </xf>
    <xf numFmtId="0" fontId="35" fillId="30" borderId="2" xfId="2867" applyFont="1" applyFill="1" applyBorder="1" applyAlignment="1">
      <alignment horizontal="left" vertical="center" wrapText="1"/>
    </xf>
    <xf numFmtId="0" fontId="37" fillId="30" borderId="2" xfId="2867" applyFont="1" applyFill="1" applyBorder="1" applyAlignment="1">
      <alignment horizontal="left" vertical="center" wrapText="1"/>
    </xf>
    <xf numFmtId="0" fontId="35" fillId="30" borderId="17" xfId="2867" applyFont="1" applyFill="1" applyBorder="1" applyAlignment="1">
      <alignment horizontal="left" vertical="center" wrapText="1"/>
    </xf>
    <xf numFmtId="0" fontId="35" fillId="26" borderId="16" xfId="0" applyFont="1" applyFill="1" applyBorder="1" applyAlignment="1">
      <alignment horizontal="center" vertical="center"/>
    </xf>
    <xf numFmtId="0" fontId="35" fillId="30" borderId="1" xfId="2867" applyFont="1" applyFill="1" applyBorder="1" applyAlignment="1">
      <alignment horizontal="left" vertical="center" wrapText="1"/>
    </xf>
    <xf numFmtId="0" fontId="37" fillId="30" borderId="1" xfId="2867" applyFont="1" applyFill="1" applyBorder="1" applyAlignment="1">
      <alignment horizontal="left" vertical="center" wrapText="1"/>
    </xf>
    <xf numFmtId="9" fontId="35" fillId="30" borderId="10" xfId="24" applyFont="1" applyFill="1" applyBorder="1" applyAlignment="1">
      <alignment horizontal="left" vertical="center" wrapText="1"/>
    </xf>
    <xf numFmtId="0" fontId="35" fillId="18" borderId="15" xfId="0" applyFont="1" applyFill="1" applyBorder="1" applyAlignment="1">
      <alignment horizontal="center" vertical="center"/>
    </xf>
    <xf numFmtId="9" fontId="35" fillId="30" borderId="17" xfId="24" applyFont="1" applyFill="1" applyBorder="1" applyAlignment="1">
      <alignment horizontal="left" vertical="center" wrapText="1"/>
    </xf>
    <xf numFmtId="0" fontId="34" fillId="0" borderId="15" xfId="0" applyFont="1" applyBorder="1" applyAlignment="1">
      <alignment horizontal="center" vertical="center"/>
    </xf>
    <xf numFmtId="0" fontId="34" fillId="0" borderId="3" xfId="0" applyFont="1" applyBorder="1" applyAlignment="1">
      <alignment horizontal="left" vertical="center"/>
    </xf>
    <xf numFmtId="181" fontId="48" fillId="0" borderId="3" xfId="84" applyNumberFormat="1" applyFont="1" applyFill="1" applyBorder="1" applyAlignment="1">
      <alignment horizontal="center" vertical="center"/>
    </xf>
    <xf numFmtId="9" fontId="34" fillId="0" borderId="9" xfId="24" applyFont="1" applyBorder="1" applyAlignment="1">
      <alignment horizontal="left" vertical="center"/>
    </xf>
    <xf numFmtId="0" fontId="30" fillId="17" borderId="4" xfId="0" applyFont="1" applyFill="1" applyBorder="1" applyAlignment="1">
      <alignment horizontal="center" vertical="center" wrapText="1"/>
    </xf>
    <xf numFmtId="0" fontId="55" fillId="17" borderId="14" xfId="0" applyFont="1" applyFill="1" applyBorder="1" applyAlignment="1" applyProtection="1">
      <alignment horizontal="center" vertical="center" wrapText="1"/>
      <protection locked="0"/>
    </xf>
    <xf numFmtId="182" fontId="55" fillId="18" borderId="8" xfId="0" applyNumberFormat="1" applyFont="1" applyFill="1" applyBorder="1" applyAlignment="1" applyProtection="1">
      <alignment horizontal="center" vertical="center" wrapText="1"/>
      <protection locked="0"/>
    </xf>
    <xf numFmtId="0" fontId="55" fillId="17" borderId="8" xfId="0" applyFont="1" applyFill="1" applyBorder="1" applyAlignment="1" applyProtection="1">
      <alignment horizontal="center" vertical="center" wrapText="1"/>
      <protection locked="0"/>
    </xf>
    <xf numFmtId="0" fontId="35" fillId="30" borderId="2" xfId="2867" applyFont="1" applyFill="1" applyBorder="1" applyAlignment="1">
      <alignment horizontal="center" vertical="center" wrapText="1"/>
    </xf>
    <xf numFmtId="0" fontId="55" fillId="17" borderId="36" xfId="0" applyFont="1" applyFill="1" applyBorder="1" applyAlignment="1" applyProtection="1">
      <alignment horizontal="center" vertical="center" wrapText="1"/>
      <protection locked="0"/>
    </xf>
    <xf numFmtId="0" fontId="26" fillId="17" borderId="50" xfId="0" applyFont="1" applyFill="1" applyBorder="1" applyAlignment="1">
      <alignment horizontal="center" vertical="center" wrapText="1"/>
    </xf>
    <xf numFmtId="0" fontId="26" fillId="17" borderId="4" xfId="0" applyFont="1" applyFill="1" applyBorder="1" applyAlignment="1">
      <alignment horizontal="center" vertical="center" wrapText="1"/>
    </xf>
    <xf numFmtId="9" fontId="34" fillId="0" borderId="0" xfId="21" applyFont="1" applyFill="1" applyAlignment="1">
      <alignment horizontal="center"/>
    </xf>
    <xf numFmtId="0" fontId="37" fillId="26" borderId="3" xfId="0" applyFont="1" applyFill="1" applyBorder="1" applyAlignment="1">
      <alignment horizontal="center" vertical="center" wrapText="1"/>
    </xf>
    <xf numFmtId="0" fontId="37" fillId="30" borderId="2" xfId="2867" applyFont="1" applyFill="1" applyBorder="1" applyAlignment="1">
      <alignment horizontal="center" vertical="center" wrapText="1"/>
    </xf>
    <xf numFmtId="0" fontId="26" fillId="3" borderId="0" xfId="0" applyFont="1" applyFill="1" applyAlignment="1">
      <alignment horizontal="center" vertical="center"/>
    </xf>
    <xf numFmtId="42" fontId="26" fillId="0" borderId="0" xfId="2866" applyFont="1" applyFill="1" applyAlignment="1">
      <alignment horizontal="center" vertical="center"/>
    </xf>
    <xf numFmtId="0" fontId="26" fillId="0" borderId="0" xfId="0" applyFont="1" applyFill="1" applyAlignment="1">
      <alignment horizontal="center" vertical="center"/>
    </xf>
    <xf numFmtId="181" fontId="48" fillId="0" borderId="5" xfId="84" applyNumberFormat="1" applyFont="1" applyFill="1" applyBorder="1" applyAlignment="1">
      <alignment horizontal="center" vertical="center"/>
    </xf>
    <xf numFmtId="181" fontId="48" fillId="0" borderId="8" xfId="84" applyNumberFormat="1" applyFont="1" applyFill="1" applyBorder="1" applyAlignment="1">
      <alignment horizontal="center" vertical="center"/>
    </xf>
    <xf numFmtId="0" fontId="29" fillId="17" borderId="2" xfId="16" applyFont="1" applyFill="1" applyBorder="1" applyAlignment="1">
      <alignment horizontal="center" vertical="center" wrapText="1"/>
    </xf>
    <xf numFmtId="0" fontId="60" fillId="0" borderId="1" xfId="0" applyFont="1" applyBorder="1" applyAlignment="1">
      <alignment horizontal="center" vertical="center"/>
    </xf>
    <xf numFmtId="0" fontId="29" fillId="17" borderId="42" xfId="0" applyFont="1" applyFill="1" applyBorder="1" applyAlignment="1">
      <alignment horizontal="center" vertical="center" wrapText="1"/>
    </xf>
    <xf numFmtId="0" fontId="29" fillId="17" borderId="43" xfId="0" applyFont="1" applyFill="1" applyBorder="1" applyAlignment="1">
      <alignment horizontal="center" vertical="center" wrapText="1"/>
    </xf>
    <xf numFmtId="3" fontId="39" fillId="0" borderId="3" xfId="0" applyNumberFormat="1" applyFont="1" applyFill="1" applyBorder="1" applyAlignment="1">
      <alignment horizontal="center" vertical="center" wrapText="1"/>
    </xf>
    <xf numFmtId="3" fontId="39" fillId="0" borderId="1" xfId="0" applyNumberFormat="1" applyFont="1" applyFill="1" applyBorder="1" applyAlignment="1">
      <alignment horizontal="center" vertical="center" wrapText="1"/>
    </xf>
    <xf numFmtId="0" fontId="36" fillId="0" borderId="16" xfId="0" applyFont="1" applyFill="1" applyBorder="1" applyAlignment="1">
      <alignment horizontal="center" vertical="center"/>
    </xf>
    <xf numFmtId="3" fontId="36" fillId="0" borderId="1" xfId="0" applyNumberFormat="1" applyFont="1" applyFill="1" applyBorder="1" applyAlignment="1">
      <alignment horizontal="center" vertical="center" wrapText="1"/>
    </xf>
    <xf numFmtId="4" fontId="36" fillId="0" borderId="1" xfId="0" applyNumberFormat="1" applyFont="1" applyFill="1" applyBorder="1" applyAlignment="1">
      <alignment horizontal="center" vertical="center" wrapText="1"/>
    </xf>
    <xf numFmtId="0" fontId="34" fillId="0" borderId="10" xfId="0" applyFont="1" applyFill="1" applyBorder="1" applyAlignment="1">
      <alignment horizontal="left" vertical="center"/>
    </xf>
    <xf numFmtId="0" fontId="34" fillId="0" borderId="16" xfId="0" applyFont="1" applyFill="1" applyBorder="1" applyAlignment="1">
      <alignment horizontal="center" vertical="center"/>
    </xf>
    <xf numFmtId="10" fontId="29" fillId="17" borderId="42" xfId="16" applyNumberFormat="1" applyFont="1" applyFill="1" applyBorder="1" applyAlignment="1">
      <alignment horizontal="center" vertical="center" wrapText="1"/>
    </xf>
    <xf numFmtId="10" fontId="29" fillId="17" borderId="42" xfId="16" applyNumberFormat="1" applyFont="1" applyFill="1" applyBorder="1" applyAlignment="1">
      <alignment horizontal="left" vertical="center"/>
    </xf>
    <xf numFmtId="0" fontId="29" fillId="17" borderId="42" xfId="0" applyFont="1" applyFill="1" applyBorder="1" applyAlignment="1">
      <alignment horizontal="left" vertical="center"/>
    </xf>
    <xf numFmtId="3" fontId="12" fillId="0" borderId="60" xfId="0" applyNumberFormat="1" applyFont="1" applyBorder="1" applyAlignment="1">
      <alignment horizontal="center" vertical="center"/>
    </xf>
    <xf numFmtId="3" fontId="12" fillId="0" borderId="3" xfId="0" applyNumberFormat="1" applyFont="1" applyBorder="1" applyAlignment="1">
      <alignment horizontal="center" vertical="center"/>
    </xf>
    <xf numFmtId="3" fontId="16" fillId="0" borderId="3" xfId="0" applyNumberFormat="1" applyFont="1" applyBorder="1" applyAlignment="1">
      <alignment horizontal="center" vertical="center" wrapText="1"/>
    </xf>
    <xf numFmtId="3" fontId="69" fillId="0" borderId="9" xfId="0" applyNumberFormat="1" applyFont="1" applyBorder="1" applyAlignment="1">
      <alignment horizontal="center" vertical="center" wrapText="1"/>
    </xf>
    <xf numFmtId="3" fontId="29" fillId="0" borderId="1" xfId="0" applyNumberFormat="1" applyFont="1" applyBorder="1" applyAlignment="1">
      <alignment horizontal="center" vertical="center"/>
    </xf>
    <xf numFmtId="9" fontId="16" fillId="0" borderId="1" xfId="24" applyFont="1" applyFill="1" applyBorder="1" applyAlignment="1">
      <alignment horizontal="center" vertical="center"/>
    </xf>
    <xf numFmtId="3" fontId="12" fillId="0" borderId="1" xfId="0" applyNumberFormat="1" applyFont="1" applyBorder="1" applyAlignment="1">
      <alignment horizontal="center" vertical="center"/>
    </xf>
    <xf numFmtId="9" fontId="12" fillId="0" borderId="1" xfId="24" applyFont="1" applyFill="1" applyBorder="1" applyAlignment="1">
      <alignment horizontal="center" vertical="center"/>
    </xf>
    <xf numFmtId="175" fontId="12" fillId="0" borderId="1" xfId="5" applyNumberFormat="1" applyFont="1" applyFill="1" applyBorder="1" applyAlignment="1">
      <alignment horizontal="center" vertical="center"/>
    </xf>
    <xf numFmtId="9" fontId="16" fillId="0" borderId="10" xfId="24" applyFont="1" applyFill="1" applyBorder="1" applyAlignment="1">
      <alignment horizontal="center" vertical="center"/>
    </xf>
    <xf numFmtId="4" fontId="29" fillId="0" borderId="1" xfId="0" applyNumberFormat="1" applyFont="1" applyBorder="1" applyAlignment="1">
      <alignment horizontal="center" vertical="center"/>
    </xf>
    <xf numFmtId="0" fontId="16" fillId="0" borderId="1" xfId="0" applyFont="1" applyBorder="1" applyAlignment="1">
      <alignment horizontal="center" vertical="center"/>
    </xf>
    <xf numFmtId="4" fontId="12" fillId="0" borderId="1" xfId="0" applyNumberFormat="1" applyFont="1" applyBorder="1" applyAlignment="1">
      <alignment horizontal="center" vertical="center"/>
    </xf>
    <xf numFmtId="3" fontId="69" fillId="0" borderId="19" xfId="0" applyNumberFormat="1" applyFont="1" applyBorder="1" applyAlignment="1">
      <alignment horizontal="center" vertical="center" wrapText="1"/>
    </xf>
    <xf numFmtId="3" fontId="29" fillId="0" borderId="4" xfId="0" applyNumberFormat="1" applyFont="1" applyBorder="1" applyAlignment="1">
      <alignment horizontal="center" vertical="center"/>
    </xf>
    <xf numFmtId="3" fontId="16" fillId="0" borderId="4" xfId="0" applyNumberFormat="1" applyFont="1" applyBorder="1" applyAlignment="1">
      <alignment horizontal="center" vertical="center"/>
    </xf>
    <xf numFmtId="3" fontId="12" fillId="0" borderId="4" xfId="0" applyNumberFormat="1" applyFont="1" applyBorder="1" applyAlignment="1">
      <alignment horizontal="center" vertical="center"/>
    </xf>
    <xf numFmtId="9" fontId="16" fillId="0" borderId="11" xfId="24" applyFont="1" applyFill="1" applyBorder="1" applyAlignment="1">
      <alignment horizontal="center" vertical="center"/>
    </xf>
    <xf numFmtId="4" fontId="12" fillId="0" borderId="4" xfId="0" applyNumberFormat="1" applyFont="1" applyBorder="1" applyAlignment="1">
      <alignment horizontal="center" vertical="center"/>
    </xf>
    <xf numFmtId="3" fontId="29" fillId="0" borderId="3" xfId="0" applyNumberFormat="1" applyFont="1" applyBorder="1" applyAlignment="1">
      <alignment horizontal="center" vertical="center"/>
    </xf>
    <xf numFmtId="3" fontId="12" fillId="0" borderId="1" xfId="24" applyNumberFormat="1" applyFont="1" applyFill="1" applyBorder="1" applyAlignment="1">
      <alignment horizontal="center" vertical="center"/>
    </xf>
    <xf numFmtId="3" fontId="12" fillId="0" borderId="1" xfId="5" applyNumberFormat="1" applyFont="1" applyFill="1" applyBorder="1" applyAlignment="1">
      <alignment horizontal="center" vertical="center"/>
    </xf>
    <xf numFmtId="4" fontId="12" fillId="0" borderId="3" xfId="0" applyNumberFormat="1" applyFont="1" applyBorder="1" applyAlignment="1">
      <alignment horizontal="center" vertical="center"/>
    </xf>
    <xf numFmtId="9" fontId="69" fillId="0" borderId="9" xfId="24" applyFont="1" applyFill="1" applyBorder="1" applyAlignment="1">
      <alignment horizontal="center" vertical="center"/>
    </xf>
    <xf numFmtId="169" fontId="16" fillId="0" borderId="10" xfId="5" applyFont="1" applyFill="1" applyBorder="1" applyAlignment="1">
      <alignment horizontal="center" vertical="center"/>
    </xf>
    <xf numFmtId="169" fontId="69" fillId="0" borderId="19" xfId="5" applyFont="1" applyFill="1" applyBorder="1" applyAlignment="1">
      <alignment horizontal="center" vertical="center"/>
    </xf>
    <xf numFmtId="169" fontId="69" fillId="0" borderId="38" xfId="5" applyFont="1" applyFill="1" applyBorder="1" applyAlignment="1">
      <alignment horizontal="center" vertical="center"/>
    </xf>
    <xf numFmtId="37" fontId="12" fillId="0" borderId="3" xfId="0" applyNumberFormat="1" applyFont="1" applyBorder="1" applyAlignment="1">
      <alignment horizontal="center" vertical="center" wrapText="1"/>
    </xf>
    <xf numFmtId="37" fontId="33" fillId="0" borderId="52" xfId="0" applyNumberFormat="1" applyFont="1" applyBorder="1" applyAlignment="1">
      <alignment horizontal="center" vertical="center" wrapText="1"/>
    </xf>
    <xf numFmtId="4" fontId="12" fillId="0" borderId="3" xfId="0" applyNumberFormat="1" applyFont="1" applyBorder="1" applyAlignment="1">
      <alignment horizontal="center" vertical="center" wrapText="1"/>
    </xf>
    <xf numFmtId="169" fontId="69" fillId="0" borderId="9" xfId="5" applyFont="1" applyFill="1" applyBorder="1" applyAlignment="1">
      <alignment horizontal="center" vertical="center"/>
    </xf>
    <xf numFmtId="37" fontId="47" fillId="0" borderId="2" xfId="10" applyNumberFormat="1" applyFont="1" applyFill="1" applyBorder="1" applyAlignment="1">
      <alignment horizontal="center" vertical="center"/>
    </xf>
    <xf numFmtId="3" fontId="12" fillId="0" borderId="1" xfId="0" applyNumberFormat="1" applyFont="1" applyBorder="1" applyAlignment="1">
      <alignment horizontal="center" vertical="center" wrapText="1"/>
    </xf>
    <xf numFmtId="39" fontId="33" fillId="0" borderId="1" xfId="0" applyNumberFormat="1" applyFont="1" applyBorder="1" applyAlignment="1">
      <alignment horizontal="center" vertical="center" wrapText="1"/>
    </xf>
    <xf numFmtId="181" fontId="12" fillId="0" borderId="1" xfId="0" applyNumberFormat="1" applyFont="1" applyBorder="1" applyAlignment="1">
      <alignment horizontal="center" vertical="center"/>
    </xf>
    <xf numFmtId="3" fontId="33" fillId="0" borderId="36" xfId="0" applyNumberFormat="1" applyFont="1" applyBorder="1" applyAlignment="1">
      <alignment horizontal="center" vertical="center" wrapText="1"/>
    </xf>
    <xf numFmtId="3" fontId="29" fillId="0" borderId="4" xfId="0" applyNumberFormat="1" applyFont="1" applyBorder="1" applyAlignment="1">
      <alignment horizontal="center" vertical="center" wrapText="1"/>
    </xf>
    <xf numFmtId="181" fontId="29" fillId="0" borderId="4" xfId="0" applyNumberFormat="1" applyFont="1" applyBorder="1" applyAlignment="1">
      <alignment horizontal="center" vertical="center" wrapText="1"/>
    </xf>
    <xf numFmtId="3" fontId="44" fillId="0" borderId="59" xfId="0" applyNumberFormat="1" applyFont="1" applyBorder="1" applyAlignment="1">
      <alignment horizontal="center" vertical="center" wrapText="1"/>
    </xf>
    <xf numFmtId="4" fontId="12" fillId="0" borderId="15" xfId="0" applyNumberFormat="1" applyFont="1" applyBorder="1" applyAlignment="1">
      <alignment horizontal="center" vertical="center"/>
    </xf>
    <xf numFmtId="180" fontId="12" fillId="0" borderId="3" xfId="0" applyNumberFormat="1" applyFont="1" applyBorder="1" applyAlignment="1">
      <alignment horizontal="center" vertical="center"/>
    </xf>
    <xf numFmtId="3" fontId="12" fillId="0" borderId="16" xfId="0" applyNumberFormat="1" applyFont="1" applyBorder="1" applyAlignment="1">
      <alignment horizontal="center" vertical="center"/>
    </xf>
    <xf numFmtId="4" fontId="12" fillId="0" borderId="16"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3" fontId="12" fillId="0" borderId="16" xfId="0" applyNumberFormat="1" applyFont="1" applyBorder="1" applyAlignment="1">
      <alignment horizontal="center" vertical="center" wrapText="1"/>
    </xf>
    <xf numFmtId="182" fontId="12" fillId="0" borderId="1" xfId="0" applyNumberFormat="1" applyFont="1" applyBorder="1" applyAlignment="1">
      <alignment horizontal="center" vertical="center" wrapText="1"/>
    </xf>
    <xf numFmtId="180" fontId="29" fillId="0" borderId="1" xfId="0" applyNumberFormat="1" applyFont="1" applyBorder="1" applyAlignment="1">
      <alignment horizontal="center" vertical="center"/>
    </xf>
    <xf numFmtId="182" fontId="29" fillId="0" borderId="4" xfId="0" applyNumberFormat="1" applyFont="1" applyBorder="1" applyAlignment="1">
      <alignment horizontal="center" vertical="center" wrapText="1"/>
    </xf>
    <xf numFmtId="169" fontId="69" fillId="17" borderId="9" xfId="5" applyFont="1" applyFill="1" applyBorder="1" applyAlignment="1">
      <alignment horizontal="center" vertical="center"/>
    </xf>
    <xf numFmtId="169" fontId="69" fillId="17" borderId="10" xfId="5" applyFont="1" applyFill="1" applyBorder="1" applyAlignment="1">
      <alignment horizontal="center" vertical="center"/>
    </xf>
    <xf numFmtId="169" fontId="69" fillId="17" borderId="11" xfId="5" applyFont="1" applyFill="1" applyBorder="1" applyAlignment="1">
      <alignment horizontal="center" vertical="center"/>
    </xf>
    <xf numFmtId="0" fontId="0" fillId="0" borderId="0" xfId="0" applyAlignment="1">
      <alignment horizontal="center" vertical="center"/>
    </xf>
    <xf numFmtId="3" fontId="12" fillId="0" borderId="7" xfId="0" applyNumberFormat="1" applyFont="1" applyBorder="1" applyAlignment="1">
      <alignment horizontal="center" vertical="center"/>
    </xf>
    <xf numFmtId="4" fontId="12" fillId="0" borderId="7" xfId="0" applyNumberFormat="1" applyFont="1" applyBorder="1" applyAlignment="1">
      <alignment horizontal="center" vertical="center"/>
    </xf>
    <xf numFmtId="3" fontId="12" fillId="0" borderId="59" xfId="0" applyNumberFormat="1" applyFont="1" applyBorder="1" applyAlignment="1">
      <alignment horizontal="center" vertical="center"/>
    </xf>
    <xf numFmtId="4" fontId="12" fillId="0" borderId="59" xfId="0" applyNumberFormat="1" applyFont="1" applyBorder="1" applyAlignment="1">
      <alignment horizontal="center" vertical="center"/>
    </xf>
    <xf numFmtId="4" fontId="12" fillId="0" borderId="60" xfId="0" applyNumberFormat="1" applyFont="1" applyBorder="1" applyAlignment="1">
      <alignment horizontal="center" vertical="center"/>
    </xf>
    <xf numFmtId="3" fontId="12" fillId="0" borderId="15" xfId="0" applyNumberFormat="1" applyFont="1" applyBorder="1" applyAlignment="1">
      <alignment horizontal="center" vertical="center"/>
    </xf>
    <xf numFmtId="9" fontId="16" fillId="0" borderId="3" xfId="24" applyFont="1" applyFill="1" applyBorder="1" applyAlignment="1">
      <alignment horizontal="center" vertical="center"/>
    </xf>
    <xf numFmtId="169" fontId="16" fillId="0" borderId="5" xfId="5" applyFont="1" applyFill="1" applyBorder="1" applyAlignment="1">
      <alignment horizontal="center" vertical="center"/>
    </xf>
    <xf numFmtId="3" fontId="12" fillId="0" borderId="50" xfId="0" applyNumberFormat="1" applyFont="1" applyBorder="1" applyAlignment="1">
      <alignment horizontal="center" vertical="center"/>
    </xf>
    <xf numFmtId="175" fontId="16" fillId="0" borderId="31" xfId="5" applyNumberFormat="1" applyFont="1" applyFill="1" applyBorder="1" applyAlignment="1">
      <alignment horizontal="center" vertical="center"/>
    </xf>
    <xf numFmtId="169" fontId="16" fillId="0" borderId="3" xfId="5" applyFont="1" applyFill="1" applyBorder="1" applyAlignment="1">
      <alignment horizontal="center" vertical="center"/>
    </xf>
    <xf numFmtId="169" fontId="16" fillId="0" borderId="31" xfId="5" applyFont="1" applyFill="1" applyBorder="1" applyAlignment="1">
      <alignment horizontal="center" vertical="center"/>
    </xf>
    <xf numFmtId="3" fontId="12" fillId="0" borderId="4" xfId="0" applyNumberFormat="1" applyFont="1" applyBorder="1" applyAlignment="1">
      <alignment horizontal="center" vertical="center" wrapText="1"/>
    </xf>
    <xf numFmtId="4" fontId="12" fillId="0" borderId="16" xfId="0" applyNumberFormat="1" applyFont="1" applyBorder="1" applyAlignment="1">
      <alignment horizontal="center" vertical="center"/>
    </xf>
    <xf numFmtId="3" fontId="12" fillId="0" borderId="50" xfId="0" applyNumberFormat="1" applyFont="1" applyBorder="1" applyAlignment="1">
      <alignment horizontal="center" vertical="center" wrapText="1"/>
    </xf>
    <xf numFmtId="42" fontId="12" fillId="17" borderId="60" xfId="0" applyNumberFormat="1" applyFont="1" applyFill="1" applyBorder="1" applyAlignment="1">
      <alignment horizontal="center" vertical="center" wrapText="1"/>
    </xf>
    <xf numFmtId="42" fontId="12" fillId="17" borderId="3" xfId="0" applyNumberFormat="1" applyFont="1" applyFill="1" applyBorder="1" applyAlignment="1">
      <alignment horizontal="center" vertical="center" wrapText="1"/>
    </xf>
    <xf numFmtId="169" fontId="16" fillId="17" borderId="3" xfId="5" applyFont="1" applyFill="1" applyBorder="1" applyAlignment="1">
      <alignment horizontal="center" vertical="center"/>
    </xf>
    <xf numFmtId="42" fontId="12" fillId="17" borderId="7" xfId="0" applyNumberFormat="1" applyFont="1" applyFill="1" applyBorder="1" applyAlignment="1">
      <alignment horizontal="center" vertical="center" wrapText="1"/>
    </xf>
    <xf numFmtId="42" fontId="12" fillId="17" borderId="1" xfId="0" applyNumberFormat="1" applyFont="1" applyFill="1" applyBorder="1" applyAlignment="1">
      <alignment horizontal="center" vertical="center" wrapText="1"/>
    </xf>
    <xf numFmtId="169" fontId="16" fillId="17" borderId="1" xfId="5" applyFont="1" applyFill="1" applyBorder="1" applyAlignment="1">
      <alignment horizontal="center" vertical="center"/>
    </xf>
    <xf numFmtId="42" fontId="12" fillId="17" borderId="59" xfId="0" applyNumberFormat="1" applyFont="1" applyFill="1" applyBorder="1" applyAlignment="1">
      <alignment horizontal="center" vertical="center" wrapText="1"/>
    </xf>
    <xf numFmtId="42" fontId="12" fillId="17" borderId="4" xfId="0" applyNumberFormat="1" applyFont="1" applyFill="1" applyBorder="1" applyAlignment="1">
      <alignment horizontal="center" vertical="center" wrapText="1"/>
    </xf>
    <xf numFmtId="169" fontId="12" fillId="17" borderId="4" xfId="5" applyFont="1" applyFill="1" applyBorder="1" applyAlignment="1">
      <alignment horizontal="center" vertical="center"/>
    </xf>
    <xf numFmtId="0" fontId="29" fillId="18" borderId="68" xfId="0" applyFont="1" applyFill="1" applyBorder="1" applyAlignment="1">
      <alignment horizontal="left" vertical="center"/>
    </xf>
    <xf numFmtId="10" fontId="0" fillId="0" borderId="1" xfId="16" applyNumberFormat="1" applyFont="1" applyFill="1" applyBorder="1" applyAlignment="1">
      <alignment horizontal="center" vertical="center" wrapText="1"/>
    </xf>
    <xf numFmtId="10" fontId="12" fillId="0" borderId="1" xfId="0" applyNumberFormat="1" applyFont="1" applyFill="1" applyBorder="1" applyAlignment="1">
      <alignment horizontal="center" vertical="center"/>
    </xf>
    <xf numFmtId="0" fontId="52" fillId="0" borderId="1" xfId="0" applyFont="1" applyFill="1" applyBorder="1" applyAlignment="1">
      <alignment horizontal="center" vertical="center"/>
    </xf>
    <xf numFmtId="0" fontId="34" fillId="0" borderId="1" xfId="0" applyFont="1" applyFill="1" applyBorder="1" applyAlignment="1">
      <alignment horizontal="left" vertical="top" wrapText="1"/>
    </xf>
    <xf numFmtId="0" fontId="52" fillId="0" borderId="1" xfId="0" applyFont="1" applyFill="1" applyBorder="1" applyAlignment="1">
      <alignment horizontal="center" vertical="top" wrapText="1"/>
    </xf>
    <xf numFmtId="0" fontId="52" fillId="0" borderId="1" xfId="0" applyFont="1" applyFill="1" applyBorder="1" applyAlignment="1">
      <alignment horizontal="center" vertical="center" wrapText="1"/>
    </xf>
    <xf numFmtId="9" fontId="52" fillId="0" borderId="1" xfId="21" applyFont="1" applyFill="1" applyBorder="1" applyAlignment="1">
      <alignment horizontal="center" vertical="center" wrapText="1"/>
    </xf>
    <xf numFmtId="9" fontId="52" fillId="0" borderId="1" xfId="21" applyFont="1" applyFill="1" applyBorder="1" applyAlignment="1">
      <alignment horizontal="center" vertical="center"/>
    </xf>
    <xf numFmtId="9" fontId="36" fillId="0" borderId="1" xfId="21" applyFont="1" applyFill="1" applyBorder="1" applyAlignment="1">
      <alignment horizontal="center" vertical="center" wrapText="1"/>
    </xf>
    <xf numFmtId="172" fontId="36" fillId="0" borderId="1" xfId="21" applyNumberFormat="1" applyFont="1" applyFill="1" applyBorder="1" applyAlignment="1">
      <alignment horizontal="center" vertical="center" wrapText="1"/>
    </xf>
    <xf numFmtId="172" fontId="36" fillId="0" borderId="1" xfId="0" applyNumberFormat="1" applyFont="1" applyFill="1" applyBorder="1" applyAlignment="1">
      <alignment horizontal="center" vertical="center" wrapText="1"/>
    </xf>
    <xf numFmtId="172" fontId="52" fillId="0" borderId="1" xfId="3" applyNumberFormat="1" applyFont="1" applyFill="1" applyBorder="1" applyAlignment="1">
      <alignment horizontal="center" vertical="center"/>
    </xf>
    <xf numFmtId="10" fontId="71" fillId="0" borderId="1" xfId="24" applyNumberFormat="1" applyFont="1" applyFill="1" applyBorder="1" applyAlignment="1">
      <alignment horizontal="center" vertical="center"/>
    </xf>
    <xf numFmtId="0" fontId="50" fillId="0" borderId="1" xfId="0" applyFont="1" applyFill="1" applyBorder="1" applyAlignment="1">
      <alignment horizontal="left" vertical="top" wrapText="1"/>
    </xf>
    <xf numFmtId="0" fontId="50" fillId="0" borderId="1" xfId="0" applyFont="1" applyFill="1" applyBorder="1" applyAlignment="1">
      <alignment horizontal="center" vertical="center" wrapText="1"/>
    </xf>
    <xf numFmtId="0" fontId="50" fillId="0" borderId="1" xfId="0" applyFont="1" applyFill="1" applyBorder="1" applyAlignment="1">
      <alignment horizontal="left" vertical="center" wrapText="1"/>
    </xf>
    <xf numFmtId="2" fontId="52" fillId="0" borderId="1" xfId="21" applyNumberFormat="1" applyFont="1" applyFill="1" applyBorder="1" applyAlignment="1">
      <alignment horizontal="center" vertical="center" wrapText="1"/>
    </xf>
    <xf numFmtId="2" fontId="52" fillId="0" borderId="1" xfId="21" applyNumberFormat="1" applyFont="1" applyFill="1" applyBorder="1" applyAlignment="1">
      <alignment horizontal="center" vertical="center"/>
    </xf>
    <xf numFmtId="2" fontId="36" fillId="0" borderId="1" xfId="21" applyNumberFormat="1" applyFont="1" applyFill="1" applyBorder="1" applyAlignment="1">
      <alignment horizontal="center" vertical="center" wrapText="1"/>
    </xf>
    <xf numFmtId="0" fontId="36" fillId="0" borderId="1" xfId="3" applyNumberFormat="1" applyFont="1" applyFill="1" applyBorder="1" applyAlignment="1">
      <alignment horizontal="center" vertical="center" wrapText="1"/>
    </xf>
    <xf numFmtId="2" fontId="52" fillId="0" borderId="1" xfId="3" applyNumberFormat="1" applyFont="1" applyFill="1" applyBorder="1" applyAlignment="1">
      <alignment horizontal="center" vertical="center"/>
    </xf>
    <xf numFmtId="2" fontId="52" fillId="0" borderId="1" xfId="9" applyNumberFormat="1" applyFont="1" applyFill="1" applyBorder="1" applyAlignment="1">
      <alignment horizontal="center" vertical="center"/>
    </xf>
    <xf numFmtId="2" fontId="36" fillId="0" borderId="1" xfId="3" applyNumberFormat="1" applyFont="1" applyFill="1" applyBorder="1" applyAlignment="1">
      <alignment horizontal="center" vertical="center" wrapText="1"/>
    </xf>
    <xf numFmtId="10" fontId="36" fillId="0" borderId="1" xfId="3" applyNumberFormat="1" applyFont="1" applyFill="1" applyBorder="1" applyAlignment="1">
      <alignment horizontal="center" vertical="center" wrapText="1"/>
    </xf>
    <xf numFmtId="9" fontId="52" fillId="0" borderId="1" xfId="9" applyNumberFormat="1" applyFont="1" applyFill="1" applyBorder="1" applyAlignment="1">
      <alignment horizontal="center" vertical="center"/>
    </xf>
    <xf numFmtId="9" fontId="52" fillId="0" borderId="1" xfId="9" applyNumberFormat="1" applyFont="1" applyFill="1" applyBorder="1" applyAlignment="1">
      <alignment horizontal="center"/>
    </xf>
    <xf numFmtId="0" fontId="50" fillId="0" borderId="1" xfId="0" applyFont="1" applyFill="1" applyBorder="1" applyAlignment="1">
      <alignment horizontal="justify" vertical="top" wrapText="1"/>
    </xf>
    <xf numFmtId="10" fontId="71" fillId="0" borderId="3" xfId="24" applyNumberFormat="1" applyFont="1" applyFill="1" applyBorder="1" applyAlignment="1">
      <alignment horizontal="center" vertical="center" wrapText="1"/>
    </xf>
    <xf numFmtId="182" fontId="56" fillId="18" borderId="53" xfId="0" applyNumberFormat="1" applyFont="1" applyFill="1" applyBorder="1" applyAlignment="1" applyProtection="1">
      <alignment horizontal="center" vertical="center" wrapText="1"/>
      <protection locked="0"/>
    </xf>
    <xf numFmtId="182" fontId="55" fillId="21" borderId="8" xfId="0" applyNumberFormat="1" applyFont="1" applyFill="1" applyBorder="1" applyAlignment="1" applyProtection="1">
      <alignment horizontal="center" vertical="center" wrapText="1"/>
      <protection locked="0"/>
    </xf>
    <xf numFmtId="181" fontId="55" fillId="21" borderId="8" xfId="0" applyNumberFormat="1" applyFont="1" applyFill="1" applyBorder="1" applyAlignment="1" applyProtection="1">
      <alignment horizontal="center" vertical="center" wrapText="1"/>
      <protection locked="0"/>
    </xf>
    <xf numFmtId="182" fontId="56" fillId="18" borderId="44" xfId="0" applyNumberFormat="1" applyFont="1" applyFill="1" applyBorder="1" applyAlignment="1" applyProtection="1">
      <alignment horizontal="center" vertical="center" wrapText="1"/>
      <protection locked="0"/>
    </xf>
    <xf numFmtId="0" fontId="26" fillId="21" borderId="2" xfId="0" applyFont="1" applyFill="1" applyBorder="1" applyAlignment="1">
      <alignment horizontal="center" vertical="center" wrapText="1"/>
    </xf>
    <xf numFmtId="0" fontId="26" fillId="18" borderId="2" xfId="0" applyFont="1" applyFill="1" applyBorder="1" applyAlignment="1">
      <alignment horizontal="center" vertical="center" wrapText="1"/>
    </xf>
    <xf numFmtId="0" fontId="26" fillId="22" borderId="2" xfId="0" applyFont="1" applyFill="1" applyBorder="1" applyAlignment="1">
      <alignment horizontal="center" vertical="center" wrapText="1"/>
    </xf>
    <xf numFmtId="0" fontId="26" fillId="17" borderId="2" xfId="0" applyFont="1" applyFill="1" applyBorder="1" applyAlignment="1">
      <alignment horizontal="center" vertical="center" wrapText="1"/>
    </xf>
    <xf numFmtId="0" fontId="30" fillId="21" borderId="2" xfId="0" applyFont="1" applyFill="1" applyBorder="1" applyAlignment="1">
      <alignment horizontal="center" vertical="center" wrapText="1"/>
    </xf>
    <xf numFmtId="0" fontId="30" fillId="20" borderId="2" xfId="0" applyFont="1" applyFill="1" applyBorder="1" applyAlignment="1">
      <alignment horizontal="center" vertical="center" wrapText="1"/>
    </xf>
    <xf numFmtId="0" fontId="30" fillId="17" borderId="2" xfId="0" applyFont="1" applyFill="1" applyBorder="1" applyAlignment="1">
      <alignment horizontal="center" vertical="center" wrapText="1"/>
    </xf>
    <xf numFmtId="0" fontId="30" fillId="22" borderId="2" xfId="0" applyFont="1" applyFill="1" applyBorder="1" applyAlignment="1">
      <alignment horizontal="center" vertical="center" wrapText="1"/>
    </xf>
    <xf numFmtId="0" fontId="38" fillId="21" borderId="71" xfId="0" applyFont="1" applyFill="1" applyBorder="1" applyAlignment="1">
      <alignment horizontal="center" vertical="center" wrapText="1"/>
    </xf>
    <xf numFmtId="0" fontId="38" fillId="20" borderId="71" xfId="0" applyFont="1" applyFill="1" applyBorder="1" applyAlignment="1">
      <alignment horizontal="center" vertical="center" wrapText="1"/>
    </xf>
    <xf numFmtId="0" fontId="38" fillId="17" borderId="71" xfId="0" applyFont="1" applyFill="1" applyBorder="1" applyAlignment="1">
      <alignment horizontal="center" vertical="center" wrapText="1"/>
    </xf>
    <xf numFmtId="0" fontId="30" fillId="17" borderId="44" xfId="0" applyFont="1" applyFill="1" applyBorder="1" applyAlignment="1">
      <alignment horizontal="center" vertical="center" wrapText="1"/>
    </xf>
    <xf numFmtId="0" fontId="43" fillId="18" borderId="65" xfId="0" applyFont="1" applyFill="1" applyBorder="1" applyAlignment="1">
      <alignment horizontal="center" vertical="center" wrapText="1"/>
    </xf>
    <xf numFmtId="0" fontId="43" fillId="27" borderId="30" xfId="0" applyFont="1" applyFill="1" applyBorder="1" applyAlignment="1">
      <alignment horizontal="center" vertical="center" wrapText="1"/>
    </xf>
    <xf numFmtId="0" fontId="43" fillId="17" borderId="30" xfId="0" applyFont="1" applyFill="1" applyBorder="1" applyAlignment="1">
      <alignment horizontal="center" vertical="center" wrapText="1"/>
    </xf>
    <xf numFmtId="0" fontId="39" fillId="22" borderId="30" xfId="0" applyFont="1" applyFill="1" applyBorder="1" applyAlignment="1">
      <alignment horizontal="center" vertical="center" wrapText="1"/>
    </xf>
    <xf numFmtId="0" fontId="39" fillId="17" borderId="30" xfId="0" applyFont="1" applyFill="1" applyBorder="1" applyAlignment="1">
      <alignment horizontal="center" vertical="center" wrapText="1"/>
    </xf>
    <xf numFmtId="0" fontId="43" fillId="21" borderId="30" xfId="0" applyFont="1" applyFill="1" applyBorder="1" applyAlignment="1">
      <alignment horizontal="center" vertical="center" wrapText="1"/>
    </xf>
    <xf numFmtId="0" fontId="43" fillId="20" borderId="30" xfId="0" applyFont="1" applyFill="1" applyBorder="1" applyAlignment="1">
      <alignment horizontal="center" vertical="center" wrapText="1"/>
    </xf>
    <xf numFmtId="0" fontId="43" fillId="18" borderId="74" xfId="0" applyFont="1" applyFill="1" applyBorder="1" applyAlignment="1">
      <alignment horizontal="center" vertical="center" wrapText="1"/>
    </xf>
    <xf numFmtId="0" fontId="30" fillId="28" borderId="56" xfId="0" applyFont="1" applyFill="1" applyBorder="1" applyAlignment="1">
      <alignment horizontal="center" vertical="center" wrapText="1"/>
    </xf>
    <xf numFmtId="0" fontId="30" fillId="29" borderId="2" xfId="0" applyFont="1" applyFill="1" applyBorder="1" applyAlignment="1">
      <alignment horizontal="center" vertical="center" wrapText="1"/>
    </xf>
    <xf numFmtId="0" fontId="30" fillId="28" borderId="2" xfId="0" applyFont="1" applyFill="1" applyBorder="1" applyAlignment="1">
      <alignment horizontal="center" vertical="center" wrapText="1"/>
    </xf>
    <xf numFmtId="0" fontId="30" fillId="26" borderId="2" xfId="0" applyFont="1" applyFill="1" applyBorder="1" applyAlignment="1">
      <alignment horizontal="center" vertical="center" wrapText="1"/>
    </xf>
    <xf numFmtId="0" fontId="30" fillId="17" borderId="17" xfId="0" applyFont="1" applyFill="1" applyBorder="1" applyAlignment="1">
      <alignment horizontal="center" vertical="center" wrapText="1"/>
    </xf>
    <xf numFmtId="10" fontId="71" fillId="0" borderId="1" xfId="24" applyNumberFormat="1" applyFont="1" applyFill="1" applyBorder="1" applyAlignment="1">
      <alignment horizontal="center" vertical="center" wrapText="1"/>
    </xf>
    <xf numFmtId="1" fontId="39" fillId="0" borderId="1" xfId="0" applyNumberFormat="1" applyFont="1" applyFill="1" applyBorder="1" applyAlignment="1">
      <alignment horizontal="center" vertical="center"/>
    </xf>
    <xf numFmtId="0" fontId="39" fillId="0" borderId="1" xfId="0" applyFont="1" applyFill="1" applyBorder="1" applyAlignment="1">
      <alignment horizontal="center" vertical="center"/>
    </xf>
    <xf numFmtId="181" fontId="46" fillId="0" borderId="1" xfId="9" applyNumberFormat="1" applyFont="1" applyFill="1" applyBorder="1" applyAlignment="1">
      <alignment horizontal="center" vertical="center"/>
    </xf>
    <xf numFmtId="181" fontId="40" fillId="24" borderId="1" xfId="9" applyNumberFormat="1" applyFont="1" applyFill="1" applyBorder="1" applyAlignment="1">
      <alignment horizontal="center" vertical="center"/>
    </xf>
    <xf numFmtId="6" fontId="39" fillId="0" borderId="1" xfId="2866" applyNumberFormat="1" applyFont="1" applyFill="1" applyBorder="1" applyAlignment="1">
      <alignment horizontal="center" vertical="center" wrapText="1"/>
    </xf>
    <xf numFmtId="192" fontId="39" fillId="0" borderId="1" xfId="9" applyNumberFormat="1" applyFont="1" applyFill="1" applyBorder="1" applyAlignment="1">
      <alignment horizontal="center" vertical="center" wrapText="1"/>
    </xf>
    <xf numFmtId="3" fontId="40" fillId="0" borderId="1" xfId="0" applyNumberFormat="1" applyFont="1" applyFill="1" applyBorder="1" applyAlignment="1">
      <alignment horizontal="center" vertical="center"/>
    </xf>
    <xf numFmtId="181" fontId="43" fillId="0" borderId="5" xfId="10" applyNumberFormat="1" applyFont="1" applyFill="1" applyBorder="1" applyAlignment="1">
      <alignment horizontal="center" vertical="center" wrapText="1"/>
    </xf>
    <xf numFmtId="181" fontId="43" fillId="0" borderId="62" xfId="10" applyNumberFormat="1" applyFont="1" applyFill="1" applyBorder="1" applyAlignment="1">
      <alignment horizontal="center" vertical="center" wrapText="1"/>
    </xf>
    <xf numFmtId="182" fontId="43" fillId="0" borderId="5" xfId="10" applyNumberFormat="1" applyFont="1" applyFill="1" applyBorder="1" applyAlignment="1">
      <alignment horizontal="center" vertical="center" wrapText="1"/>
    </xf>
    <xf numFmtId="181" fontId="46" fillId="0" borderId="7" xfId="9" applyNumberFormat="1" applyFont="1" applyFill="1" applyBorder="1" applyAlignment="1">
      <alignment horizontal="center" vertical="center"/>
    </xf>
    <xf numFmtId="182" fontId="43" fillId="0" borderId="1" xfId="9" applyNumberFormat="1" applyFont="1" applyFill="1" applyBorder="1" applyAlignment="1">
      <alignment horizontal="center" vertical="center"/>
    </xf>
    <xf numFmtId="3" fontId="43" fillId="0" borderId="47" xfId="0" applyNumberFormat="1" applyFont="1" applyFill="1" applyBorder="1" applyAlignment="1">
      <alignment horizontal="center" vertical="center" wrapText="1"/>
    </xf>
    <xf numFmtId="3" fontId="43" fillId="0" borderId="42" xfId="0" applyNumberFormat="1" applyFont="1" applyFill="1" applyBorder="1" applyAlignment="1">
      <alignment horizontal="center" vertical="center" wrapText="1"/>
    </xf>
    <xf numFmtId="182" fontId="43" fillId="0" borderId="4" xfId="0" applyNumberFormat="1" applyFont="1" applyFill="1" applyBorder="1" applyAlignment="1">
      <alignment horizontal="center" vertical="center" wrapText="1"/>
    </xf>
    <xf numFmtId="182" fontId="40" fillId="0" borderId="7" xfId="9" applyNumberFormat="1" applyFont="1" applyFill="1" applyBorder="1" applyAlignment="1">
      <alignment horizontal="center" vertical="center"/>
    </xf>
    <xf numFmtId="1" fontId="40" fillId="0" borderId="7" xfId="0" applyNumberFormat="1" applyFont="1" applyFill="1" applyBorder="1" applyAlignment="1">
      <alignment horizontal="center" vertical="center"/>
    </xf>
    <xf numFmtId="182" fontId="40" fillId="0" borderId="7" xfId="0" applyNumberFormat="1" applyFont="1" applyFill="1" applyBorder="1" applyAlignment="1">
      <alignment horizontal="center" vertical="center"/>
    </xf>
    <xf numFmtId="181" fontId="40" fillId="0" borderId="7" xfId="9" applyNumberFormat="1" applyFont="1" applyFill="1" applyBorder="1" applyAlignment="1">
      <alignment horizontal="center" vertical="center"/>
    </xf>
    <xf numFmtId="0" fontId="40" fillId="0" borderId="7" xfId="0" applyFont="1" applyFill="1" applyBorder="1" applyAlignment="1">
      <alignment horizontal="center" vertical="center"/>
    </xf>
    <xf numFmtId="37" fontId="40" fillId="0" borderId="7" xfId="9" applyNumberFormat="1" applyFont="1" applyFill="1" applyBorder="1" applyAlignment="1">
      <alignment horizontal="center" vertical="center"/>
    </xf>
    <xf numFmtId="3" fontId="39" fillId="0" borderId="2" xfId="10" applyNumberFormat="1" applyFont="1" applyFill="1" applyBorder="1" applyAlignment="1">
      <alignment horizontal="center" vertical="center" wrapText="1"/>
    </xf>
    <xf numFmtId="39" fontId="40" fillId="0" borderId="2" xfId="10" applyNumberFormat="1" applyFont="1" applyFill="1" applyBorder="1" applyAlignment="1">
      <alignment horizontal="center" vertical="center"/>
    </xf>
    <xf numFmtId="4" fontId="39" fillId="0" borderId="2" xfId="10" applyNumberFormat="1" applyFont="1" applyFill="1" applyBorder="1" applyAlignment="1">
      <alignment horizontal="center" vertical="center" wrapText="1"/>
    </xf>
    <xf numFmtId="39" fontId="40" fillId="0" borderId="2" xfId="9" applyNumberFormat="1" applyFont="1" applyFill="1" applyBorder="1" applyAlignment="1">
      <alignment horizontal="center" vertical="center"/>
    </xf>
    <xf numFmtId="4" fontId="39" fillId="0" borderId="2" xfId="0" applyNumberFormat="1" applyFont="1" applyFill="1" applyBorder="1" applyAlignment="1">
      <alignment horizontal="center" vertical="center" wrapText="1"/>
    </xf>
    <xf numFmtId="4" fontId="39" fillId="0" borderId="2" xfId="3" applyNumberFormat="1" applyFont="1" applyFill="1" applyBorder="1" applyAlignment="1">
      <alignment horizontal="center" vertical="center"/>
    </xf>
    <xf numFmtId="4" fontId="39" fillId="0" borderId="2" xfId="2866" applyNumberFormat="1" applyFont="1" applyFill="1" applyBorder="1" applyAlignment="1">
      <alignment horizontal="center" vertical="center" wrapText="1"/>
    </xf>
    <xf numFmtId="39" fontId="40" fillId="0" borderId="56" xfId="9" applyNumberFormat="1" applyFont="1" applyFill="1" applyBorder="1" applyAlignment="1">
      <alignment horizontal="center" vertical="center"/>
    </xf>
    <xf numFmtId="39" fontId="39" fillId="0" borderId="2" xfId="9" applyNumberFormat="1" applyFont="1" applyFill="1" applyBorder="1" applyAlignment="1">
      <alignment horizontal="center" vertical="center"/>
    </xf>
    <xf numFmtId="169" fontId="39" fillId="0" borderId="2" xfId="3" applyNumberFormat="1" applyFont="1" applyFill="1" applyBorder="1" applyAlignment="1">
      <alignment horizontal="center" vertical="center"/>
    </xf>
    <xf numFmtId="1" fontId="39" fillId="0" borderId="2" xfId="2866" applyNumberFormat="1" applyFont="1" applyFill="1" applyBorder="1" applyAlignment="1">
      <alignment horizontal="center" vertical="center" wrapText="1"/>
    </xf>
    <xf numFmtId="10" fontId="71" fillId="0" borderId="2" xfId="24" applyNumberFormat="1" applyFont="1" applyFill="1" applyBorder="1" applyAlignment="1">
      <alignment horizontal="center" vertical="center" wrapText="1"/>
    </xf>
    <xf numFmtId="181" fontId="39" fillId="24" borderId="5" xfId="10" applyNumberFormat="1" applyFont="1" applyFill="1" applyBorder="1" applyAlignment="1">
      <alignment horizontal="center" vertical="center" wrapText="1"/>
    </xf>
    <xf numFmtId="181" fontId="40" fillId="24" borderId="5" xfId="9" applyNumberFormat="1" applyFont="1" applyFill="1" applyBorder="1" applyAlignment="1">
      <alignment horizontal="center" vertical="center"/>
    </xf>
    <xf numFmtId="181" fontId="40" fillId="4" borderId="55" xfId="9" applyNumberFormat="1" applyFont="1" applyFill="1" applyBorder="1" applyAlignment="1">
      <alignment horizontal="center" vertical="center"/>
    </xf>
    <xf numFmtId="181" fontId="40" fillId="4" borderId="42" xfId="9" applyNumberFormat="1" applyFont="1" applyFill="1" applyBorder="1" applyAlignment="1">
      <alignment horizontal="center" vertical="center"/>
    </xf>
    <xf numFmtId="181" fontId="40" fillId="4" borderId="42" xfId="10" applyNumberFormat="1" applyFont="1" applyFill="1" applyBorder="1" applyAlignment="1">
      <alignment horizontal="center" vertical="center"/>
    </xf>
    <xf numFmtId="182" fontId="40" fillId="4" borderId="47" xfId="9" applyNumberFormat="1" applyFont="1" applyFill="1" applyBorder="1" applyAlignment="1">
      <alignment horizontal="center" vertical="center"/>
    </xf>
    <xf numFmtId="182" fontId="40" fillId="4" borderId="42" xfId="9" applyNumberFormat="1" applyFont="1" applyFill="1" applyBorder="1" applyAlignment="1">
      <alignment horizontal="center" vertical="center"/>
    </xf>
    <xf numFmtId="3" fontId="39" fillId="4" borderId="42" xfId="0" applyNumberFormat="1" applyFont="1" applyFill="1" applyBorder="1" applyAlignment="1">
      <alignment horizontal="center" vertical="center" wrapText="1"/>
    </xf>
    <xf numFmtId="181" fontId="39" fillId="4" borderId="42" xfId="9" applyNumberFormat="1" applyFont="1" applyFill="1" applyBorder="1" applyAlignment="1">
      <alignment horizontal="center" vertical="center"/>
    </xf>
    <xf numFmtId="10" fontId="71" fillId="4" borderId="42" xfId="24" applyNumberFormat="1" applyFont="1" applyFill="1" applyBorder="1" applyAlignment="1">
      <alignment horizontal="center" vertical="center" wrapText="1"/>
    </xf>
    <xf numFmtId="10" fontId="71" fillId="4" borderId="43" xfId="24" applyNumberFormat="1" applyFont="1" applyFill="1" applyBorder="1" applyAlignment="1">
      <alignment horizontal="center" vertical="center" wrapText="1"/>
    </xf>
    <xf numFmtId="182" fontId="58" fillId="17" borderId="35" xfId="0" applyNumberFormat="1" applyFont="1" applyFill="1" applyBorder="1" applyAlignment="1" applyProtection="1">
      <alignment horizontal="center" vertical="center" wrapText="1"/>
      <protection locked="0"/>
    </xf>
    <xf numFmtId="182" fontId="58" fillId="18" borderId="39" xfId="0" applyNumberFormat="1" applyFont="1" applyFill="1" applyBorder="1" applyAlignment="1" applyProtection="1">
      <alignment horizontal="center" vertical="center" wrapText="1"/>
      <protection locked="0"/>
    </xf>
    <xf numFmtId="182" fontId="58" fillId="17" borderId="25" xfId="0" applyNumberFormat="1" applyFont="1" applyFill="1" applyBorder="1" applyAlignment="1" applyProtection="1">
      <alignment horizontal="center" vertical="center" wrapText="1"/>
      <protection locked="0"/>
    </xf>
    <xf numFmtId="181" fontId="40" fillId="0" borderId="16" xfId="9" applyNumberFormat="1" applyFont="1" applyFill="1" applyBorder="1" applyAlignment="1">
      <alignment horizontal="center" vertical="center"/>
    </xf>
    <xf numFmtId="181" fontId="40" fillId="24" borderId="10" xfId="9" applyNumberFormat="1" applyFont="1" applyFill="1" applyBorder="1" applyAlignment="1">
      <alignment horizontal="center" vertical="center"/>
    </xf>
    <xf numFmtId="181" fontId="39" fillId="24" borderId="4" xfId="0" applyNumberFormat="1" applyFont="1" applyFill="1" applyBorder="1" applyAlignment="1">
      <alignment horizontal="center" vertical="center" wrapText="1"/>
    </xf>
    <xf numFmtId="3" fontId="39" fillId="24" borderId="4" xfId="0" applyNumberFormat="1" applyFont="1" applyFill="1" applyBorder="1" applyAlignment="1">
      <alignment horizontal="center" vertical="center" wrapText="1"/>
    </xf>
    <xf numFmtId="181" fontId="40" fillId="24" borderId="4" xfId="9" applyNumberFormat="1" applyFont="1" applyFill="1" applyBorder="1" applyAlignment="1">
      <alignment horizontal="center" vertical="center"/>
    </xf>
    <xf numFmtId="3" fontId="39" fillId="24" borderId="11" xfId="0" applyNumberFormat="1" applyFont="1" applyFill="1" applyBorder="1" applyAlignment="1">
      <alignment horizontal="center" vertical="center" wrapText="1"/>
    </xf>
    <xf numFmtId="181" fontId="40" fillId="24" borderId="16" xfId="9" applyNumberFormat="1" applyFont="1" applyFill="1" applyBorder="1" applyAlignment="1">
      <alignment horizontal="center" vertical="center"/>
    </xf>
    <xf numFmtId="181" fontId="39" fillId="24" borderId="50" xfId="0" applyNumberFormat="1" applyFont="1" applyFill="1" applyBorder="1" applyAlignment="1">
      <alignment horizontal="center" vertical="center" wrapText="1"/>
    </xf>
    <xf numFmtId="181" fontId="40" fillId="4" borderId="55" xfId="10" applyNumberFormat="1" applyFont="1" applyFill="1" applyBorder="1" applyAlignment="1">
      <alignment horizontal="center" vertical="center"/>
    </xf>
    <xf numFmtId="181" fontId="40" fillId="4" borderId="69" xfId="10" applyNumberFormat="1" applyFont="1" applyFill="1" applyBorder="1" applyAlignment="1">
      <alignment horizontal="center" vertical="center"/>
    </xf>
    <xf numFmtId="0" fontId="40" fillId="0" borderId="2" xfId="0" applyFont="1" applyFill="1" applyBorder="1" applyAlignment="1">
      <alignment horizontal="center" vertical="center"/>
    </xf>
    <xf numFmtId="3" fontId="39" fillId="0" borderId="2" xfId="0" applyNumberFormat="1" applyFont="1" applyFill="1" applyBorder="1" applyAlignment="1">
      <alignment horizontal="center" vertical="center" wrapText="1"/>
    </xf>
    <xf numFmtId="4" fontId="39" fillId="0" borderId="56" xfId="10" applyNumberFormat="1" applyFont="1" applyFill="1" applyBorder="1" applyAlignment="1">
      <alignment horizontal="center" vertical="center" wrapText="1"/>
    </xf>
    <xf numFmtId="183" fontId="39" fillId="0" borderId="2" xfId="0" applyNumberFormat="1" applyFont="1" applyFill="1" applyBorder="1" applyAlignment="1">
      <alignment horizontal="center" vertical="center" wrapText="1"/>
    </xf>
    <xf numFmtId="183" fontId="39" fillId="0" borderId="2" xfId="10" applyNumberFormat="1" applyFont="1" applyFill="1" applyBorder="1" applyAlignment="1">
      <alignment horizontal="center" vertical="center" wrapText="1"/>
    </xf>
    <xf numFmtId="3" fontId="39" fillId="0" borderId="56" xfId="10" applyNumberFormat="1" applyFont="1" applyFill="1" applyBorder="1" applyAlignment="1">
      <alignment horizontal="center" vertical="center" wrapText="1"/>
    </xf>
    <xf numFmtId="181" fontId="39" fillId="4" borderId="42" xfId="10" applyNumberFormat="1" applyFont="1" applyFill="1" applyBorder="1" applyAlignment="1">
      <alignment horizontal="center" vertical="center" wrapText="1"/>
    </xf>
    <xf numFmtId="181" fontId="39" fillId="4" borderId="42" xfId="2866" applyNumberFormat="1" applyFont="1" applyFill="1" applyBorder="1" applyAlignment="1">
      <alignment horizontal="center" vertical="center" wrapText="1"/>
    </xf>
    <xf numFmtId="3" fontId="39" fillId="0" borderId="15" xfId="0" applyNumberFormat="1" applyFont="1" applyFill="1" applyBorder="1" applyAlignment="1">
      <alignment horizontal="center" vertical="center" wrapText="1"/>
    </xf>
    <xf numFmtId="3" fontId="40" fillId="0" borderId="3" xfId="9" applyNumberFormat="1" applyFont="1" applyFill="1" applyBorder="1" applyAlignment="1">
      <alignment horizontal="center" vertical="center"/>
    </xf>
    <xf numFmtId="183" fontId="39" fillId="0" borderId="3" xfId="0" applyNumberFormat="1" applyFont="1" applyFill="1" applyBorder="1" applyAlignment="1">
      <alignment horizontal="center" vertical="center" wrapText="1"/>
    </xf>
    <xf numFmtId="3" fontId="39" fillId="0" borderId="60" xfId="0" applyNumberFormat="1" applyFont="1" applyFill="1" applyBorder="1" applyAlignment="1">
      <alignment horizontal="center" vertical="center" wrapText="1"/>
    </xf>
    <xf numFmtId="181" fontId="40" fillId="0" borderId="16" xfId="0" applyNumberFormat="1" applyFont="1" applyFill="1" applyBorder="1" applyAlignment="1">
      <alignment horizontal="center" vertical="center"/>
    </xf>
    <xf numFmtId="3" fontId="39" fillId="0" borderId="18" xfId="10" applyNumberFormat="1" applyFont="1" applyFill="1" applyBorder="1" applyAlignment="1">
      <alignment horizontal="center" vertical="center" wrapText="1"/>
    </xf>
    <xf numFmtId="4" fontId="39" fillId="0" borderId="60" xfId="0" applyNumberFormat="1" applyFont="1" applyFill="1" applyBorder="1" applyAlignment="1">
      <alignment horizontal="center" vertical="center" wrapText="1"/>
    </xf>
    <xf numFmtId="181" fontId="41" fillId="0" borderId="16" xfId="10" applyNumberFormat="1" applyFont="1" applyFill="1" applyBorder="1" applyAlignment="1">
      <alignment horizontal="center" vertical="center" wrapText="1"/>
    </xf>
    <xf numFmtId="3" fontId="40" fillId="0" borderId="16" xfId="0" applyNumberFormat="1" applyFont="1" applyFill="1" applyBorder="1" applyAlignment="1">
      <alignment horizontal="center" vertical="center"/>
    </xf>
    <xf numFmtId="181" fontId="39" fillId="24" borderId="34" xfId="10" applyNumberFormat="1" applyFont="1" applyFill="1" applyBorder="1" applyAlignment="1">
      <alignment horizontal="center" vertical="center" wrapText="1"/>
    </xf>
    <xf numFmtId="181" fontId="39" fillId="24" borderId="19" xfId="10" applyNumberFormat="1" applyFont="1" applyFill="1" applyBorder="1" applyAlignment="1">
      <alignment horizontal="center" vertical="center" wrapText="1"/>
    </xf>
    <xf numFmtId="39" fontId="40" fillId="0" borderId="15" xfId="9" applyNumberFormat="1" applyFont="1" applyFill="1" applyBorder="1" applyAlignment="1">
      <alignment horizontal="center" vertical="center"/>
    </xf>
    <xf numFmtId="37" fontId="40" fillId="0" borderId="60" xfId="9" applyNumberFormat="1" applyFont="1" applyFill="1" applyBorder="1" applyAlignment="1">
      <alignment horizontal="center" vertical="center"/>
    </xf>
    <xf numFmtId="39" fontId="40" fillId="0" borderId="18" xfId="10" applyNumberFormat="1" applyFont="1" applyFill="1" applyBorder="1" applyAlignment="1">
      <alignment horizontal="center" vertical="center"/>
    </xf>
    <xf numFmtId="0" fontId="10" fillId="0" borderId="0" xfId="0" applyFont="1"/>
    <xf numFmtId="0" fontId="0" fillId="3" borderId="0" xfId="0" applyFill="1" applyAlignment="1">
      <alignment vertical="center"/>
    </xf>
    <xf numFmtId="0" fontId="0" fillId="3" borderId="0" xfId="0" applyFill="1" applyAlignment="1">
      <alignment horizontal="left" vertical="center"/>
    </xf>
    <xf numFmtId="0" fontId="0" fillId="3" borderId="0" xfId="0" applyFill="1"/>
    <xf numFmtId="10" fontId="0" fillId="3" borderId="0" xfId="0" applyNumberFormat="1" applyFill="1"/>
    <xf numFmtId="10" fontId="3" fillId="3" borderId="0" xfId="16" applyNumberFormat="1" applyFill="1" applyAlignment="1">
      <alignment vertical="center"/>
    </xf>
    <xf numFmtId="0" fontId="10" fillId="4" borderId="8"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10" fontId="10" fillId="4" borderId="8" xfId="0" applyNumberFormat="1" applyFont="1" applyFill="1" applyBorder="1" applyAlignment="1">
      <alignment horizontal="center" vertical="center" wrapText="1"/>
    </xf>
    <xf numFmtId="10" fontId="10" fillId="4" borderId="6" xfId="0" applyNumberFormat="1" applyFont="1" applyFill="1" applyBorder="1" applyAlignment="1">
      <alignment horizontal="center" vertical="center" wrapText="1"/>
    </xf>
    <xf numFmtId="10" fontId="10" fillId="4" borderId="7" xfId="0" applyNumberFormat="1" applyFont="1" applyFill="1" applyBorder="1" applyAlignment="1">
      <alignment horizontal="center" vertical="center" wrapText="1"/>
    </xf>
    <xf numFmtId="0" fontId="0" fillId="0" borderId="1" xfId="0" applyBorder="1" applyAlignment="1">
      <alignment horizontal="left" vertical="center" wrapText="1"/>
    </xf>
    <xf numFmtId="10" fontId="0" fillId="0" borderId="1" xfId="0" applyNumberFormat="1" applyBorder="1" applyAlignment="1">
      <alignment horizontal="left" vertical="center" wrapText="1"/>
    </xf>
    <xf numFmtId="10" fontId="0" fillId="0" borderId="1" xfId="0" applyNumberFormat="1" applyBorder="1" applyAlignment="1">
      <alignment horizontal="left" vertical="center"/>
    </xf>
    <xf numFmtId="0" fontId="52" fillId="0" borderId="1" xfId="0" applyFont="1" applyFill="1" applyBorder="1" applyAlignment="1">
      <alignment horizontal="center" vertical="center" wrapText="1"/>
    </xf>
    <xf numFmtId="0" fontId="37" fillId="17" borderId="3"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7" fillId="17" borderId="2" xfId="0" applyFont="1" applyFill="1" applyBorder="1" applyAlignment="1">
      <alignment horizontal="center" vertical="center" wrapText="1"/>
    </xf>
    <xf numFmtId="0" fontId="37" fillId="21" borderId="1" xfId="0" applyFont="1" applyFill="1" applyBorder="1" applyAlignment="1">
      <alignment horizontal="center" vertical="top"/>
    </xf>
    <xf numFmtId="0" fontId="72" fillId="18" borderId="71" xfId="0" applyFont="1" applyFill="1" applyBorder="1" applyAlignment="1">
      <alignment horizontal="center" vertical="center" wrapText="1"/>
    </xf>
    <xf numFmtId="0" fontId="72" fillId="18" borderId="72" xfId="0" applyFont="1" applyFill="1" applyBorder="1" applyAlignment="1">
      <alignment horizontal="center" vertical="center" wrapText="1"/>
    </xf>
    <xf numFmtId="0" fontId="37" fillId="17" borderId="14" xfId="0" applyFont="1" applyFill="1" applyBorder="1" applyAlignment="1">
      <alignment horizontal="center" vertical="center" wrapText="1"/>
    </xf>
    <xf numFmtId="0" fontId="37" fillId="17" borderId="8" xfId="0" applyFont="1" applyFill="1" applyBorder="1" applyAlignment="1">
      <alignment horizontal="center" vertical="center" wrapText="1"/>
    </xf>
    <xf numFmtId="0" fontId="37" fillId="17" borderId="44" xfId="0" applyFont="1" applyFill="1" applyBorder="1" applyAlignment="1">
      <alignment horizontal="center" vertical="center" wrapText="1"/>
    </xf>
    <xf numFmtId="0" fontId="37" fillId="17" borderId="16" xfId="0" applyFont="1" applyFill="1" applyBorder="1" applyAlignment="1">
      <alignment horizontal="left" wrapText="1"/>
    </xf>
    <xf numFmtId="0" fontId="37" fillId="17" borderId="1" xfId="0" applyFont="1" applyFill="1" applyBorder="1" applyAlignment="1">
      <alignment horizontal="left" wrapText="1"/>
    </xf>
    <xf numFmtId="0" fontId="37" fillId="17" borderId="50" xfId="0" applyFont="1" applyFill="1" applyBorder="1" applyAlignment="1">
      <alignment horizontal="left" wrapText="1"/>
    </xf>
    <xf numFmtId="0" fontId="37" fillId="17" borderId="4" xfId="0" applyFont="1" applyFill="1" applyBorder="1" applyAlignment="1">
      <alignment horizontal="left" wrapText="1"/>
    </xf>
    <xf numFmtId="0" fontId="37" fillId="17" borderId="15" xfId="0" applyFont="1" applyFill="1" applyBorder="1" applyAlignment="1">
      <alignment horizontal="center" vertical="center" wrapText="1"/>
    </xf>
    <xf numFmtId="0" fontId="37" fillId="17" borderId="16" xfId="0" applyFont="1" applyFill="1" applyBorder="1" applyAlignment="1">
      <alignment horizontal="center" vertical="top" wrapText="1"/>
    </xf>
    <xf numFmtId="0" fontId="37" fillId="17" borderId="1" xfId="0" applyFont="1" applyFill="1" applyBorder="1" applyAlignment="1">
      <alignment horizontal="center" vertical="top" wrapText="1"/>
    </xf>
    <xf numFmtId="0" fontId="37" fillId="0" borderId="1" xfId="0" applyFont="1" applyFill="1" applyBorder="1" applyAlignment="1">
      <alignment wrapText="1"/>
    </xf>
    <xf numFmtId="0" fontId="37" fillId="0" borderId="10" xfId="0" applyFont="1" applyFill="1" applyBorder="1" applyAlignment="1">
      <alignment wrapText="1"/>
    </xf>
    <xf numFmtId="0" fontId="37" fillId="0" borderId="1" xfId="0" applyFont="1" applyFill="1" applyBorder="1" applyAlignment="1">
      <alignment horizontal="left" wrapText="1"/>
    </xf>
    <xf numFmtId="0" fontId="37" fillId="0" borderId="10" xfId="0" applyFont="1" applyFill="1" applyBorder="1" applyAlignment="1">
      <alignment horizontal="left" wrapText="1"/>
    </xf>
    <xf numFmtId="0" fontId="37" fillId="0" borderId="4" xfId="0" applyFont="1" applyFill="1" applyBorder="1" applyAlignment="1">
      <alignment horizontal="left" wrapText="1"/>
    </xf>
    <xf numFmtId="0" fontId="37" fillId="0" borderId="11" xfId="0" applyFont="1" applyFill="1" applyBorder="1" applyAlignment="1">
      <alignment horizontal="left" wrapText="1"/>
    </xf>
    <xf numFmtId="0" fontId="38" fillId="21" borderId="71" xfId="0" applyFont="1" applyFill="1" applyBorder="1" applyAlignment="1">
      <alignment horizontal="center" vertical="center" wrapText="1"/>
    </xf>
    <xf numFmtId="0" fontId="38" fillId="21" borderId="72" xfId="0" applyFont="1" applyFill="1" applyBorder="1" applyAlignment="1">
      <alignment horizontal="center" vertical="center" wrapText="1"/>
    </xf>
    <xf numFmtId="0" fontId="38" fillId="21" borderId="21" xfId="0" applyFont="1" applyFill="1" applyBorder="1" applyAlignment="1">
      <alignment horizontal="center" vertical="center" wrapText="1"/>
    </xf>
    <xf numFmtId="0" fontId="38" fillId="21" borderId="23" xfId="0" applyFont="1" applyFill="1" applyBorder="1" applyAlignment="1">
      <alignment horizontal="center" vertical="center" wrapText="1"/>
    </xf>
    <xf numFmtId="0" fontId="72" fillId="23" borderId="71" xfId="0" applyFont="1" applyFill="1" applyBorder="1" applyAlignment="1">
      <alignment horizontal="center" vertical="center" wrapText="1"/>
    </xf>
    <xf numFmtId="0" fontId="72" fillId="23" borderId="72" xfId="0" applyFont="1" applyFill="1" applyBorder="1" applyAlignment="1">
      <alignment horizontal="center" vertical="center" wrapText="1"/>
    </xf>
    <xf numFmtId="0" fontId="34" fillId="0" borderId="15" xfId="0" applyFont="1" applyFill="1" applyBorder="1" applyAlignment="1">
      <alignment horizontal="center"/>
    </xf>
    <xf numFmtId="0" fontId="34" fillId="0" borderId="3" xfId="0" applyFont="1" applyFill="1" applyBorder="1" applyAlignment="1">
      <alignment horizontal="center"/>
    </xf>
    <xf numFmtId="0" fontId="34" fillId="0" borderId="16" xfId="0" applyFont="1" applyFill="1" applyBorder="1" applyAlignment="1">
      <alignment horizontal="center"/>
    </xf>
    <xf numFmtId="0" fontId="34" fillId="0" borderId="1" xfId="0" applyFont="1" applyFill="1" applyBorder="1" applyAlignment="1">
      <alignment horizontal="center"/>
    </xf>
    <xf numFmtId="0" fontId="37" fillId="17" borderId="9" xfId="0" applyFont="1" applyFill="1" applyBorder="1" applyAlignment="1">
      <alignment horizontal="center" vertical="center" wrapText="1"/>
    </xf>
    <xf numFmtId="0" fontId="37" fillId="17" borderId="1" xfId="0" applyFont="1" applyFill="1" applyBorder="1" applyAlignment="1">
      <alignment horizontal="center" vertical="center"/>
    </xf>
    <xf numFmtId="0" fontId="37" fillId="17" borderId="10" xfId="0" applyFont="1" applyFill="1" applyBorder="1" applyAlignment="1">
      <alignment horizontal="center" vertical="center"/>
    </xf>
    <xf numFmtId="0" fontId="37" fillId="3" borderId="1" xfId="0" applyFont="1" applyFill="1" applyBorder="1" applyAlignment="1">
      <alignment wrapText="1"/>
    </xf>
    <xf numFmtId="0" fontId="37" fillId="3" borderId="1" xfId="0" applyFont="1" applyFill="1" applyBorder="1" applyAlignment="1">
      <alignment horizontal="left" wrapText="1"/>
    </xf>
    <xf numFmtId="0" fontId="37" fillId="3" borderId="10" xfId="0" applyFont="1" applyFill="1" applyBorder="1" applyAlignment="1">
      <alignment horizontal="left" wrapText="1"/>
    </xf>
    <xf numFmtId="0" fontId="30" fillId="21" borderId="2" xfId="0" applyFont="1" applyFill="1" applyBorder="1" applyAlignment="1">
      <alignment horizontal="center" vertical="center"/>
    </xf>
    <xf numFmtId="0" fontId="30" fillId="21" borderId="1" xfId="0" applyFont="1" applyFill="1" applyBorder="1" applyAlignment="1">
      <alignment horizontal="center" vertical="center"/>
    </xf>
    <xf numFmtId="0" fontId="30" fillId="21" borderId="10" xfId="0" applyFont="1" applyFill="1" applyBorder="1" applyAlignment="1">
      <alignment horizontal="center" vertical="center"/>
    </xf>
    <xf numFmtId="0" fontId="26" fillId="21" borderId="2" xfId="0" applyFont="1" applyFill="1" applyBorder="1" applyAlignment="1">
      <alignment horizontal="center" vertical="center"/>
    </xf>
    <xf numFmtId="0" fontId="30" fillId="17" borderId="3" xfId="0" applyFont="1" applyFill="1" applyBorder="1" applyAlignment="1">
      <alignment horizontal="center" vertical="center" wrapText="1"/>
    </xf>
    <xf numFmtId="0" fontId="30" fillId="17" borderId="1" xfId="0" applyFont="1" applyFill="1" applyBorder="1" applyAlignment="1">
      <alignment horizontal="center" vertical="center" wrapText="1"/>
    </xf>
    <xf numFmtId="0" fontId="30" fillId="17" borderId="2" xfId="0" applyFont="1" applyFill="1" applyBorder="1" applyAlignment="1">
      <alignment horizontal="center" vertical="center" wrapText="1"/>
    </xf>
    <xf numFmtId="0" fontId="73" fillId="21" borderId="21" xfId="0" applyFont="1" applyFill="1" applyBorder="1" applyAlignment="1">
      <alignment horizontal="center" vertical="center" wrapText="1"/>
    </xf>
    <xf numFmtId="0" fontId="73" fillId="21" borderId="23" xfId="0" applyFont="1" applyFill="1" applyBorder="1" applyAlignment="1">
      <alignment horizontal="center" vertical="center" wrapText="1"/>
    </xf>
    <xf numFmtId="0" fontId="30" fillId="17" borderId="60" xfId="0" applyFont="1" applyFill="1" applyBorder="1" applyAlignment="1">
      <alignment horizontal="center" vertical="center" wrapText="1"/>
    </xf>
    <xf numFmtId="0" fontId="30" fillId="17" borderId="7" xfId="0" applyFont="1" applyFill="1" applyBorder="1" applyAlignment="1">
      <alignment horizontal="center" vertical="center" wrapText="1"/>
    </xf>
    <xf numFmtId="0" fontId="30" fillId="17" borderId="56" xfId="0" applyFont="1" applyFill="1" applyBorder="1" applyAlignment="1">
      <alignment horizontal="center" vertical="center" wrapText="1"/>
    </xf>
    <xf numFmtId="182" fontId="42" fillId="17" borderId="48" xfId="0" applyNumberFormat="1" applyFont="1" applyFill="1" applyBorder="1" applyAlignment="1">
      <alignment horizontal="center" vertical="center" wrapText="1"/>
    </xf>
    <xf numFmtId="182" fontId="42" fillId="17" borderId="0" xfId="0" applyNumberFormat="1" applyFont="1" applyFill="1" applyBorder="1" applyAlignment="1">
      <alignment horizontal="center" vertical="center" wrapText="1"/>
    </xf>
    <xf numFmtId="182" fontId="42" fillId="17" borderId="24" xfId="0" applyNumberFormat="1" applyFont="1" applyFill="1" applyBorder="1" applyAlignment="1">
      <alignment horizontal="center" vertical="center" wrapText="1"/>
    </xf>
    <xf numFmtId="182" fontId="42" fillId="17" borderId="51" xfId="0" applyNumberFormat="1" applyFont="1" applyFill="1" applyBorder="1" applyAlignment="1">
      <alignment horizontal="center" vertical="center" wrapText="1"/>
    </xf>
    <xf numFmtId="182" fontId="42" fillId="17" borderId="26" xfId="0" applyNumberFormat="1" applyFont="1" applyFill="1" applyBorder="1" applyAlignment="1">
      <alignment horizontal="center" vertical="center" wrapText="1"/>
    </xf>
    <xf numFmtId="182" fontId="42" fillId="17" borderId="33" xfId="0" applyNumberFormat="1" applyFont="1" applyFill="1" applyBorder="1" applyAlignment="1">
      <alignment horizontal="center" vertical="center" wrapText="1"/>
    </xf>
    <xf numFmtId="0" fontId="30" fillId="17" borderId="14" xfId="0" applyFont="1" applyFill="1" applyBorder="1" applyAlignment="1">
      <alignment horizontal="center" vertical="center" wrapText="1"/>
    </xf>
    <xf numFmtId="0" fontId="30" fillId="17" borderId="8" xfId="0" applyFont="1" applyFill="1" applyBorder="1" applyAlignment="1">
      <alignment horizontal="center" vertical="center" wrapText="1"/>
    </xf>
    <xf numFmtId="0" fontId="30" fillId="17" borderId="44" xfId="0" applyFont="1" applyFill="1" applyBorder="1" applyAlignment="1">
      <alignment horizontal="center" vertical="center" wrapText="1"/>
    </xf>
    <xf numFmtId="0" fontId="72" fillId="21" borderId="71" xfId="0" applyFont="1" applyFill="1" applyBorder="1" applyAlignment="1">
      <alignment horizontal="center" vertical="center" wrapText="1"/>
    </xf>
    <xf numFmtId="0" fontId="72" fillId="21" borderId="72"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3" xfId="0" applyFont="1" applyFill="1" applyBorder="1" applyAlignment="1">
      <alignment horizontal="justify" vertical="top" wrapText="1"/>
    </xf>
    <xf numFmtId="0" fontId="3" fillId="0" borderId="1" xfId="0" applyFont="1" applyFill="1" applyBorder="1" applyAlignment="1">
      <alignment horizontal="justify" vertical="top" wrapText="1"/>
    </xf>
    <xf numFmtId="0" fontId="3" fillId="0" borderId="59" xfId="0" applyFont="1" applyFill="1" applyBorder="1" applyAlignment="1">
      <alignment horizontal="justify" vertical="top"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3" xfId="0" applyFont="1" applyFill="1" applyBorder="1" applyAlignment="1">
      <alignment horizontal="justify" vertical="top" wrapText="1"/>
    </xf>
    <xf numFmtId="0" fontId="2" fillId="0" borderId="1" xfId="0" applyFont="1" applyFill="1" applyBorder="1" applyAlignment="1">
      <alignment horizontal="justify" vertical="top" wrapText="1"/>
    </xf>
    <xf numFmtId="0" fontId="2" fillId="0" borderId="59" xfId="0" applyFont="1" applyFill="1" applyBorder="1" applyAlignment="1">
      <alignment horizontal="justify" vertical="top" wrapText="1"/>
    </xf>
    <xf numFmtId="0" fontId="3" fillId="0" borderId="3" xfId="0" applyFont="1" applyFill="1" applyBorder="1" applyAlignment="1">
      <alignment horizontal="justify" vertical="justify" wrapText="1"/>
    </xf>
    <xf numFmtId="0" fontId="3" fillId="0" borderId="1" xfId="0" applyFont="1" applyFill="1" applyBorder="1" applyAlignment="1">
      <alignment horizontal="justify" vertical="justify" wrapText="1"/>
    </xf>
    <xf numFmtId="0" fontId="3" fillId="0" borderId="4" xfId="0" applyFont="1" applyFill="1" applyBorder="1" applyAlignment="1">
      <alignment horizontal="justify" vertical="justify" wrapText="1"/>
    </xf>
    <xf numFmtId="0" fontId="3" fillId="0" borderId="9" xfId="0" applyFont="1" applyFill="1" applyBorder="1" applyAlignment="1">
      <alignment horizontal="justify" vertical="top" wrapText="1"/>
    </xf>
    <xf numFmtId="0" fontId="3" fillId="0" borderId="10" xfId="0" applyFont="1" applyFill="1" applyBorder="1" applyAlignment="1">
      <alignment horizontal="justify" vertical="top" wrapText="1"/>
    </xf>
    <xf numFmtId="0" fontId="3" fillId="0" borderId="11" xfId="0" applyFont="1" applyFill="1" applyBorder="1" applyAlignment="1">
      <alignment horizontal="justify" vertical="top" wrapText="1"/>
    </xf>
    <xf numFmtId="182" fontId="43" fillId="17" borderId="16" xfId="0" applyNumberFormat="1" applyFont="1" applyFill="1" applyBorder="1" applyAlignment="1" applyProtection="1">
      <alignment horizontal="center" vertical="center" wrapText="1"/>
      <protection locked="0"/>
    </xf>
    <xf numFmtId="182" fontId="43" fillId="17" borderId="5" xfId="0" applyNumberFormat="1" applyFont="1" applyFill="1" applyBorder="1" applyAlignment="1" applyProtection="1">
      <alignment horizontal="center" vertical="center" wrapText="1"/>
      <protection locked="0"/>
    </xf>
    <xf numFmtId="182" fontId="43" fillId="17" borderId="36" xfId="0" applyNumberFormat="1" applyFont="1" applyFill="1" applyBorder="1" applyAlignment="1" applyProtection="1">
      <alignment horizontal="center" vertical="center" wrapText="1"/>
      <protection locked="0"/>
    </xf>
    <xf numFmtId="182" fontId="43" fillId="17" borderId="1" xfId="0" applyNumberFormat="1" applyFont="1" applyFill="1" applyBorder="1" applyAlignment="1" applyProtection="1">
      <alignment horizontal="center" vertical="center" wrapText="1"/>
      <protection locked="0"/>
    </xf>
    <xf numFmtId="182" fontId="43" fillId="17" borderId="8" xfId="0" applyNumberFormat="1" applyFont="1" applyFill="1" applyBorder="1" applyAlignment="1" applyProtection="1">
      <alignment horizontal="center" vertical="center" wrapText="1"/>
      <protection locked="0"/>
    </xf>
    <xf numFmtId="182" fontId="43" fillId="17" borderId="50" xfId="0" applyNumberFormat="1" applyFont="1" applyFill="1" applyBorder="1" applyAlignment="1" applyProtection="1">
      <alignment horizontal="center" vertical="center" wrapText="1"/>
      <protection locked="0"/>
    </xf>
    <xf numFmtId="182" fontId="43" fillId="17" borderId="4" xfId="0" applyNumberFormat="1" applyFont="1" applyFill="1" applyBorder="1" applyAlignment="1" applyProtection="1">
      <alignment horizontal="center" vertical="center" wrapText="1"/>
      <protection locked="0"/>
    </xf>
    <xf numFmtId="182" fontId="43" fillId="17" borderId="53" xfId="0" applyNumberFormat="1" applyFont="1" applyFill="1" applyBorder="1" applyAlignment="1" applyProtection="1">
      <alignment horizontal="center" vertical="center" wrapText="1"/>
      <protection locked="0"/>
    </xf>
    <xf numFmtId="0" fontId="39" fillId="0" borderId="15" xfId="0" applyFont="1" applyFill="1" applyBorder="1" applyAlignment="1">
      <alignment horizontal="center" vertical="center" wrapText="1"/>
    </xf>
    <xf numFmtId="0" fontId="39" fillId="0" borderId="16" xfId="0" applyFont="1" applyFill="1" applyBorder="1" applyAlignment="1">
      <alignment horizontal="center" vertical="center" wrapText="1"/>
    </xf>
    <xf numFmtId="0" fontId="39" fillId="0" borderId="50" xfId="0" applyFont="1" applyFill="1" applyBorder="1" applyAlignment="1">
      <alignment horizontal="center" vertical="center" wrapText="1"/>
    </xf>
    <xf numFmtId="0" fontId="39" fillId="0" borderId="3" xfId="0" applyFont="1" applyFill="1" applyBorder="1" applyAlignment="1">
      <alignment horizontal="justify" vertical="center" wrapText="1"/>
    </xf>
    <xf numFmtId="0" fontId="39" fillId="0" borderId="1" xfId="0" applyFont="1" applyFill="1" applyBorder="1" applyAlignment="1">
      <alignment horizontal="justify" vertical="center" wrapText="1"/>
    </xf>
    <xf numFmtId="0" fontId="39" fillId="0" borderId="4" xfId="0" applyFont="1" applyFill="1" applyBorder="1" applyAlignment="1">
      <alignment horizontal="justify"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9" xfId="0" applyFont="1" applyFill="1" applyBorder="1" applyAlignment="1">
      <alignment horizontal="left" vertical="center" wrapText="1"/>
    </xf>
    <xf numFmtId="3" fontId="39" fillId="0" borderId="3" xfId="0" applyNumberFormat="1" applyFont="1" applyFill="1" applyBorder="1" applyAlignment="1">
      <alignment horizontal="center" vertical="center" wrapText="1"/>
    </xf>
    <xf numFmtId="3" fontId="39" fillId="0" borderId="1" xfId="0" applyNumberFormat="1" applyFont="1" applyFill="1" applyBorder="1" applyAlignment="1">
      <alignment horizontal="center" vertical="center" wrapText="1"/>
    </xf>
    <xf numFmtId="3" fontId="39" fillId="0" borderId="4" xfId="0" applyNumberFormat="1"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39" fillId="0" borderId="36" xfId="0" applyFont="1" applyFill="1" applyBorder="1" applyAlignment="1">
      <alignment horizontal="center" vertical="center" wrapText="1"/>
    </xf>
    <xf numFmtId="0" fontId="39" fillId="0" borderId="8" xfId="0" applyFont="1" applyFill="1" applyBorder="1" applyAlignment="1">
      <alignment horizontal="center" vertical="center" wrapText="1"/>
    </xf>
    <xf numFmtId="3" fontId="39" fillId="0" borderId="5" xfId="0" applyNumberFormat="1"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3" xfId="0" applyFont="1" applyFill="1" applyBorder="1" applyAlignment="1">
      <alignment horizontal="left" vertical="center" wrapText="1"/>
    </xf>
    <xf numFmtId="0" fontId="39" fillId="0" borderId="1" xfId="0" applyFont="1" applyFill="1" applyBorder="1" applyAlignment="1">
      <alignment horizontal="left" vertical="center" wrapText="1"/>
    </xf>
    <xf numFmtId="0" fontId="39" fillId="0" borderId="4" xfId="0" applyFont="1" applyFill="1" applyBorder="1" applyAlignment="1">
      <alignment horizontal="left" vertical="center" wrapText="1"/>
    </xf>
    <xf numFmtId="0" fontId="39" fillId="0" borderId="34" xfId="0" applyFont="1" applyFill="1" applyBorder="1" applyAlignment="1">
      <alignment horizontal="center" vertical="center" wrapText="1"/>
    </xf>
    <xf numFmtId="0" fontId="39" fillId="0" borderId="5" xfId="0" applyFont="1" applyFill="1" applyBorder="1" applyAlignment="1">
      <alignment horizontal="left" vertical="center" wrapText="1"/>
    </xf>
    <xf numFmtId="0" fontId="20" fillId="0" borderId="21" xfId="0" applyFont="1" applyFill="1" applyBorder="1" applyAlignment="1">
      <alignment horizontal="center"/>
    </xf>
    <xf numFmtId="0" fontId="20" fillId="0" borderId="22" xfId="0" applyFont="1" applyFill="1" applyBorder="1" applyAlignment="1">
      <alignment horizontal="center"/>
    </xf>
    <xf numFmtId="0" fontId="20" fillId="0" borderId="32" xfId="0" applyFont="1" applyFill="1" applyBorder="1" applyAlignment="1">
      <alignment horizontal="center"/>
    </xf>
    <xf numFmtId="0" fontId="20" fillId="0" borderId="23" xfId="0" applyFont="1" applyFill="1" applyBorder="1" applyAlignment="1">
      <alignment horizontal="center"/>
    </xf>
    <xf numFmtId="0" fontId="20" fillId="0" borderId="0" xfId="0" applyFont="1" applyFill="1" applyBorder="1" applyAlignment="1">
      <alignment horizontal="center"/>
    </xf>
    <xf numFmtId="0" fontId="20" fillId="0" borderId="24" xfId="0" applyFont="1" applyFill="1" applyBorder="1" applyAlignment="1">
      <alignment horizontal="center"/>
    </xf>
    <xf numFmtId="0" fontId="20" fillId="0" borderId="25" xfId="0" applyFont="1" applyFill="1" applyBorder="1" applyAlignment="1">
      <alignment horizontal="center"/>
    </xf>
    <xf numFmtId="0" fontId="20" fillId="0" borderId="26" xfId="0" applyFont="1" applyFill="1" applyBorder="1" applyAlignment="1">
      <alignment horizontal="center"/>
    </xf>
    <xf numFmtId="0" fontId="20" fillId="0" borderId="33" xfId="0" applyFont="1" applyFill="1" applyBorder="1" applyAlignment="1">
      <alignment horizontal="center"/>
    </xf>
    <xf numFmtId="0" fontId="30" fillId="17" borderId="39" xfId="0" applyFont="1" applyFill="1" applyBorder="1" applyAlignment="1">
      <alignment horizontal="center" vertical="center" wrapText="1"/>
    </xf>
    <xf numFmtId="0" fontId="30" fillId="17" borderId="40" xfId="0" applyFont="1" applyFill="1" applyBorder="1" applyAlignment="1">
      <alignment horizontal="center" vertical="center" wrapText="1"/>
    </xf>
    <xf numFmtId="0" fontId="30" fillId="17" borderId="41" xfId="0" applyFont="1" applyFill="1" applyBorder="1" applyAlignment="1">
      <alignment horizontal="center" vertical="center" wrapText="1"/>
    </xf>
    <xf numFmtId="0" fontId="30" fillId="17" borderId="15" xfId="0" applyFont="1" applyFill="1" applyBorder="1" applyAlignment="1">
      <alignment horizontal="center" vertical="center" wrapText="1"/>
    </xf>
    <xf numFmtId="0" fontId="30" fillId="17" borderId="16" xfId="0" applyFont="1" applyFill="1" applyBorder="1" applyAlignment="1">
      <alignment horizontal="center" vertical="center" wrapText="1"/>
    </xf>
    <xf numFmtId="0" fontId="28" fillId="17" borderId="28" xfId="0" applyFont="1" applyFill="1" applyBorder="1" applyAlignment="1">
      <alignment horizontal="center" vertical="center" wrapText="1"/>
    </xf>
    <xf numFmtId="0" fontId="28" fillId="17" borderId="29" xfId="0" applyFont="1" applyFill="1" applyBorder="1" applyAlignment="1">
      <alignment horizontal="center" vertical="center" wrapText="1"/>
    </xf>
    <xf numFmtId="0" fontId="29" fillId="17" borderId="6" xfId="0" applyFont="1" applyFill="1" applyBorder="1" applyAlignment="1">
      <alignment horizontal="left" vertical="center" wrapText="1"/>
    </xf>
    <xf numFmtId="0" fontId="29" fillId="17" borderId="45" xfId="0" applyFont="1" applyFill="1" applyBorder="1" applyAlignment="1">
      <alignment horizontal="left" vertical="center" wrapText="1"/>
    </xf>
    <xf numFmtId="0" fontId="29" fillId="17" borderId="46" xfId="0" applyFont="1" applyFill="1" applyBorder="1" applyAlignment="1">
      <alignment horizontal="left" vertical="center" wrapText="1"/>
    </xf>
    <xf numFmtId="0" fontId="29" fillId="0" borderId="39" xfId="0" applyFont="1" applyFill="1" applyBorder="1" applyAlignment="1">
      <alignment horizontal="left" vertical="center"/>
    </xf>
    <xf numFmtId="0" fontId="29" fillId="0" borderId="40" xfId="0" applyFont="1" applyFill="1" applyBorder="1" applyAlignment="1">
      <alignment horizontal="left" vertical="center"/>
    </xf>
    <xf numFmtId="0" fontId="30" fillId="17" borderId="14" xfId="0" applyFont="1" applyFill="1" applyBorder="1" applyAlignment="1">
      <alignment horizontal="center" vertical="center"/>
    </xf>
    <xf numFmtId="0" fontId="30" fillId="17" borderId="28" xfId="0" applyFont="1" applyFill="1" applyBorder="1" applyAlignment="1">
      <alignment horizontal="center" vertical="center"/>
    </xf>
    <xf numFmtId="0" fontId="30" fillId="17" borderId="29" xfId="0" applyFont="1" applyFill="1" applyBorder="1" applyAlignment="1">
      <alignment horizontal="center" vertical="center"/>
    </xf>
    <xf numFmtId="0" fontId="30" fillId="21" borderId="8" xfId="0" applyFont="1" applyFill="1" applyBorder="1" applyAlignment="1">
      <alignment horizontal="center" vertical="center"/>
    </xf>
    <xf numFmtId="0" fontId="30" fillId="21" borderId="6" xfId="0" applyFont="1" applyFill="1" applyBorder="1" applyAlignment="1">
      <alignment horizontal="center" vertical="center"/>
    </xf>
    <xf numFmtId="0" fontId="30" fillId="21" borderId="7" xfId="0" applyFont="1" applyFill="1" applyBorder="1" applyAlignment="1">
      <alignment horizontal="center" vertical="center"/>
    </xf>
    <xf numFmtId="0" fontId="29" fillId="0" borderId="41" xfId="0" applyFont="1" applyFill="1" applyBorder="1" applyAlignment="1">
      <alignment horizontal="left" vertical="center"/>
    </xf>
    <xf numFmtId="0" fontId="29" fillId="0" borderId="39" xfId="0" applyFont="1" applyFill="1" applyBorder="1" applyAlignment="1">
      <alignment horizontal="left" vertical="center" wrapText="1"/>
    </xf>
    <xf numFmtId="0" fontId="29" fillId="0" borderId="40" xfId="0" applyFont="1" applyFill="1" applyBorder="1" applyAlignment="1">
      <alignment horizontal="left" vertical="center" wrapText="1"/>
    </xf>
    <xf numFmtId="0" fontId="29" fillId="0" borderId="41" xfId="0" applyFont="1" applyFill="1" applyBorder="1" applyAlignment="1">
      <alignment horizontal="left" vertical="center" wrapText="1"/>
    </xf>
    <xf numFmtId="0" fontId="30" fillId="17" borderId="52" xfId="0" applyFont="1" applyFill="1" applyBorder="1" applyAlignment="1">
      <alignment horizontal="center" vertical="center" wrapText="1"/>
    </xf>
    <xf numFmtId="0" fontId="30" fillId="17" borderId="68" xfId="0" applyFont="1" applyFill="1" applyBorder="1" applyAlignment="1">
      <alignment horizontal="center" vertical="center" wrapText="1"/>
    </xf>
    <xf numFmtId="0" fontId="30" fillId="17" borderId="73" xfId="0" applyFont="1" applyFill="1" applyBorder="1" applyAlignment="1">
      <alignment horizontal="center" vertical="center" wrapText="1"/>
    </xf>
    <xf numFmtId="0" fontId="12" fillId="0" borderId="1" xfId="16" applyFont="1" applyFill="1" applyBorder="1" applyAlignment="1">
      <alignment horizontal="center" vertical="center" wrapText="1"/>
    </xf>
    <xf numFmtId="0" fontId="12" fillId="0" borderId="16" xfId="16" applyFont="1" applyFill="1" applyBorder="1" applyAlignment="1">
      <alignment horizontal="center" vertical="top" wrapText="1"/>
    </xf>
    <xf numFmtId="0" fontId="12" fillId="0" borderId="16" xfId="16" applyFont="1" applyFill="1" applyBorder="1" applyAlignment="1">
      <alignment horizontal="center" vertical="center" wrapText="1"/>
    </xf>
    <xf numFmtId="0" fontId="29" fillId="0" borderId="1" xfId="0" applyFont="1" applyFill="1" applyBorder="1" applyAlignment="1" applyProtection="1">
      <alignment horizontal="center" vertical="center" wrapText="1"/>
      <protection locked="0"/>
    </xf>
    <xf numFmtId="0" fontId="12" fillId="0" borderId="1" xfId="16" applyFont="1" applyFill="1" applyBorder="1" applyAlignment="1">
      <alignment horizontal="left" vertical="top" wrapText="1"/>
    </xf>
    <xf numFmtId="10" fontId="12" fillId="0" borderId="1" xfId="0" applyNumberFormat="1" applyFont="1" applyFill="1" applyBorder="1" applyAlignment="1" applyProtection="1">
      <alignment horizontal="center" vertical="center" wrapText="1"/>
      <protection locked="0"/>
    </xf>
    <xf numFmtId="0" fontId="10" fillId="4" borderId="8"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 fillId="0" borderId="10" xfId="16" applyFont="1" applyFill="1" applyBorder="1" applyAlignment="1">
      <alignment horizontal="justify" vertical="top" wrapText="1"/>
    </xf>
    <xf numFmtId="0" fontId="29" fillId="17" borderId="13" xfId="16" applyFont="1" applyFill="1" applyBorder="1" applyAlignment="1">
      <alignment horizontal="center" vertical="center" wrapText="1"/>
    </xf>
    <xf numFmtId="0" fontId="29" fillId="17" borderId="31" xfId="16" applyFont="1" applyFill="1" applyBorder="1" applyAlignment="1">
      <alignment horizontal="center" vertical="center" wrapText="1"/>
    </xf>
    <xf numFmtId="0" fontId="0" fillId="0" borderId="15" xfId="0" applyFont="1" applyFill="1" applyBorder="1" applyAlignment="1">
      <alignment horizontal="center"/>
    </xf>
    <xf numFmtId="0" fontId="0" fillId="0" borderId="3" xfId="0" applyFont="1" applyFill="1" applyBorder="1" applyAlignment="1">
      <alignment horizontal="center"/>
    </xf>
    <xf numFmtId="0" fontId="0" fillId="0" borderId="16" xfId="0" applyFont="1" applyFill="1" applyBorder="1" applyAlignment="1">
      <alignment horizontal="center"/>
    </xf>
    <xf numFmtId="0" fontId="0" fillId="0" borderId="1" xfId="0" applyFont="1" applyFill="1" applyBorder="1" applyAlignment="1">
      <alignment horizontal="center"/>
    </xf>
    <xf numFmtId="0" fontId="29" fillId="17" borderId="3" xfId="0" applyFont="1" applyFill="1" applyBorder="1" applyAlignment="1">
      <alignment horizontal="center" vertical="center" wrapText="1"/>
    </xf>
    <xf numFmtId="0" fontId="29" fillId="17" borderId="9" xfId="0" applyFont="1" applyFill="1" applyBorder="1" applyAlignment="1">
      <alignment horizontal="center" vertical="center" wrapText="1"/>
    </xf>
    <xf numFmtId="0" fontId="29" fillId="17" borderId="1" xfId="0" applyFont="1" applyFill="1" applyBorder="1" applyAlignment="1">
      <alignment horizontal="center" vertical="center" wrapText="1"/>
    </xf>
    <xf numFmtId="0" fontId="29" fillId="17" borderId="10" xfId="0" applyFont="1" applyFill="1" applyBorder="1" applyAlignment="1">
      <alignment horizontal="center" vertical="center" wrapText="1"/>
    </xf>
    <xf numFmtId="0" fontId="29" fillId="17" borderId="3" xfId="16" applyFont="1" applyFill="1" applyBorder="1" applyAlignment="1">
      <alignment horizontal="center" vertical="center" wrapText="1"/>
    </xf>
    <xf numFmtId="0" fontId="29" fillId="17" borderId="2" xfId="16" applyFont="1" applyFill="1" applyBorder="1" applyAlignment="1">
      <alignment horizontal="center" vertical="center" wrapText="1"/>
    </xf>
    <xf numFmtId="0" fontId="29" fillId="21" borderId="3" xfId="16" applyFont="1" applyFill="1" applyBorder="1" applyAlignment="1">
      <alignment horizontal="center" vertical="center" wrapText="1"/>
    </xf>
    <xf numFmtId="0" fontId="29" fillId="17" borderId="16" xfId="0" applyFont="1" applyFill="1" applyBorder="1" applyAlignment="1">
      <alignment horizontal="left" vertical="center" wrapText="1"/>
    </xf>
    <xf numFmtId="0" fontId="29" fillId="17"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29" fillId="17" borderId="15" xfId="16" applyFont="1" applyFill="1" applyBorder="1" applyAlignment="1">
      <alignment horizontal="center" vertical="center" wrapText="1"/>
    </xf>
    <xf numFmtId="0" fontId="29" fillId="17" borderId="18" xfId="16"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70" fillId="17" borderId="9" xfId="16" applyFont="1" applyFill="1" applyBorder="1" applyAlignment="1">
      <alignment horizontal="center" vertical="center" wrapText="1"/>
    </xf>
    <xf numFmtId="0" fontId="70" fillId="17" borderId="17" xfId="16" applyFont="1" applyFill="1" applyBorder="1" applyAlignment="1">
      <alignment horizontal="center" vertical="center" wrapText="1"/>
    </xf>
    <xf numFmtId="0" fontId="2" fillId="0" borderId="10" xfId="16" applyFont="1" applyFill="1" applyBorder="1" applyAlignment="1">
      <alignment horizontal="justify" vertical="top"/>
    </xf>
    <xf numFmtId="0" fontId="2" fillId="0" borderId="17" xfId="16" applyFont="1" applyFill="1" applyBorder="1" applyAlignment="1">
      <alignment horizontal="justify" vertical="top" wrapText="1"/>
    </xf>
    <xf numFmtId="0" fontId="2" fillId="0" borderId="19" xfId="16" applyFont="1" applyFill="1" applyBorder="1" applyAlignment="1">
      <alignment horizontal="justify" vertical="top" wrapText="1"/>
    </xf>
    <xf numFmtId="191" fontId="51" fillId="0" borderId="0" xfId="0" applyNumberFormat="1" applyFont="1" applyAlignment="1">
      <alignment horizontal="left"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10" fillId="17" borderId="1" xfId="0" applyFont="1" applyFill="1" applyBorder="1" applyAlignment="1">
      <alignment horizontal="center" vertical="center"/>
    </xf>
    <xf numFmtId="0" fontId="29" fillId="17" borderId="2" xfId="0" applyFont="1" applyFill="1" applyBorder="1" applyAlignment="1">
      <alignment horizontal="center" vertical="center" wrapText="1"/>
    </xf>
    <xf numFmtId="0" fontId="29" fillId="15" borderId="21" xfId="0" applyFont="1" applyFill="1" applyBorder="1" applyAlignment="1">
      <alignment horizontal="left" vertical="center" wrapText="1"/>
    </xf>
    <xf numFmtId="0" fontId="29" fillId="15" borderId="22" xfId="0" applyFont="1" applyFill="1" applyBorder="1" applyAlignment="1">
      <alignment horizontal="left" vertical="center" wrapText="1"/>
    </xf>
    <xf numFmtId="0" fontId="29" fillId="15" borderId="32" xfId="0" applyFont="1" applyFill="1" applyBorder="1" applyAlignment="1">
      <alignment horizontal="left" vertical="center" wrapText="1"/>
    </xf>
    <xf numFmtId="0" fontId="29" fillId="15" borderId="21" xfId="0" applyFont="1" applyFill="1" applyBorder="1" applyAlignment="1">
      <alignment horizontal="left" vertical="center"/>
    </xf>
    <xf numFmtId="0" fontId="29" fillId="15" borderId="22" xfId="0" applyFont="1" applyFill="1" applyBorder="1" applyAlignment="1">
      <alignment horizontal="left" vertical="center"/>
    </xf>
    <xf numFmtId="0" fontId="29" fillId="15" borderId="32" xfId="0" applyFont="1" applyFill="1" applyBorder="1" applyAlignment="1">
      <alignment horizontal="left" vertical="center"/>
    </xf>
    <xf numFmtId="0" fontId="29" fillId="17" borderId="39" xfId="0" applyFont="1" applyFill="1" applyBorder="1" applyAlignment="1">
      <alignment horizontal="left" vertical="center"/>
    </xf>
    <xf numFmtId="0" fontId="29" fillId="17" borderId="40" xfId="0" applyFont="1" applyFill="1" applyBorder="1" applyAlignment="1">
      <alignment horizontal="left" vertical="center"/>
    </xf>
    <xf numFmtId="0" fontId="29" fillId="17" borderId="41" xfId="0" applyFont="1" applyFill="1" applyBorder="1" applyAlignment="1">
      <alignment horizontal="left" vertical="center"/>
    </xf>
    <xf numFmtId="0" fontId="12" fillId="3" borderId="47" xfId="0" applyFont="1" applyFill="1" applyBorder="1" applyAlignment="1">
      <alignment horizontal="left"/>
    </xf>
    <xf numFmtId="0" fontId="12" fillId="3" borderId="42" xfId="0" applyFont="1" applyFill="1" applyBorder="1" applyAlignment="1">
      <alignment horizontal="left"/>
    </xf>
    <xf numFmtId="0" fontId="12" fillId="3" borderId="43" xfId="0" applyFont="1" applyFill="1" applyBorder="1" applyAlignment="1">
      <alignment horizontal="left"/>
    </xf>
    <xf numFmtId="0" fontId="29" fillId="17" borderId="39" xfId="0" applyFont="1" applyFill="1" applyBorder="1" applyAlignment="1">
      <alignment horizontal="left" vertical="center" wrapText="1"/>
    </xf>
    <xf numFmtId="0" fontId="29" fillId="17" borderId="40" xfId="0" applyFont="1" applyFill="1" applyBorder="1" applyAlignment="1">
      <alignment horizontal="left" vertical="center" wrapText="1"/>
    </xf>
    <xf numFmtId="0" fontId="29" fillId="17" borderId="41" xfId="0" applyFont="1" applyFill="1" applyBorder="1" applyAlignment="1">
      <alignment horizontal="left" vertical="center" wrapText="1"/>
    </xf>
    <xf numFmtId="0" fontId="12" fillId="3" borderId="47" xfId="0" applyFont="1" applyFill="1" applyBorder="1" applyAlignment="1">
      <alignment horizontal="left" wrapText="1"/>
    </xf>
    <xf numFmtId="0" fontId="12" fillId="3" borderId="42" xfId="0" applyFont="1" applyFill="1" applyBorder="1" applyAlignment="1">
      <alignment horizontal="left" wrapText="1"/>
    </xf>
    <xf numFmtId="0" fontId="12" fillId="3" borderId="43" xfId="0" applyFont="1" applyFill="1" applyBorder="1" applyAlignment="1">
      <alignment horizontal="left" wrapText="1"/>
    </xf>
    <xf numFmtId="0" fontId="32" fillId="17" borderId="25" xfId="19" applyFont="1" applyFill="1" applyBorder="1" applyAlignment="1">
      <alignment horizontal="left" vertical="center" wrapText="1"/>
    </xf>
    <xf numFmtId="0" fontId="32" fillId="17" borderId="26" xfId="19" applyFont="1" applyFill="1" applyBorder="1" applyAlignment="1">
      <alignment horizontal="left" vertical="center" wrapText="1"/>
    </xf>
    <xf numFmtId="0" fontId="32" fillId="17" borderId="33" xfId="19" applyFont="1" applyFill="1" applyBorder="1" applyAlignment="1">
      <alignment horizontal="left" vertical="center" wrapText="1"/>
    </xf>
    <xf numFmtId="0" fontId="12" fillId="0" borderId="47" xfId="0" applyFont="1" applyBorder="1" applyAlignment="1">
      <alignment horizontal="left" wrapText="1"/>
    </xf>
    <xf numFmtId="0" fontId="12" fillId="0" borderId="42" xfId="0" applyFont="1" applyBorder="1" applyAlignment="1">
      <alignment horizontal="left" wrapText="1"/>
    </xf>
    <xf numFmtId="0" fontId="12" fillId="0" borderId="43" xfId="0" applyFont="1" applyBorder="1" applyAlignment="1">
      <alignment horizontal="left" wrapText="1"/>
    </xf>
    <xf numFmtId="0" fontId="32" fillId="0" borderId="21" xfId="19" applyFont="1" applyBorder="1" applyAlignment="1">
      <alignment horizontal="center" vertical="center" wrapText="1"/>
    </xf>
    <xf numFmtId="0" fontId="32" fillId="0" borderId="22" xfId="19" applyFont="1" applyBorder="1" applyAlignment="1">
      <alignment horizontal="center" vertical="center" wrapText="1"/>
    </xf>
    <xf numFmtId="0" fontId="32" fillId="0" borderId="32" xfId="19" applyFont="1" applyBorder="1" applyAlignment="1">
      <alignment horizontal="center" vertical="center" wrapText="1"/>
    </xf>
    <xf numFmtId="0" fontId="29" fillId="17" borderId="55" xfId="0" applyFont="1" applyFill="1" applyBorder="1" applyAlignment="1">
      <alignment horizontal="center" vertical="center" wrapText="1"/>
    </xf>
    <xf numFmtId="0" fontId="29" fillId="17" borderId="42" xfId="0" applyFont="1" applyFill="1" applyBorder="1" applyAlignment="1">
      <alignment horizontal="center" vertical="center" wrapText="1"/>
    </xf>
    <xf numFmtId="0" fontId="29" fillId="21" borderId="69" xfId="0" applyFont="1" applyFill="1" applyBorder="1" applyAlignment="1">
      <alignment horizontal="center" vertical="center" wrapText="1"/>
    </xf>
    <xf numFmtId="0" fontId="29" fillId="21" borderId="40" xfId="0" applyFont="1" applyFill="1" applyBorder="1" applyAlignment="1">
      <alignment horizontal="center" vertical="center" wrapText="1"/>
    </xf>
    <xf numFmtId="0" fontId="29" fillId="21" borderId="47" xfId="0" applyFont="1" applyFill="1" applyBorder="1" applyAlignment="1">
      <alignment horizontal="center" vertical="center" wrapText="1"/>
    </xf>
    <xf numFmtId="0" fontId="29" fillId="17" borderId="43" xfId="0" applyFont="1" applyFill="1" applyBorder="1" applyAlignment="1">
      <alignment horizontal="center" vertical="center" wrapText="1"/>
    </xf>
    <xf numFmtId="0" fontId="29" fillId="17" borderId="52" xfId="0" applyFont="1" applyFill="1" applyBorder="1" applyAlignment="1">
      <alignment horizontal="center" vertical="center" wrapText="1"/>
    </xf>
    <xf numFmtId="0" fontId="29" fillId="17" borderId="54" xfId="0" applyFont="1" applyFill="1" applyBorder="1" applyAlignment="1">
      <alignment horizontal="center" vertical="center" wrapText="1"/>
    </xf>
    <xf numFmtId="3" fontId="12" fillId="0" borderId="15" xfId="0" applyNumberFormat="1" applyFont="1" applyBorder="1" applyAlignment="1">
      <alignment horizontal="center" vertical="center"/>
    </xf>
    <xf numFmtId="3" fontId="12" fillId="0" borderId="16" xfId="0" applyNumberFormat="1" applyFont="1" applyBorder="1" applyAlignment="1">
      <alignment horizontal="center" vertical="center"/>
    </xf>
    <xf numFmtId="3" fontId="12" fillId="0" borderId="50" xfId="0" applyNumberFormat="1" applyFont="1" applyBorder="1" applyAlignment="1">
      <alignment horizontal="center" vertical="center"/>
    </xf>
    <xf numFmtId="0" fontId="12" fillId="0" borderId="1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62" xfId="0" applyFont="1" applyBorder="1" applyAlignment="1">
      <alignment vertical="center" wrapText="1"/>
    </xf>
    <xf numFmtId="0" fontId="12" fillId="0" borderId="7" xfId="0" applyFont="1" applyBorder="1" applyAlignment="1">
      <alignment vertical="center" wrapText="1"/>
    </xf>
    <xf numFmtId="0" fontId="12" fillId="0" borderId="5" xfId="0" applyFont="1" applyBorder="1" applyAlignment="1">
      <alignment vertical="center" wrapText="1"/>
    </xf>
    <xf numFmtId="0" fontId="12" fillId="0" borderId="1" xfId="0" applyFont="1" applyBorder="1" applyAlignment="1">
      <alignment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10" xfId="0" applyBorder="1" applyAlignment="1">
      <alignment horizontal="center" vertical="center"/>
    </xf>
    <xf numFmtId="0" fontId="0" fillId="0" borderId="19" xfId="0" applyBorder="1" applyAlignment="1">
      <alignment horizontal="center" vertical="center"/>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0" fillId="0" borderId="17" xfId="0" applyBorder="1" applyAlignment="1">
      <alignment horizontal="center" vertical="center"/>
    </xf>
    <xf numFmtId="0" fontId="33" fillId="0" borderId="62"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4"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67"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7"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31" xfId="0" applyFont="1" applyBorder="1" applyAlignment="1">
      <alignment horizontal="center" vertical="center" wrapText="1"/>
    </xf>
    <xf numFmtId="3" fontId="33" fillId="0" borderId="36" xfId="0" applyNumberFormat="1" applyFont="1" applyBorder="1" applyAlignment="1">
      <alignment horizontal="center" vertical="center" wrapText="1"/>
    </xf>
    <xf numFmtId="3" fontId="33" fillId="0" borderId="8" xfId="0" applyNumberFormat="1" applyFont="1" applyBorder="1" applyAlignment="1">
      <alignment horizontal="center" vertical="center" wrapText="1"/>
    </xf>
    <xf numFmtId="3" fontId="33" fillId="0" borderId="53" xfId="0" applyNumberFormat="1" applyFont="1" applyBorder="1" applyAlignment="1">
      <alignment horizontal="center" vertical="center" wrapText="1"/>
    </xf>
    <xf numFmtId="0" fontId="0" fillId="0" borderId="49" xfId="0" applyBorder="1" applyAlignment="1">
      <alignment horizontal="center" vertical="center" wrapText="1"/>
    </xf>
    <xf numFmtId="0" fontId="0" fillId="0" borderId="38" xfId="0" applyBorder="1" applyAlignment="1">
      <alignment horizontal="center" vertical="center" wrapText="1"/>
    </xf>
    <xf numFmtId="0" fontId="12" fillId="0" borderId="6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64" xfId="0" applyFont="1" applyBorder="1" applyAlignment="1">
      <alignment horizontal="center" vertical="center" wrapText="1"/>
    </xf>
    <xf numFmtId="3" fontId="33" fillId="0" borderId="5" xfId="0" applyNumberFormat="1" applyFont="1" applyBorder="1" applyAlignment="1">
      <alignment horizontal="center" vertical="center"/>
    </xf>
    <xf numFmtId="0" fontId="33" fillId="0" borderId="1" xfId="0" applyFont="1" applyBorder="1" applyAlignment="1">
      <alignment horizontal="center" vertical="center"/>
    </xf>
    <xf numFmtId="0" fontId="33"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3" fontId="33" fillId="0" borderId="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6"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1" xfId="0" applyFont="1" applyBorder="1" applyAlignment="1">
      <alignment horizontal="center" vertical="center"/>
    </xf>
    <xf numFmtId="3" fontId="12" fillId="0" borderId="2" xfId="0" applyNumberFormat="1" applyFont="1" applyBorder="1" applyAlignment="1">
      <alignment horizontal="center" vertical="center" wrapText="1"/>
    </xf>
    <xf numFmtId="3" fontId="12" fillId="0" borderId="20" xfId="0" applyNumberFormat="1" applyFont="1" applyBorder="1" applyAlignment="1">
      <alignment horizontal="center" vertical="center" wrapText="1"/>
    </xf>
    <xf numFmtId="3" fontId="12" fillId="0" borderId="31" xfId="0" applyNumberFormat="1" applyFont="1" applyBorder="1" applyAlignment="1">
      <alignment horizontal="center" vertical="center" wrapText="1"/>
    </xf>
    <xf numFmtId="0" fontId="0" fillId="0" borderId="49" xfId="0" applyBorder="1" applyAlignment="1">
      <alignment horizontal="center" vertical="center"/>
    </xf>
    <xf numFmtId="0" fontId="0" fillId="0" borderId="38" xfId="0" applyBorder="1" applyAlignment="1">
      <alignment horizontal="center" vertical="center"/>
    </xf>
    <xf numFmtId="0" fontId="29" fillId="17" borderId="15" xfId="0" applyFont="1" applyFill="1" applyBorder="1" applyAlignment="1">
      <alignment horizontal="center" vertical="center" wrapText="1"/>
    </xf>
    <xf numFmtId="0" fontId="29" fillId="17" borderId="14" xfId="0" applyFont="1" applyFill="1" applyBorder="1" applyAlignment="1">
      <alignment horizontal="center" vertical="center" wrapText="1"/>
    </xf>
    <xf numFmtId="0" fontId="29" fillId="17" borderId="16" xfId="0" applyFont="1" applyFill="1" applyBorder="1" applyAlignment="1">
      <alignment horizontal="center" vertical="center" wrapText="1"/>
    </xf>
    <xf numFmtId="0" fontId="29" fillId="17" borderId="8" xfId="0" applyFont="1" applyFill="1" applyBorder="1" applyAlignment="1">
      <alignment horizontal="center" vertical="center" wrapText="1"/>
    </xf>
    <xf numFmtId="0" fontId="29" fillId="17" borderId="50" xfId="0" applyFont="1" applyFill="1" applyBorder="1" applyAlignment="1">
      <alignment horizontal="center" vertical="center" wrapText="1"/>
    </xf>
    <xf numFmtId="0" fontId="29" fillId="17" borderId="4" xfId="0" applyFont="1" applyFill="1" applyBorder="1" applyAlignment="1">
      <alignment horizontal="center" vertical="center" wrapText="1"/>
    </xf>
    <xf numFmtId="0" fontId="29" fillId="17" borderId="53" xfId="0" applyFont="1" applyFill="1" applyBorder="1" applyAlignment="1">
      <alignment horizontal="center" vertical="center" wrapText="1"/>
    </xf>
    <xf numFmtId="0" fontId="59" fillId="16" borderId="8" xfId="0" applyFont="1" applyFill="1" applyBorder="1" applyAlignment="1">
      <alignment horizontal="center" vertical="center"/>
    </xf>
    <xf numFmtId="0" fontId="59" fillId="16" borderId="6" xfId="0" applyFont="1" applyFill="1" applyBorder="1" applyAlignment="1">
      <alignment horizontal="center" vertical="center"/>
    </xf>
    <xf numFmtId="0" fontId="59" fillId="16" borderId="7" xfId="0" applyFont="1" applyFill="1" applyBorder="1" applyAlignment="1">
      <alignment horizontal="center" vertical="center"/>
    </xf>
    <xf numFmtId="0" fontId="59" fillId="16" borderId="1" xfId="0" applyFont="1" applyFill="1" applyBorder="1" applyAlignment="1">
      <alignment horizontal="center" vertical="center" wrapText="1"/>
    </xf>
    <xf numFmtId="3" fontId="12" fillId="0" borderId="2" xfId="0" applyNumberFormat="1" applyFont="1" applyBorder="1" applyAlignment="1">
      <alignment horizontal="center" vertical="center"/>
    </xf>
    <xf numFmtId="3" fontId="12" fillId="0" borderId="20" xfId="0" applyNumberFormat="1" applyFont="1" applyBorder="1" applyAlignment="1">
      <alignment horizontal="center" vertical="center"/>
    </xf>
    <xf numFmtId="3" fontId="12" fillId="0" borderId="31" xfId="0" applyNumberFormat="1" applyFont="1" applyBorder="1" applyAlignment="1">
      <alignment horizontal="center" vertical="center"/>
    </xf>
    <xf numFmtId="0" fontId="12" fillId="0" borderId="2" xfId="0" applyFont="1" applyBorder="1" applyAlignment="1">
      <alignment horizontal="left" vertical="center" wrapText="1"/>
    </xf>
    <xf numFmtId="0" fontId="12" fillId="0" borderId="20" xfId="0" applyFont="1" applyBorder="1" applyAlignment="1">
      <alignment horizontal="left" vertical="center" wrapText="1"/>
    </xf>
    <xf numFmtId="0" fontId="12" fillId="0" borderId="31" xfId="0" applyFont="1" applyBorder="1" applyAlignment="1">
      <alignment horizontal="left" vertical="center" wrapText="1"/>
    </xf>
    <xf numFmtId="0" fontId="35" fillId="3" borderId="35" xfId="0" applyFont="1" applyFill="1" applyBorder="1" applyAlignment="1">
      <alignment horizontal="left" vertical="center"/>
    </xf>
    <xf numFmtId="0" fontId="35" fillId="3" borderId="28" xfId="0" applyFont="1" applyFill="1" applyBorder="1" applyAlignment="1">
      <alignment horizontal="left" vertical="center"/>
    </xf>
    <xf numFmtId="0" fontId="35" fillId="3" borderId="29" xfId="0" applyFont="1" applyFill="1" applyBorder="1" applyAlignment="1">
      <alignment horizontal="left" vertical="center"/>
    </xf>
    <xf numFmtId="0" fontId="35" fillId="18" borderId="21" xfId="0" applyFont="1" applyFill="1" applyBorder="1" applyAlignment="1">
      <alignment horizontal="left" vertical="center"/>
    </xf>
    <xf numFmtId="0" fontId="35" fillId="18" borderId="22" xfId="0" applyFont="1" applyFill="1" applyBorder="1" applyAlignment="1">
      <alignment horizontal="left" vertical="center"/>
    </xf>
    <xf numFmtId="0" fontId="35" fillId="18" borderId="32" xfId="0" applyFont="1" applyFill="1" applyBorder="1" applyAlignment="1">
      <alignment horizontal="left" vertical="center"/>
    </xf>
    <xf numFmtId="0" fontId="34" fillId="0" borderId="1" xfId="0" applyFont="1" applyFill="1" applyBorder="1" applyAlignment="1">
      <alignment horizontal="left" vertical="center" wrapText="1"/>
    </xf>
    <xf numFmtId="0" fontId="35" fillId="18" borderId="35" xfId="0" applyFont="1" applyFill="1" applyBorder="1" applyAlignment="1">
      <alignment horizontal="left" vertical="center"/>
    </xf>
    <xf numFmtId="0" fontId="35" fillId="18" borderId="28" xfId="0" applyFont="1" applyFill="1" applyBorder="1" applyAlignment="1">
      <alignment horizontal="left" vertical="center"/>
    </xf>
    <xf numFmtId="0" fontId="35" fillId="18" borderId="29" xfId="0" applyFont="1" applyFill="1" applyBorder="1" applyAlignment="1">
      <alignment horizontal="left" vertical="center"/>
    </xf>
    <xf numFmtId="6" fontId="34" fillId="0" borderId="1" xfId="0" applyNumberFormat="1" applyFont="1" applyFill="1" applyBorder="1" applyAlignment="1">
      <alignment horizontal="left" vertical="center" wrapText="1"/>
    </xf>
    <xf numFmtId="0" fontId="35" fillId="18" borderId="15" xfId="0" applyFont="1" applyFill="1" applyBorder="1" applyAlignment="1">
      <alignment horizontal="left" vertical="center"/>
    </xf>
    <xf numFmtId="0" fontId="35" fillId="18" borderId="3" xfId="0" applyFont="1" applyFill="1" applyBorder="1" applyAlignment="1">
      <alignment horizontal="left" vertical="center"/>
    </xf>
    <xf numFmtId="0" fontId="35" fillId="18" borderId="9" xfId="0" applyFont="1" applyFill="1" applyBorder="1" applyAlignment="1">
      <alignment horizontal="left" vertical="center"/>
    </xf>
    <xf numFmtId="0" fontId="34" fillId="0" borderId="21" xfId="0" applyFont="1" applyBorder="1" applyAlignment="1">
      <alignment horizontal="left" vertical="center"/>
    </xf>
    <xf numFmtId="0" fontId="34" fillId="0" borderId="32" xfId="0" applyFont="1" applyBorder="1" applyAlignment="1">
      <alignment horizontal="left" vertical="center"/>
    </xf>
    <xf numFmtId="0" fontId="34" fillId="0" borderId="23"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33" xfId="0" applyFont="1" applyBorder="1" applyAlignment="1">
      <alignment horizontal="left" vertical="center"/>
    </xf>
    <xf numFmtId="0" fontId="35" fillId="17" borderId="15" xfId="0" applyFont="1" applyFill="1" applyBorder="1" applyAlignment="1">
      <alignment horizontal="left" vertical="center"/>
    </xf>
    <xf numFmtId="0" fontId="35" fillId="17" borderId="3" xfId="0" applyFont="1" applyFill="1" applyBorder="1" applyAlignment="1">
      <alignment horizontal="left" vertical="center"/>
    </xf>
    <xf numFmtId="0" fontId="35" fillId="17" borderId="9" xfId="0" applyFont="1" applyFill="1" applyBorder="1" applyAlignment="1">
      <alignment horizontal="left" vertical="center"/>
    </xf>
    <xf numFmtId="0" fontId="35" fillId="17" borderId="16" xfId="0" applyFont="1" applyFill="1" applyBorder="1" applyAlignment="1">
      <alignment horizontal="left" vertical="center" wrapText="1"/>
    </xf>
    <xf numFmtId="0" fontId="35" fillId="17" borderId="1" xfId="0" applyFont="1" applyFill="1" applyBorder="1" applyAlignment="1">
      <alignment horizontal="left" vertical="center"/>
    </xf>
    <xf numFmtId="0" fontId="35" fillId="17" borderId="2" xfId="0" applyFont="1" applyFill="1" applyBorder="1" applyAlignment="1">
      <alignment horizontal="left" vertical="center"/>
    </xf>
    <xf numFmtId="0" fontId="35" fillId="17" borderId="17" xfId="0" applyFont="1" applyFill="1" applyBorder="1" applyAlignment="1">
      <alignment horizontal="left" vertical="center"/>
    </xf>
    <xf numFmtId="0" fontId="35" fillId="0" borderId="37" xfId="0" applyFont="1" applyBorder="1" applyAlignment="1">
      <alignment horizontal="left" vertical="center"/>
    </xf>
    <xf numFmtId="0" fontId="35" fillId="0" borderId="27" xfId="0" applyFont="1" applyBorder="1" applyAlignment="1">
      <alignment horizontal="left" vertical="center"/>
    </xf>
    <xf numFmtId="0" fontId="37" fillId="0" borderId="39" xfId="0" applyFont="1" applyBorder="1" applyAlignment="1">
      <alignment horizontal="left" vertical="center"/>
    </xf>
    <xf numFmtId="0" fontId="37" fillId="0" borderId="40" xfId="0" applyFont="1" applyBorder="1" applyAlignment="1">
      <alignment horizontal="left" vertical="center"/>
    </xf>
    <xf numFmtId="0" fontId="37" fillId="0" borderId="41" xfId="0" applyFont="1" applyBorder="1" applyAlignment="1">
      <alignment horizontal="left" vertical="center"/>
    </xf>
    <xf numFmtId="0" fontId="35" fillId="17" borderId="21" xfId="0" applyFont="1" applyFill="1" applyBorder="1" applyAlignment="1">
      <alignment horizontal="left" vertical="center"/>
    </xf>
    <xf numFmtId="0" fontId="35" fillId="17" borderId="32" xfId="0" applyFont="1" applyFill="1" applyBorder="1" applyAlignment="1">
      <alignment horizontal="left" vertical="center"/>
    </xf>
    <xf numFmtId="0" fontId="34" fillId="0" borderId="40" xfId="0" applyFont="1" applyBorder="1" applyAlignment="1">
      <alignment horizontal="left" vertical="center"/>
    </xf>
    <xf numFmtId="0" fontId="34" fillId="0" borderId="41" xfId="0" applyFont="1" applyBorder="1" applyAlignment="1">
      <alignment horizontal="left" vertical="center"/>
    </xf>
    <xf numFmtId="0" fontId="35" fillId="17" borderId="39" xfId="0" applyFont="1" applyFill="1" applyBorder="1" applyAlignment="1">
      <alignment horizontal="left" vertical="center"/>
    </xf>
    <xf numFmtId="0" fontId="35" fillId="17" borderId="41" xfId="0" applyFont="1" applyFill="1" applyBorder="1" applyAlignment="1">
      <alignment horizontal="left" vertical="center"/>
    </xf>
    <xf numFmtId="0" fontId="34" fillId="0" borderId="26" xfId="0" applyFont="1" applyBorder="1" applyAlignment="1">
      <alignment horizontal="left" vertical="center"/>
    </xf>
    <xf numFmtId="0" fontId="0" fillId="0" borderId="1" xfId="0" applyBorder="1" applyAlignment="1">
      <alignment horizontal="left" vertical="center"/>
    </xf>
    <xf numFmtId="9" fontId="74" fillId="0" borderId="0" xfId="24" applyFont="1" applyAlignment="1">
      <alignment horizontal="left" vertical="center"/>
    </xf>
    <xf numFmtId="189" fontId="75" fillId="3" borderId="0" xfId="0" applyNumberFormat="1" applyFont="1" applyFill="1" applyAlignment="1">
      <alignment horizontal="left" vertical="center"/>
    </xf>
    <xf numFmtId="0" fontId="74" fillId="3" borderId="0" xfId="0" applyFont="1" applyFill="1" applyAlignment="1">
      <alignment horizontal="left" vertical="center"/>
    </xf>
  </cellXfs>
  <cellStyles count="286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65" builtinId="6"/>
    <cellStyle name="Millares 10" xfId="210" xr:uid="{00000000-0005-0000-0000-0000BA000000}"/>
    <cellStyle name="Millares 10 2" xfId="211" xr:uid="{00000000-0005-0000-0000-0000BB000000}"/>
    <cellStyle name="Millares 13" xfId="2868" xr:uid="{74DFFECA-2E72-4456-A089-1320EE192F46}"/>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6" builtinId="7"/>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7"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FF00"/>
      <color rgb="FF75DBFF"/>
      <color rgb="FF669900"/>
      <color rgb="FF7BB800"/>
      <color rgb="FFFD4D5A"/>
      <color rgb="FF009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37873</xdr:rowOff>
    </xdr:from>
    <xdr:to>
      <xdr:col>3</xdr:col>
      <xdr:colOff>2147489</xdr:colOff>
      <xdr:row>4</xdr:row>
      <xdr:rowOff>0</xdr:rowOff>
    </xdr:to>
    <xdr:pic>
      <xdr:nvPicPr>
        <xdr:cNvPr id="3" name="Imagen 2">
          <a:extLst>
            <a:ext uri="{FF2B5EF4-FFF2-40B4-BE49-F238E27FC236}">
              <a16:creationId xmlns:a16="http://schemas.microsoft.com/office/drawing/2014/main" id="{F11152C4-B8FB-43C4-9EE7-D637D181DC3F}"/>
            </a:ext>
          </a:extLst>
        </xdr:cNvPr>
        <xdr:cNvPicPr>
          <a:picLocks noChangeAspect="1"/>
        </xdr:cNvPicPr>
      </xdr:nvPicPr>
      <xdr:blipFill>
        <a:blip xmlns:r="http://schemas.openxmlformats.org/officeDocument/2006/relationships" r:embed="rId1"/>
        <a:stretch>
          <a:fillRect/>
        </a:stretch>
      </xdr:blipFill>
      <xdr:spPr>
        <a:xfrm>
          <a:off x="0" y="253533"/>
          <a:ext cx="3827972" cy="6450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574192</xdr:colOff>
      <xdr:row>0</xdr:row>
      <xdr:rowOff>326571</xdr:rowOff>
    </xdr:from>
    <xdr:to>
      <xdr:col>4</xdr:col>
      <xdr:colOff>462643</xdr:colOff>
      <xdr:row>2</xdr:row>
      <xdr:rowOff>146225</xdr:rowOff>
    </xdr:to>
    <xdr:pic>
      <xdr:nvPicPr>
        <xdr:cNvPr id="2" name="Imagen 1">
          <a:extLst>
            <a:ext uri="{FF2B5EF4-FFF2-40B4-BE49-F238E27FC236}">
              <a16:creationId xmlns:a16="http://schemas.microsoft.com/office/drawing/2014/main" id="{9777D318-87B7-4125-9305-24AACF5F93B1}"/>
            </a:ext>
          </a:extLst>
        </xdr:cNvPr>
        <xdr:cNvPicPr>
          <a:picLocks noChangeAspect="1"/>
        </xdr:cNvPicPr>
      </xdr:nvPicPr>
      <xdr:blipFill>
        <a:blip xmlns:r="http://schemas.openxmlformats.org/officeDocument/2006/relationships" r:embed="rId1"/>
        <a:stretch>
          <a:fillRect/>
        </a:stretch>
      </xdr:blipFill>
      <xdr:spPr>
        <a:xfrm>
          <a:off x="574192" y="326571"/>
          <a:ext cx="3399094" cy="908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706078</xdr:colOff>
      <xdr:row>0</xdr:row>
      <xdr:rowOff>1</xdr:rowOff>
    </xdr:from>
    <xdr:to>
      <xdr:col>2</xdr:col>
      <xdr:colOff>1812821</xdr:colOff>
      <xdr:row>2</xdr:row>
      <xdr:rowOff>76815</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706078" y="1"/>
          <a:ext cx="3042469" cy="6913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125274</xdr:colOff>
      <xdr:row>2</xdr:row>
      <xdr:rowOff>50131</xdr:rowOff>
    </xdr:to>
    <xdr:pic>
      <xdr:nvPicPr>
        <xdr:cNvPr id="2" name="Imagen 1">
          <a:extLst>
            <a:ext uri="{FF2B5EF4-FFF2-40B4-BE49-F238E27FC236}">
              <a16:creationId xmlns:a16="http://schemas.microsoft.com/office/drawing/2014/main" id="{991605AF-1730-DF1F-36F1-0D26ACEB37BA}"/>
            </a:ext>
          </a:extLst>
        </xdr:cNvPr>
        <xdr:cNvPicPr>
          <a:picLocks noChangeAspect="1"/>
        </xdr:cNvPicPr>
      </xdr:nvPicPr>
      <xdr:blipFill>
        <a:blip xmlns:r="http://schemas.openxmlformats.org/officeDocument/2006/relationships" r:embed="rId1"/>
        <a:stretch>
          <a:fillRect/>
        </a:stretch>
      </xdr:blipFill>
      <xdr:spPr>
        <a:xfrm>
          <a:off x="0" y="0"/>
          <a:ext cx="1963432" cy="4511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1781956</xdr:colOff>
      <xdr:row>1</xdr:row>
      <xdr:rowOff>405984</xdr:rowOff>
    </xdr:to>
    <xdr:pic>
      <xdr:nvPicPr>
        <xdr:cNvPr id="2" name="Imagen 1">
          <a:extLst>
            <a:ext uri="{FF2B5EF4-FFF2-40B4-BE49-F238E27FC236}">
              <a16:creationId xmlns:a16="http://schemas.microsoft.com/office/drawing/2014/main" id="{25217A84-E7B4-4C2D-84C3-4938CB6D32DE}"/>
            </a:ext>
          </a:extLst>
        </xdr:cNvPr>
        <xdr:cNvPicPr>
          <a:picLocks noChangeAspect="1"/>
        </xdr:cNvPicPr>
      </xdr:nvPicPr>
      <xdr:blipFill>
        <a:blip xmlns:r="http://schemas.openxmlformats.org/officeDocument/2006/relationships" r:embed="rId1"/>
        <a:stretch>
          <a:fillRect/>
        </a:stretch>
      </xdr:blipFill>
      <xdr:spPr>
        <a:xfrm>
          <a:off x="0" y="0"/>
          <a:ext cx="2874989" cy="7807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0"/>
  <sheetViews>
    <sheetView showGridLines="0" tabSelected="1" zoomScale="77" zoomScaleNormal="77" zoomScaleSheetLayoutView="70" zoomScalePageLayoutView="60" workbookViewId="0">
      <selection activeCell="EY10" sqref="EY10:FC12"/>
    </sheetView>
  </sheetViews>
  <sheetFormatPr baseColWidth="10" defaultColWidth="10.85546875" defaultRowHeight="34.5" customHeight="1" x14ac:dyDescent="0.2"/>
  <cols>
    <col min="1" max="1" width="3.85546875" style="182" customWidth="1"/>
    <col min="2" max="2" width="13.7109375" style="182" customWidth="1"/>
    <col min="3" max="3" width="7.7109375" style="182" customWidth="1"/>
    <col min="4" max="4" width="50" style="182" customWidth="1"/>
    <col min="5" max="5" width="7.42578125" style="182" customWidth="1"/>
    <col min="6" max="6" width="27.5703125" style="182" customWidth="1"/>
    <col min="7" max="7" width="19.5703125" style="182" customWidth="1"/>
    <col min="8" max="8" width="16.42578125" style="182" customWidth="1"/>
    <col min="9" max="9" width="10.7109375" style="212" customWidth="1"/>
    <col min="10" max="10" width="13.85546875" style="212" hidden="1" customWidth="1"/>
    <col min="11" max="27" width="10.7109375" style="212" hidden="1" customWidth="1"/>
    <col min="28" max="28" width="13.140625" style="212" customWidth="1"/>
    <col min="29" max="29" width="12.85546875" style="212" customWidth="1"/>
    <col min="30" max="57" width="10.7109375" style="212" hidden="1" customWidth="1"/>
    <col min="58" max="58" width="13.140625" style="212" customWidth="1"/>
    <col min="59" max="59" width="14.28515625" style="212" customWidth="1"/>
    <col min="60" max="84" width="10.7109375" style="212" customWidth="1"/>
    <col min="85" max="89" width="13.42578125" style="212" customWidth="1"/>
    <col min="90" max="90" width="13.7109375" style="212" customWidth="1"/>
    <col min="91" max="119" width="10.7109375" style="212" hidden="1" customWidth="1"/>
    <col min="120" max="120" width="14.7109375" style="212" customWidth="1"/>
    <col min="121" max="149" width="10.7109375" style="212" hidden="1" customWidth="1"/>
    <col min="150" max="154" width="20.7109375" style="182" customWidth="1"/>
    <col min="155" max="155" width="92" style="182" customWidth="1"/>
    <col min="156" max="156" width="29.28515625" style="182" customWidth="1"/>
    <col min="157" max="157" width="23" style="182" customWidth="1"/>
    <col min="158" max="158" width="16.140625" style="182" customWidth="1"/>
    <col min="159" max="159" width="31.28515625" style="182" customWidth="1"/>
    <col min="160" max="16384" width="10.85546875" style="182"/>
  </cols>
  <sheetData>
    <row r="1" spans="1:159" ht="17.25" customHeight="1" thickBot="1" x14ac:dyDescent="0.25">
      <c r="C1" s="183"/>
      <c r="D1" s="183"/>
      <c r="E1" s="183"/>
      <c r="F1" s="183"/>
      <c r="G1" s="183"/>
      <c r="H1" s="183"/>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c r="BE1" s="184"/>
      <c r="BF1" s="184"/>
      <c r="BG1" s="184"/>
      <c r="BH1" s="184"/>
      <c r="BI1" s="184"/>
      <c r="BJ1" s="184"/>
      <c r="BK1" s="184"/>
      <c r="BL1" s="184"/>
      <c r="BM1" s="184"/>
      <c r="BN1" s="184"/>
      <c r="BO1" s="184"/>
      <c r="BP1" s="184"/>
      <c r="BQ1" s="184"/>
      <c r="BR1" s="184"/>
      <c r="BS1" s="184"/>
      <c r="BT1" s="184"/>
      <c r="BU1" s="184"/>
      <c r="BV1" s="184"/>
      <c r="BW1" s="184"/>
      <c r="BX1" s="184"/>
      <c r="BY1" s="184"/>
      <c r="BZ1" s="184"/>
      <c r="CA1" s="184"/>
      <c r="CB1" s="184"/>
      <c r="CC1" s="184"/>
      <c r="CD1" s="184"/>
      <c r="CE1" s="184"/>
      <c r="CF1" s="184"/>
      <c r="CG1" s="184"/>
      <c r="CH1" s="184"/>
      <c r="CI1" s="184"/>
      <c r="CJ1" s="184"/>
      <c r="CK1" s="184"/>
      <c r="CL1" s="184"/>
      <c r="CM1" s="184"/>
      <c r="CN1" s="184"/>
      <c r="CO1" s="184"/>
      <c r="CP1" s="184"/>
      <c r="CQ1" s="184"/>
      <c r="CR1" s="184"/>
      <c r="CS1" s="184"/>
      <c r="CT1" s="184"/>
      <c r="CU1" s="184"/>
      <c r="CV1" s="184"/>
      <c r="CW1" s="184"/>
      <c r="CX1" s="184"/>
      <c r="CY1" s="184"/>
      <c r="CZ1" s="184"/>
      <c r="DA1" s="184"/>
      <c r="DB1" s="184"/>
      <c r="DC1" s="184"/>
      <c r="DD1" s="184"/>
      <c r="DE1" s="184"/>
      <c r="DF1" s="184"/>
      <c r="DG1" s="184"/>
      <c r="DH1" s="184"/>
      <c r="DI1" s="184"/>
      <c r="DJ1" s="184"/>
      <c r="DK1" s="184"/>
      <c r="DL1" s="184"/>
      <c r="DM1" s="184"/>
      <c r="DN1" s="184"/>
      <c r="DO1" s="184"/>
      <c r="DP1" s="184"/>
      <c r="DQ1" s="184"/>
      <c r="DR1" s="184"/>
      <c r="DS1" s="184"/>
      <c r="DT1" s="184"/>
      <c r="DU1" s="184"/>
      <c r="DV1" s="184"/>
      <c r="DW1" s="184"/>
      <c r="DX1" s="184"/>
      <c r="DY1" s="184"/>
      <c r="DZ1" s="184"/>
      <c r="EA1" s="184"/>
      <c r="EB1" s="184"/>
      <c r="EC1" s="184"/>
      <c r="ED1" s="184"/>
      <c r="EE1" s="184"/>
      <c r="EF1" s="184"/>
      <c r="EG1" s="184"/>
      <c r="EH1" s="184"/>
      <c r="EI1" s="184"/>
      <c r="EJ1" s="184"/>
      <c r="EK1" s="184"/>
      <c r="EL1" s="184"/>
      <c r="EM1" s="184"/>
      <c r="EN1" s="184"/>
      <c r="EO1" s="184"/>
      <c r="EP1" s="184"/>
      <c r="EQ1" s="184"/>
      <c r="ER1" s="184"/>
      <c r="ES1" s="184"/>
      <c r="ET1" s="183"/>
      <c r="EU1" s="183"/>
      <c r="EV1" s="183"/>
      <c r="EW1" s="183"/>
      <c r="EX1" s="183"/>
      <c r="EY1" s="183"/>
      <c r="EZ1" s="183"/>
      <c r="FA1" s="183"/>
      <c r="FB1" s="183"/>
      <c r="FC1" s="183"/>
    </row>
    <row r="2" spans="1:159" ht="18" customHeight="1" x14ac:dyDescent="0.2">
      <c r="A2" s="653"/>
      <c r="B2" s="654"/>
      <c r="C2" s="654"/>
      <c r="D2" s="654"/>
      <c r="E2" s="654"/>
      <c r="F2" s="654"/>
      <c r="G2" s="625" t="s">
        <v>34</v>
      </c>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5"/>
      <c r="AQ2" s="625"/>
      <c r="AR2" s="625"/>
      <c r="AS2" s="625"/>
      <c r="AT2" s="625"/>
      <c r="AU2" s="625"/>
      <c r="AV2" s="625"/>
      <c r="AW2" s="625"/>
      <c r="AX2" s="625"/>
      <c r="AY2" s="625"/>
      <c r="AZ2" s="625"/>
      <c r="BA2" s="625"/>
      <c r="BB2" s="625"/>
      <c r="BC2" s="625"/>
      <c r="BD2" s="625"/>
      <c r="BE2" s="625"/>
      <c r="BF2" s="625"/>
      <c r="BG2" s="625"/>
      <c r="BH2" s="625"/>
      <c r="BI2" s="625"/>
      <c r="BJ2" s="625"/>
      <c r="BK2" s="625"/>
      <c r="BL2" s="625"/>
      <c r="BM2" s="625"/>
      <c r="BN2" s="625"/>
      <c r="BO2" s="625"/>
      <c r="BP2" s="625"/>
      <c r="BQ2" s="625"/>
      <c r="BR2" s="625"/>
      <c r="BS2" s="625"/>
      <c r="BT2" s="625"/>
      <c r="BU2" s="625"/>
      <c r="BV2" s="625"/>
      <c r="BW2" s="625"/>
      <c r="BX2" s="625"/>
      <c r="BY2" s="625"/>
      <c r="BZ2" s="625"/>
      <c r="CA2" s="625"/>
      <c r="CB2" s="625"/>
      <c r="CC2" s="625"/>
      <c r="CD2" s="625"/>
      <c r="CE2" s="625"/>
      <c r="CF2" s="625"/>
      <c r="CG2" s="625"/>
      <c r="CH2" s="625"/>
      <c r="CI2" s="625"/>
      <c r="CJ2" s="625"/>
      <c r="CK2" s="625"/>
      <c r="CL2" s="625"/>
      <c r="CM2" s="625"/>
      <c r="CN2" s="625"/>
      <c r="CO2" s="625"/>
      <c r="CP2" s="625"/>
      <c r="CQ2" s="625"/>
      <c r="CR2" s="625"/>
      <c r="CS2" s="625"/>
      <c r="CT2" s="625"/>
      <c r="CU2" s="625"/>
      <c r="CV2" s="625"/>
      <c r="CW2" s="625"/>
      <c r="CX2" s="625"/>
      <c r="CY2" s="625"/>
      <c r="CZ2" s="625"/>
      <c r="DA2" s="625"/>
      <c r="DB2" s="625"/>
      <c r="DC2" s="625"/>
      <c r="DD2" s="625"/>
      <c r="DE2" s="625"/>
      <c r="DF2" s="625"/>
      <c r="DG2" s="625"/>
      <c r="DH2" s="625"/>
      <c r="DI2" s="625"/>
      <c r="DJ2" s="625"/>
      <c r="DK2" s="625"/>
      <c r="DL2" s="625"/>
      <c r="DM2" s="625"/>
      <c r="DN2" s="625"/>
      <c r="DO2" s="625"/>
      <c r="DP2" s="625"/>
      <c r="DQ2" s="625"/>
      <c r="DR2" s="625"/>
      <c r="DS2" s="625"/>
      <c r="DT2" s="625"/>
      <c r="DU2" s="625"/>
      <c r="DV2" s="625"/>
      <c r="DW2" s="625"/>
      <c r="DX2" s="625"/>
      <c r="DY2" s="625"/>
      <c r="DZ2" s="625"/>
      <c r="EA2" s="625"/>
      <c r="EB2" s="625"/>
      <c r="EC2" s="625"/>
      <c r="ED2" s="625"/>
      <c r="EE2" s="625"/>
      <c r="EF2" s="625"/>
      <c r="EG2" s="625"/>
      <c r="EH2" s="625"/>
      <c r="EI2" s="625"/>
      <c r="EJ2" s="625"/>
      <c r="EK2" s="625"/>
      <c r="EL2" s="625"/>
      <c r="EM2" s="625"/>
      <c r="EN2" s="625"/>
      <c r="EO2" s="625"/>
      <c r="EP2" s="625"/>
      <c r="EQ2" s="625"/>
      <c r="ER2" s="625"/>
      <c r="ES2" s="625"/>
      <c r="ET2" s="625"/>
      <c r="EU2" s="625"/>
      <c r="EV2" s="625"/>
      <c r="EW2" s="625"/>
      <c r="EX2" s="625"/>
      <c r="EY2" s="625"/>
      <c r="EZ2" s="625"/>
      <c r="FA2" s="625"/>
      <c r="FB2" s="625"/>
      <c r="FC2" s="657"/>
    </row>
    <row r="3" spans="1:159" ht="18" customHeight="1" x14ac:dyDescent="0.2">
      <c r="A3" s="655"/>
      <c r="B3" s="656"/>
      <c r="C3" s="656"/>
      <c r="D3" s="656"/>
      <c r="E3" s="656"/>
      <c r="F3" s="656"/>
      <c r="G3" s="658" t="s">
        <v>220</v>
      </c>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8"/>
      <c r="AH3" s="658"/>
      <c r="AI3" s="658"/>
      <c r="AJ3" s="658"/>
      <c r="AK3" s="658"/>
      <c r="AL3" s="658"/>
      <c r="AM3" s="658"/>
      <c r="AN3" s="658"/>
      <c r="AO3" s="658"/>
      <c r="AP3" s="658"/>
      <c r="AQ3" s="658"/>
      <c r="AR3" s="658"/>
      <c r="AS3" s="658"/>
      <c r="AT3" s="658"/>
      <c r="AU3" s="658"/>
      <c r="AV3" s="658"/>
      <c r="AW3" s="658"/>
      <c r="AX3" s="658"/>
      <c r="AY3" s="658"/>
      <c r="AZ3" s="658"/>
      <c r="BA3" s="658"/>
      <c r="BB3" s="658"/>
      <c r="BC3" s="658"/>
      <c r="BD3" s="658"/>
      <c r="BE3" s="658"/>
      <c r="BF3" s="658"/>
      <c r="BG3" s="658"/>
      <c r="BH3" s="658"/>
      <c r="BI3" s="658"/>
      <c r="BJ3" s="658"/>
      <c r="BK3" s="658"/>
      <c r="BL3" s="658"/>
      <c r="BM3" s="658"/>
      <c r="BN3" s="658"/>
      <c r="BO3" s="658"/>
      <c r="BP3" s="658"/>
      <c r="BQ3" s="658"/>
      <c r="BR3" s="658"/>
      <c r="BS3" s="658"/>
      <c r="BT3" s="658"/>
      <c r="BU3" s="658"/>
      <c r="BV3" s="658"/>
      <c r="BW3" s="658"/>
      <c r="BX3" s="658"/>
      <c r="BY3" s="658"/>
      <c r="BZ3" s="658"/>
      <c r="CA3" s="658"/>
      <c r="CB3" s="658"/>
      <c r="CC3" s="658"/>
      <c r="CD3" s="658"/>
      <c r="CE3" s="658"/>
      <c r="CF3" s="658"/>
      <c r="CG3" s="658"/>
      <c r="CH3" s="658"/>
      <c r="CI3" s="658"/>
      <c r="CJ3" s="658"/>
      <c r="CK3" s="658"/>
      <c r="CL3" s="658"/>
      <c r="CM3" s="658"/>
      <c r="CN3" s="658"/>
      <c r="CO3" s="658"/>
      <c r="CP3" s="658"/>
      <c r="CQ3" s="658"/>
      <c r="CR3" s="658"/>
      <c r="CS3" s="658"/>
      <c r="CT3" s="658"/>
      <c r="CU3" s="658"/>
      <c r="CV3" s="658"/>
      <c r="CW3" s="658"/>
      <c r="CX3" s="658"/>
      <c r="CY3" s="658"/>
      <c r="CZ3" s="658"/>
      <c r="DA3" s="658"/>
      <c r="DB3" s="658"/>
      <c r="DC3" s="658"/>
      <c r="DD3" s="658"/>
      <c r="DE3" s="658"/>
      <c r="DF3" s="658"/>
      <c r="DG3" s="658"/>
      <c r="DH3" s="658"/>
      <c r="DI3" s="658"/>
      <c r="DJ3" s="658"/>
      <c r="DK3" s="658"/>
      <c r="DL3" s="658"/>
      <c r="DM3" s="658"/>
      <c r="DN3" s="658"/>
      <c r="DO3" s="658"/>
      <c r="DP3" s="658"/>
      <c r="DQ3" s="658"/>
      <c r="DR3" s="658"/>
      <c r="DS3" s="658"/>
      <c r="DT3" s="658"/>
      <c r="DU3" s="658"/>
      <c r="DV3" s="658"/>
      <c r="DW3" s="658"/>
      <c r="DX3" s="658"/>
      <c r="DY3" s="658"/>
      <c r="DZ3" s="658"/>
      <c r="EA3" s="658"/>
      <c r="EB3" s="658"/>
      <c r="EC3" s="658"/>
      <c r="ED3" s="658"/>
      <c r="EE3" s="658"/>
      <c r="EF3" s="658"/>
      <c r="EG3" s="658"/>
      <c r="EH3" s="658"/>
      <c r="EI3" s="658"/>
      <c r="EJ3" s="658"/>
      <c r="EK3" s="658"/>
      <c r="EL3" s="658"/>
      <c r="EM3" s="658"/>
      <c r="EN3" s="658"/>
      <c r="EO3" s="658"/>
      <c r="EP3" s="658"/>
      <c r="EQ3" s="658"/>
      <c r="ER3" s="658"/>
      <c r="ES3" s="658"/>
      <c r="ET3" s="658"/>
      <c r="EU3" s="658"/>
      <c r="EV3" s="658"/>
      <c r="EW3" s="658"/>
      <c r="EX3" s="658"/>
      <c r="EY3" s="658"/>
      <c r="EZ3" s="658"/>
      <c r="FA3" s="658"/>
      <c r="FB3" s="658"/>
      <c r="FC3" s="659"/>
    </row>
    <row r="4" spans="1:159" ht="17.25" customHeight="1" x14ac:dyDescent="0.2">
      <c r="A4" s="655"/>
      <c r="B4" s="656"/>
      <c r="C4" s="656"/>
      <c r="D4" s="656"/>
      <c r="E4" s="656"/>
      <c r="F4" s="656"/>
      <c r="G4" s="660" t="s">
        <v>43</v>
      </c>
      <c r="H4" s="660"/>
      <c r="I4" s="660"/>
      <c r="J4" s="660"/>
      <c r="K4" s="660"/>
      <c r="L4" s="660"/>
      <c r="M4" s="660"/>
      <c r="N4" s="660"/>
      <c r="O4" s="660"/>
      <c r="P4" s="660"/>
      <c r="Q4" s="660"/>
      <c r="R4" s="660"/>
      <c r="S4" s="660"/>
      <c r="T4" s="660"/>
      <c r="U4" s="660"/>
      <c r="V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660"/>
      <c r="BD4" s="660"/>
      <c r="BE4" s="660"/>
      <c r="BF4" s="660"/>
      <c r="BG4" s="660"/>
      <c r="BH4" s="660"/>
      <c r="BI4" s="660"/>
      <c r="BJ4" s="660"/>
      <c r="BK4" s="660"/>
      <c r="BL4" s="660"/>
      <c r="BM4" s="660"/>
      <c r="BN4" s="660"/>
      <c r="BO4" s="660"/>
      <c r="BP4" s="660"/>
      <c r="BQ4" s="660"/>
      <c r="BR4" s="660"/>
      <c r="BS4" s="660"/>
      <c r="BT4" s="660"/>
      <c r="BU4" s="660"/>
      <c r="BV4" s="660"/>
      <c r="BW4" s="660"/>
      <c r="BX4" s="660"/>
      <c r="BY4" s="660"/>
      <c r="BZ4" s="660"/>
      <c r="CA4" s="660"/>
      <c r="CB4" s="660"/>
      <c r="CC4" s="660"/>
      <c r="CD4" s="660"/>
      <c r="CE4" s="660"/>
      <c r="CF4" s="660"/>
      <c r="CG4" s="660"/>
      <c r="CH4" s="660"/>
      <c r="CI4" s="660"/>
      <c r="CJ4" s="660"/>
      <c r="CK4" s="660"/>
      <c r="CL4" s="660"/>
      <c r="CM4" s="660"/>
      <c r="CN4" s="660"/>
      <c r="CO4" s="660"/>
      <c r="CP4" s="660"/>
      <c r="CQ4" s="660"/>
      <c r="CR4" s="660"/>
      <c r="CS4" s="660"/>
      <c r="CT4" s="660"/>
      <c r="CU4" s="660"/>
      <c r="CV4" s="660"/>
      <c r="CW4" s="660"/>
      <c r="CX4" s="660"/>
      <c r="CY4" s="660"/>
      <c r="CZ4" s="660"/>
      <c r="DA4" s="660"/>
      <c r="DB4" s="660"/>
      <c r="DC4" s="660"/>
      <c r="DD4" s="660"/>
      <c r="DE4" s="660"/>
      <c r="DF4" s="660"/>
      <c r="DG4" s="660"/>
      <c r="DH4" s="660"/>
      <c r="DI4" s="660"/>
      <c r="DJ4" s="660"/>
      <c r="DK4" s="660"/>
      <c r="DL4" s="660"/>
      <c r="DM4" s="660"/>
      <c r="DN4" s="660"/>
      <c r="DO4" s="660"/>
      <c r="DP4" s="660"/>
      <c r="DQ4" s="660"/>
      <c r="DR4" s="660"/>
      <c r="DS4" s="660"/>
      <c r="DT4" s="660"/>
      <c r="DU4" s="660"/>
      <c r="DV4" s="660"/>
      <c r="DW4" s="660"/>
      <c r="DX4" s="660"/>
      <c r="DY4" s="660"/>
      <c r="DZ4" s="660"/>
      <c r="EA4" s="660"/>
      <c r="EB4" s="660"/>
      <c r="EC4" s="660"/>
      <c r="ED4" s="660"/>
      <c r="EE4" s="660"/>
      <c r="EF4" s="660"/>
      <c r="EG4" s="660"/>
      <c r="EH4" s="660"/>
      <c r="EI4" s="660"/>
      <c r="EJ4" s="660"/>
      <c r="EK4" s="660"/>
      <c r="EL4" s="660"/>
      <c r="EM4" s="660"/>
      <c r="EN4" s="660"/>
      <c r="EO4" s="660"/>
      <c r="EP4" s="660"/>
      <c r="EQ4" s="660"/>
      <c r="ER4" s="660"/>
      <c r="ES4" s="660"/>
      <c r="ET4" s="661" t="s">
        <v>204</v>
      </c>
      <c r="EU4" s="661"/>
      <c r="EV4" s="661"/>
      <c r="EW4" s="661"/>
      <c r="EX4" s="661"/>
      <c r="EY4" s="661"/>
      <c r="EZ4" s="661"/>
      <c r="FA4" s="661"/>
      <c r="FB4" s="661"/>
      <c r="FC4" s="662"/>
    </row>
    <row r="5" spans="1:159" ht="17.25" customHeight="1" x14ac:dyDescent="0.2">
      <c r="A5" s="634" t="s">
        <v>0</v>
      </c>
      <c r="B5" s="635"/>
      <c r="C5" s="635"/>
      <c r="D5" s="635"/>
      <c r="E5" s="635"/>
      <c r="F5" s="635"/>
      <c r="G5" s="641" t="s">
        <v>225</v>
      </c>
      <c r="H5" s="641"/>
      <c r="I5" s="641"/>
      <c r="J5" s="641"/>
      <c r="K5" s="641"/>
      <c r="L5" s="641"/>
      <c r="M5" s="641"/>
      <c r="N5" s="641"/>
      <c r="O5" s="641"/>
      <c r="P5" s="641"/>
      <c r="Q5" s="641"/>
      <c r="R5" s="641"/>
      <c r="S5" s="641"/>
      <c r="T5" s="641"/>
      <c r="U5" s="641"/>
      <c r="V5" s="641"/>
      <c r="W5" s="641"/>
      <c r="X5" s="641"/>
      <c r="Y5" s="641"/>
      <c r="Z5" s="641"/>
      <c r="AA5" s="641"/>
      <c r="AB5" s="641"/>
      <c r="AC5" s="641"/>
      <c r="AD5" s="641"/>
      <c r="AE5" s="641"/>
      <c r="AF5" s="641"/>
      <c r="AG5" s="641"/>
      <c r="AH5" s="641"/>
      <c r="AI5" s="641"/>
      <c r="AJ5" s="641"/>
      <c r="AK5" s="641"/>
      <c r="AL5" s="641"/>
      <c r="AM5" s="641"/>
      <c r="AN5" s="641"/>
      <c r="AO5" s="641"/>
      <c r="AP5" s="641"/>
      <c r="AQ5" s="641"/>
      <c r="AR5" s="641"/>
      <c r="AS5" s="641"/>
      <c r="AT5" s="641"/>
      <c r="AU5" s="641"/>
      <c r="AV5" s="641"/>
      <c r="AW5" s="641"/>
      <c r="AX5" s="641"/>
      <c r="AY5" s="641"/>
      <c r="AZ5" s="641"/>
      <c r="BA5" s="641"/>
      <c r="BB5" s="641"/>
      <c r="BC5" s="641"/>
      <c r="BD5" s="641"/>
      <c r="BE5" s="641"/>
      <c r="BF5" s="641"/>
      <c r="BG5" s="641"/>
      <c r="BH5" s="641"/>
      <c r="BI5" s="641"/>
      <c r="BJ5" s="641"/>
      <c r="BK5" s="641"/>
      <c r="BL5" s="641"/>
      <c r="BM5" s="641"/>
      <c r="BN5" s="641"/>
      <c r="BO5" s="641"/>
      <c r="BP5" s="641"/>
      <c r="BQ5" s="641"/>
      <c r="BR5" s="641"/>
      <c r="BS5" s="641"/>
      <c r="BT5" s="641"/>
      <c r="BU5" s="641"/>
      <c r="BV5" s="641"/>
      <c r="BW5" s="641"/>
      <c r="BX5" s="641"/>
      <c r="BY5" s="641"/>
      <c r="BZ5" s="641"/>
      <c r="CA5" s="641"/>
      <c r="CB5" s="641"/>
      <c r="CC5" s="641"/>
      <c r="CD5" s="641"/>
      <c r="CE5" s="641"/>
      <c r="CF5" s="641"/>
      <c r="CG5" s="641"/>
      <c r="CH5" s="641"/>
      <c r="CI5" s="641"/>
      <c r="CJ5" s="641"/>
      <c r="CK5" s="641"/>
      <c r="CL5" s="641"/>
      <c r="CM5" s="641"/>
      <c r="CN5" s="641"/>
      <c r="CO5" s="641"/>
      <c r="CP5" s="641"/>
      <c r="CQ5" s="641"/>
      <c r="CR5" s="641"/>
      <c r="CS5" s="641"/>
      <c r="CT5" s="641"/>
      <c r="CU5" s="641"/>
      <c r="CV5" s="641"/>
      <c r="CW5" s="641"/>
      <c r="CX5" s="641"/>
      <c r="CY5" s="641"/>
      <c r="CZ5" s="641"/>
      <c r="DA5" s="641"/>
      <c r="DB5" s="641"/>
      <c r="DC5" s="641"/>
      <c r="DD5" s="641"/>
      <c r="DE5" s="641"/>
      <c r="DF5" s="641"/>
      <c r="DG5" s="641"/>
      <c r="DH5" s="641"/>
      <c r="DI5" s="641"/>
      <c r="DJ5" s="641"/>
      <c r="DK5" s="641"/>
      <c r="DL5" s="641"/>
      <c r="DM5" s="641"/>
      <c r="DN5" s="641"/>
      <c r="DO5" s="641"/>
      <c r="DP5" s="641"/>
      <c r="DQ5" s="641"/>
      <c r="DR5" s="641"/>
      <c r="DS5" s="641"/>
      <c r="DT5" s="641"/>
      <c r="DU5" s="641"/>
      <c r="DV5" s="641"/>
      <c r="DW5" s="641"/>
      <c r="DX5" s="641"/>
      <c r="DY5" s="641"/>
      <c r="DZ5" s="641"/>
      <c r="EA5" s="641"/>
      <c r="EB5" s="641"/>
      <c r="EC5" s="641"/>
      <c r="ED5" s="641"/>
      <c r="EE5" s="641"/>
      <c r="EF5" s="641"/>
      <c r="EG5" s="641"/>
      <c r="EH5" s="641"/>
      <c r="EI5" s="641"/>
      <c r="EJ5" s="641"/>
      <c r="EK5" s="641"/>
      <c r="EL5" s="641"/>
      <c r="EM5" s="641"/>
      <c r="EN5" s="641"/>
      <c r="EO5" s="641"/>
      <c r="EP5" s="641"/>
      <c r="EQ5" s="641"/>
      <c r="ER5" s="641"/>
      <c r="ES5" s="641"/>
      <c r="ET5" s="641"/>
      <c r="EU5" s="641"/>
      <c r="EV5" s="641"/>
      <c r="EW5" s="641"/>
      <c r="EX5" s="641"/>
      <c r="EY5" s="641"/>
      <c r="EZ5" s="641"/>
      <c r="FA5" s="641"/>
      <c r="FB5" s="641"/>
      <c r="FC5" s="642"/>
    </row>
    <row r="6" spans="1:159" ht="17.25" customHeight="1" x14ac:dyDescent="0.2">
      <c r="A6" s="634" t="s">
        <v>2</v>
      </c>
      <c r="B6" s="635"/>
      <c r="C6" s="635"/>
      <c r="D6" s="635"/>
      <c r="E6" s="635"/>
      <c r="F6" s="635"/>
      <c r="G6" s="643" t="s">
        <v>226</v>
      </c>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643"/>
      <c r="AL6" s="643"/>
      <c r="AM6" s="643"/>
      <c r="AN6" s="643"/>
      <c r="AO6" s="643"/>
      <c r="AP6" s="643"/>
      <c r="AQ6" s="643"/>
      <c r="AR6" s="643"/>
      <c r="AS6" s="643"/>
      <c r="AT6" s="643"/>
      <c r="AU6" s="643"/>
      <c r="AV6" s="643"/>
      <c r="AW6" s="643"/>
      <c r="AX6" s="643"/>
      <c r="AY6" s="643"/>
      <c r="AZ6" s="643"/>
      <c r="BA6" s="643"/>
      <c r="BB6" s="643"/>
      <c r="BC6" s="643"/>
      <c r="BD6" s="643"/>
      <c r="BE6" s="643"/>
      <c r="BF6" s="643"/>
      <c r="BG6" s="643"/>
      <c r="BH6" s="643"/>
      <c r="BI6" s="643"/>
      <c r="BJ6" s="643"/>
      <c r="BK6" s="643"/>
      <c r="BL6" s="643"/>
      <c r="BM6" s="643"/>
      <c r="BN6" s="643"/>
      <c r="BO6" s="643"/>
      <c r="BP6" s="643"/>
      <c r="BQ6" s="643"/>
      <c r="BR6" s="643"/>
      <c r="BS6" s="643"/>
      <c r="BT6" s="643"/>
      <c r="BU6" s="643"/>
      <c r="BV6" s="643"/>
      <c r="BW6" s="643"/>
      <c r="BX6" s="643"/>
      <c r="BY6" s="643"/>
      <c r="BZ6" s="643"/>
      <c r="CA6" s="643"/>
      <c r="CB6" s="643"/>
      <c r="CC6" s="643"/>
      <c r="CD6" s="643"/>
      <c r="CE6" s="643"/>
      <c r="CF6" s="643"/>
      <c r="CG6" s="643"/>
      <c r="CH6" s="643"/>
      <c r="CI6" s="643"/>
      <c r="CJ6" s="643"/>
      <c r="CK6" s="643"/>
      <c r="CL6" s="643"/>
      <c r="CM6" s="643"/>
      <c r="CN6" s="643"/>
      <c r="CO6" s="643"/>
      <c r="CP6" s="643"/>
      <c r="CQ6" s="643"/>
      <c r="CR6" s="643"/>
      <c r="CS6" s="643"/>
      <c r="CT6" s="643"/>
      <c r="CU6" s="643"/>
      <c r="CV6" s="643"/>
      <c r="CW6" s="643"/>
      <c r="CX6" s="643"/>
      <c r="CY6" s="643"/>
      <c r="CZ6" s="643"/>
      <c r="DA6" s="643"/>
      <c r="DB6" s="643"/>
      <c r="DC6" s="643"/>
      <c r="DD6" s="643"/>
      <c r="DE6" s="643"/>
      <c r="DF6" s="643"/>
      <c r="DG6" s="643"/>
      <c r="DH6" s="643"/>
      <c r="DI6" s="643"/>
      <c r="DJ6" s="643"/>
      <c r="DK6" s="643"/>
      <c r="DL6" s="643"/>
      <c r="DM6" s="643"/>
      <c r="DN6" s="643"/>
      <c r="DO6" s="643"/>
      <c r="DP6" s="643"/>
      <c r="DQ6" s="643"/>
      <c r="DR6" s="643"/>
      <c r="DS6" s="643"/>
      <c r="DT6" s="643"/>
      <c r="DU6" s="643"/>
      <c r="DV6" s="643"/>
      <c r="DW6" s="643"/>
      <c r="DX6" s="643"/>
      <c r="DY6" s="643"/>
      <c r="DZ6" s="643"/>
      <c r="EA6" s="643"/>
      <c r="EB6" s="643"/>
      <c r="EC6" s="643"/>
      <c r="ED6" s="643"/>
      <c r="EE6" s="643"/>
      <c r="EF6" s="643"/>
      <c r="EG6" s="643"/>
      <c r="EH6" s="643"/>
      <c r="EI6" s="643"/>
      <c r="EJ6" s="643"/>
      <c r="EK6" s="643"/>
      <c r="EL6" s="643"/>
      <c r="EM6" s="643"/>
      <c r="EN6" s="643"/>
      <c r="EO6" s="643"/>
      <c r="EP6" s="643"/>
      <c r="EQ6" s="643"/>
      <c r="ER6" s="643"/>
      <c r="ES6" s="643"/>
      <c r="ET6" s="643"/>
      <c r="EU6" s="643"/>
      <c r="EV6" s="643"/>
      <c r="EW6" s="643"/>
      <c r="EX6" s="643"/>
      <c r="EY6" s="643"/>
      <c r="EZ6" s="643"/>
      <c r="FA6" s="643"/>
      <c r="FB6" s="643"/>
      <c r="FC6" s="644"/>
    </row>
    <row r="7" spans="1:159" ht="17.25" customHeight="1" x14ac:dyDescent="0.2">
      <c r="A7" s="634" t="s">
        <v>46</v>
      </c>
      <c r="B7" s="635"/>
      <c r="C7" s="635"/>
      <c r="D7" s="635"/>
      <c r="E7" s="635"/>
      <c r="F7" s="635"/>
      <c r="G7" s="643" t="s">
        <v>227</v>
      </c>
      <c r="H7" s="643"/>
      <c r="I7" s="643"/>
      <c r="J7" s="643"/>
      <c r="K7" s="643"/>
      <c r="L7" s="643"/>
      <c r="M7" s="643"/>
      <c r="N7" s="643"/>
      <c r="O7" s="643"/>
      <c r="P7" s="643"/>
      <c r="Q7" s="643"/>
      <c r="R7" s="643"/>
      <c r="S7" s="643"/>
      <c r="T7" s="643"/>
      <c r="U7" s="643"/>
      <c r="V7" s="643"/>
      <c r="W7" s="643"/>
      <c r="X7" s="643"/>
      <c r="Y7" s="643"/>
      <c r="Z7" s="643"/>
      <c r="AA7" s="643"/>
      <c r="AB7" s="643"/>
      <c r="AC7" s="643"/>
      <c r="AD7" s="643"/>
      <c r="AE7" s="643"/>
      <c r="AF7" s="643"/>
      <c r="AG7" s="643"/>
      <c r="AH7" s="643"/>
      <c r="AI7" s="643"/>
      <c r="AJ7" s="643"/>
      <c r="AK7" s="643"/>
      <c r="AL7" s="643"/>
      <c r="AM7" s="643"/>
      <c r="AN7" s="643"/>
      <c r="AO7" s="643"/>
      <c r="AP7" s="643"/>
      <c r="AQ7" s="643"/>
      <c r="AR7" s="643"/>
      <c r="AS7" s="643"/>
      <c r="AT7" s="643"/>
      <c r="AU7" s="643"/>
      <c r="AV7" s="643"/>
      <c r="AW7" s="643"/>
      <c r="AX7" s="643"/>
      <c r="AY7" s="643"/>
      <c r="AZ7" s="643"/>
      <c r="BA7" s="643"/>
      <c r="BB7" s="643"/>
      <c r="BC7" s="643"/>
      <c r="BD7" s="643"/>
      <c r="BE7" s="643"/>
      <c r="BF7" s="643"/>
      <c r="BG7" s="643"/>
      <c r="BH7" s="643"/>
      <c r="BI7" s="643"/>
      <c r="BJ7" s="643"/>
      <c r="BK7" s="643"/>
      <c r="BL7" s="643"/>
      <c r="BM7" s="643"/>
      <c r="BN7" s="643"/>
      <c r="BO7" s="643"/>
      <c r="BP7" s="643"/>
      <c r="BQ7" s="643"/>
      <c r="BR7" s="643"/>
      <c r="BS7" s="643"/>
      <c r="BT7" s="643"/>
      <c r="BU7" s="643"/>
      <c r="BV7" s="643"/>
      <c r="BW7" s="643"/>
      <c r="BX7" s="643"/>
      <c r="BY7" s="643"/>
      <c r="BZ7" s="643"/>
      <c r="CA7" s="643"/>
      <c r="CB7" s="643"/>
      <c r="CC7" s="643"/>
      <c r="CD7" s="643"/>
      <c r="CE7" s="643"/>
      <c r="CF7" s="643"/>
      <c r="CG7" s="643"/>
      <c r="CH7" s="643"/>
      <c r="CI7" s="643"/>
      <c r="CJ7" s="643"/>
      <c r="CK7" s="643"/>
      <c r="CL7" s="643"/>
      <c r="CM7" s="643"/>
      <c r="CN7" s="643"/>
      <c r="CO7" s="643"/>
      <c r="CP7" s="643"/>
      <c r="CQ7" s="643"/>
      <c r="CR7" s="643"/>
      <c r="CS7" s="643"/>
      <c r="CT7" s="643"/>
      <c r="CU7" s="643"/>
      <c r="CV7" s="643"/>
      <c r="CW7" s="643"/>
      <c r="CX7" s="643"/>
      <c r="CY7" s="643"/>
      <c r="CZ7" s="643"/>
      <c r="DA7" s="643"/>
      <c r="DB7" s="643"/>
      <c r="DC7" s="643"/>
      <c r="DD7" s="643"/>
      <c r="DE7" s="643"/>
      <c r="DF7" s="643"/>
      <c r="DG7" s="643"/>
      <c r="DH7" s="643"/>
      <c r="DI7" s="643"/>
      <c r="DJ7" s="643"/>
      <c r="DK7" s="643"/>
      <c r="DL7" s="643"/>
      <c r="DM7" s="643"/>
      <c r="DN7" s="643"/>
      <c r="DO7" s="643"/>
      <c r="DP7" s="643"/>
      <c r="DQ7" s="643"/>
      <c r="DR7" s="643"/>
      <c r="DS7" s="643"/>
      <c r="DT7" s="643"/>
      <c r="DU7" s="643"/>
      <c r="DV7" s="643"/>
      <c r="DW7" s="643"/>
      <c r="DX7" s="643"/>
      <c r="DY7" s="643"/>
      <c r="DZ7" s="643"/>
      <c r="EA7" s="643"/>
      <c r="EB7" s="643"/>
      <c r="EC7" s="643"/>
      <c r="ED7" s="643"/>
      <c r="EE7" s="643"/>
      <c r="EF7" s="643"/>
      <c r="EG7" s="643"/>
      <c r="EH7" s="643"/>
      <c r="EI7" s="643"/>
      <c r="EJ7" s="643"/>
      <c r="EK7" s="643"/>
      <c r="EL7" s="643"/>
      <c r="EM7" s="643"/>
      <c r="EN7" s="643"/>
      <c r="EO7" s="643"/>
      <c r="EP7" s="643"/>
      <c r="EQ7" s="643"/>
      <c r="ER7" s="643"/>
      <c r="ES7" s="643"/>
      <c r="ET7" s="643"/>
      <c r="EU7" s="643"/>
      <c r="EV7" s="643"/>
      <c r="EW7" s="643"/>
      <c r="EX7" s="643"/>
      <c r="EY7" s="643"/>
      <c r="EZ7" s="643"/>
      <c r="FA7" s="643"/>
      <c r="FB7" s="643"/>
      <c r="FC7" s="644"/>
    </row>
    <row r="8" spans="1:159" ht="17.25" customHeight="1" thickBot="1" x14ac:dyDescent="0.25">
      <c r="A8" s="636" t="s">
        <v>1</v>
      </c>
      <c r="B8" s="637"/>
      <c r="C8" s="637"/>
      <c r="D8" s="637"/>
      <c r="E8" s="637"/>
      <c r="F8" s="637"/>
      <c r="G8" s="645" t="s">
        <v>228</v>
      </c>
      <c r="H8" s="645"/>
      <c r="I8" s="645"/>
      <c r="J8" s="645"/>
      <c r="K8" s="645"/>
      <c r="L8" s="645"/>
      <c r="M8" s="645"/>
      <c r="N8" s="645"/>
      <c r="O8" s="645"/>
      <c r="P8" s="645"/>
      <c r="Q8" s="645"/>
      <c r="R8" s="645"/>
      <c r="S8" s="645"/>
      <c r="T8" s="645"/>
      <c r="U8" s="645"/>
      <c r="V8" s="645"/>
      <c r="W8" s="645"/>
      <c r="X8" s="645"/>
      <c r="Y8" s="645"/>
      <c r="Z8" s="645"/>
      <c r="AA8" s="645"/>
      <c r="AB8" s="645"/>
      <c r="AC8" s="645"/>
      <c r="AD8" s="645"/>
      <c r="AE8" s="645"/>
      <c r="AF8" s="645"/>
      <c r="AG8" s="645"/>
      <c r="AH8" s="645"/>
      <c r="AI8" s="645"/>
      <c r="AJ8" s="645"/>
      <c r="AK8" s="645"/>
      <c r="AL8" s="645"/>
      <c r="AM8" s="645"/>
      <c r="AN8" s="645"/>
      <c r="AO8" s="645"/>
      <c r="AP8" s="645"/>
      <c r="AQ8" s="645"/>
      <c r="AR8" s="645"/>
      <c r="AS8" s="645"/>
      <c r="AT8" s="645"/>
      <c r="AU8" s="645"/>
      <c r="AV8" s="645"/>
      <c r="AW8" s="645"/>
      <c r="AX8" s="645"/>
      <c r="AY8" s="645"/>
      <c r="AZ8" s="645"/>
      <c r="BA8" s="645"/>
      <c r="BB8" s="645"/>
      <c r="BC8" s="645"/>
      <c r="BD8" s="645"/>
      <c r="BE8" s="645"/>
      <c r="BF8" s="645"/>
      <c r="BG8" s="645"/>
      <c r="BH8" s="645"/>
      <c r="BI8" s="645"/>
      <c r="BJ8" s="645"/>
      <c r="BK8" s="645"/>
      <c r="BL8" s="645"/>
      <c r="BM8" s="645"/>
      <c r="BN8" s="645"/>
      <c r="BO8" s="645"/>
      <c r="BP8" s="645"/>
      <c r="BQ8" s="645"/>
      <c r="BR8" s="645"/>
      <c r="BS8" s="645"/>
      <c r="BT8" s="645"/>
      <c r="BU8" s="645"/>
      <c r="BV8" s="645"/>
      <c r="BW8" s="645"/>
      <c r="BX8" s="645"/>
      <c r="BY8" s="645"/>
      <c r="BZ8" s="645"/>
      <c r="CA8" s="645"/>
      <c r="CB8" s="645"/>
      <c r="CC8" s="645"/>
      <c r="CD8" s="645"/>
      <c r="CE8" s="645"/>
      <c r="CF8" s="645"/>
      <c r="CG8" s="645"/>
      <c r="CH8" s="645"/>
      <c r="CI8" s="645"/>
      <c r="CJ8" s="645"/>
      <c r="CK8" s="645"/>
      <c r="CL8" s="645"/>
      <c r="CM8" s="645"/>
      <c r="CN8" s="645"/>
      <c r="CO8" s="645"/>
      <c r="CP8" s="645"/>
      <c r="CQ8" s="645"/>
      <c r="CR8" s="645"/>
      <c r="CS8" s="645"/>
      <c r="CT8" s="645"/>
      <c r="CU8" s="645"/>
      <c r="CV8" s="645"/>
      <c r="CW8" s="645"/>
      <c r="CX8" s="645"/>
      <c r="CY8" s="645"/>
      <c r="CZ8" s="645"/>
      <c r="DA8" s="645"/>
      <c r="DB8" s="645"/>
      <c r="DC8" s="645"/>
      <c r="DD8" s="645"/>
      <c r="DE8" s="645"/>
      <c r="DF8" s="645"/>
      <c r="DG8" s="645"/>
      <c r="DH8" s="645"/>
      <c r="DI8" s="645"/>
      <c r="DJ8" s="645"/>
      <c r="DK8" s="645"/>
      <c r="DL8" s="645"/>
      <c r="DM8" s="645"/>
      <c r="DN8" s="645"/>
      <c r="DO8" s="645"/>
      <c r="DP8" s="645"/>
      <c r="DQ8" s="645"/>
      <c r="DR8" s="645"/>
      <c r="DS8" s="645"/>
      <c r="DT8" s="645"/>
      <c r="DU8" s="645"/>
      <c r="DV8" s="645"/>
      <c r="DW8" s="645"/>
      <c r="DX8" s="645"/>
      <c r="DY8" s="645"/>
      <c r="DZ8" s="645"/>
      <c r="EA8" s="645"/>
      <c r="EB8" s="645"/>
      <c r="EC8" s="645"/>
      <c r="ED8" s="645"/>
      <c r="EE8" s="645"/>
      <c r="EF8" s="645"/>
      <c r="EG8" s="645"/>
      <c r="EH8" s="645"/>
      <c r="EI8" s="645"/>
      <c r="EJ8" s="645"/>
      <c r="EK8" s="645"/>
      <c r="EL8" s="645"/>
      <c r="EM8" s="645"/>
      <c r="EN8" s="645"/>
      <c r="EO8" s="645"/>
      <c r="EP8" s="645"/>
      <c r="EQ8" s="645"/>
      <c r="ER8" s="645"/>
      <c r="ES8" s="645"/>
      <c r="ET8" s="645"/>
      <c r="EU8" s="645"/>
      <c r="EV8" s="645"/>
      <c r="EW8" s="645"/>
      <c r="EX8" s="645"/>
      <c r="EY8" s="645"/>
      <c r="EZ8" s="645"/>
      <c r="FA8" s="645"/>
      <c r="FB8" s="645"/>
      <c r="FC8" s="646"/>
    </row>
    <row r="9" spans="1:159" ht="17.25" customHeight="1" thickBot="1" x14ac:dyDescent="0.25">
      <c r="A9" s="185"/>
      <c r="B9" s="186"/>
      <c r="C9" s="186"/>
      <c r="D9" s="186"/>
      <c r="E9" s="186"/>
      <c r="F9" s="186"/>
      <c r="G9" s="186"/>
      <c r="H9" s="186"/>
      <c r="I9" s="186"/>
      <c r="J9" s="186"/>
      <c r="K9" s="186"/>
      <c r="L9" s="186"/>
      <c r="M9" s="186"/>
      <c r="N9" s="186"/>
      <c r="O9" s="186"/>
      <c r="P9" s="186"/>
      <c r="Q9" s="186"/>
      <c r="R9" s="186"/>
      <c r="S9" s="186"/>
      <c r="T9" s="186"/>
      <c r="U9" s="187"/>
      <c r="V9" s="186"/>
      <c r="W9" s="186"/>
      <c r="X9" s="186"/>
      <c r="Y9" s="187"/>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c r="BW9" s="186"/>
      <c r="BX9" s="186"/>
      <c r="BY9" s="186"/>
      <c r="BZ9" s="186"/>
      <c r="CA9" s="186"/>
      <c r="CB9" s="186"/>
      <c r="CC9" s="186"/>
      <c r="CD9" s="186"/>
      <c r="CE9" s="186"/>
      <c r="CF9" s="186"/>
      <c r="CG9" s="186"/>
      <c r="CH9" s="186"/>
      <c r="CI9" s="186"/>
      <c r="CJ9" s="186"/>
      <c r="CK9" s="186"/>
      <c r="CL9" s="186"/>
      <c r="CM9" s="186"/>
      <c r="CN9" s="186"/>
      <c r="CO9" s="186"/>
      <c r="CP9" s="186"/>
      <c r="CQ9" s="186"/>
      <c r="CR9" s="186"/>
      <c r="CS9" s="186"/>
      <c r="CT9" s="186"/>
      <c r="CU9" s="186"/>
      <c r="CV9" s="186"/>
      <c r="CW9" s="186"/>
      <c r="CX9" s="186"/>
      <c r="CY9" s="186"/>
      <c r="CZ9" s="186"/>
      <c r="DA9" s="186"/>
      <c r="DB9" s="186"/>
      <c r="DC9" s="186"/>
      <c r="DD9" s="186"/>
      <c r="DE9" s="186"/>
      <c r="DF9" s="186"/>
      <c r="DG9" s="186"/>
      <c r="DH9" s="186"/>
      <c r="DI9" s="186"/>
      <c r="DJ9" s="186"/>
      <c r="DK9" s="186"/>
      <c r="DL9" s="186"/>
      <c r="DM9" s="186"/>
      <c r="DN9" s="186"/>
      <c r="DO9" s="186"/>
      <c r="DP9" s="186"/>
      <c r="DQ9" s="186"/>
      <c r="DR9" s="186"/>
      <c r="DS9" s="186"/>
      <c r="DT9" s="186"/>
      <c r="DU9" s="186"/>
      <c r="DV9" s="186"/>
      <c r="DW9" s="186"/>
      <c r="DX9" s="186"/>
      <c r="DY9" s="186"/>
      <c r="DZ9" s="186"/>
      <c r="EA9" s="186"/>
      <c r="EB9" s="186"/>
      <c r="EC9" s="186"/>
      <c r="ED9" s="186"/>
      <c r="EE9" s="186"/>
      <c r="EF9" s="186"/>
      <c r="EG9" s="186"/>
      <c r="EH9" s="186"/>
      <c r="EI9" s="186"/>
      <c r="EJ9" s="186"/>
      <c r="EK9" s="186"/>
      <c r="EL9" s="186"/>
      <c r="EM9" s="186"/>
      <c r="EN9" s="186"/>
      <c r="EO9" s="186"/>
      <c r="EP9" s="186"/>
      <c r="EQ9" s="186"/>
      <c r="ER9" s="186"/>
      <c r="ES9" s="186"/>
      <c r="ET9" s="188"/>
      <c r="EU9" s="188"/>
      <c r="EV9" s="188"/>
      <c r="EW9" s="188"/>
      <c r="EX9" s="188"/>
      <c r="EY9" s="187"/>
      <c r="EZ9" s="187"/>
      <c r="FA9" s="187"/>
      <c r="FB9" s="186"/>
      <c r="FC9" s="186"/>
    </row>
    <row r="10" spans="1:159" s="189" customFormat="1" ht="34.5" customHeight="1" x14ac:dyDescent="0.2">
      <c r="A10" s="638" t="s">
        <v>54</v>
      </c>
      <c r="B10" s="625"/>
      <c r="C10" s="625"/>
      <c r="D10" s="625"/>
      <c r="E10" s="625"/>
      <c r="F10" s="625"/>
      <c r="G10" s="625"/>
      <c r="H10" s="625"/>
      <c r="I10" s="625"/>
      <c r="J10" s="625" t="s">
        <v>193</v>
      </c>
      <c r="K10" s="625"/>
      <c r="L10" s="625"/>
      <c r="M10" s="625"/>
      <c r="N10" s="625"/>
      <c r="O10" s="625"/>
      <c r="P10" s="625"/>
      <c r="Q10" s="625"/>
      <c r="R10" s="625"/>
      <c r="S10" s="625"/>
      <c r="T10" s="625"/>
      <c r="U10" s="625"/>
      <c r="V10" s="625"/>
      <c r="W10" s="625"/>
      <c r="X10" s="625"/>
      <c r="Y10" s="625"/>
      <c r="Z10" s="625"/>
      <c r="AA10" s="625"/>
      <c r="AB10" s="625"/>
      <c r="AC10" s="625"/>
      <c r="AD10" s="625"/>
      <c r="AE10" s="625"/>
      <c r="AF10" s="625"/>
      <c r="AG10" s="625"/>
      <c r="AH10" s="625"/>
      <c r="AI10" s="625"/>
      <c r="AJ10" s="625"/>
      <c r="AK10" s="625"/>
      <c r="AL10" s="625"/>
      <c r="AM10" s="625"/>
      <c r="AN10" s="625"/>
      <c r="AO10" s="625"/>
      <c r="AP10" s="625"/>
      <c r="AQ10" s="625"/>
      <c r="AR10" s="625"/>
      <c r="AS10" s="625"/>
      <c r="AT10" s="625"/>
      <c r="AU10" s="625"/>
      <c r="AV10" s="625"/>
      <c r="AW10" s="625"/>
      <c r="AX10" s="625"/>
      <c r="AY10" s="625"/>
      <c r="AZ10" s="625"/>
      <c r="BA10" s="625"/>
      <c r="BB10" s="625"/>
      <c r="BC10" s="625"/>
      <c r="BD10" s="625"/>
      <c r="BE10" s="625"/>
      <c r="BF10" s="625"/>
      <c r="BG10" s="625"/>
      <c r="BH10" s="625"/>
      <c r="BI10" s="625"/>
      <c r="BJ10" s="625"/>
      <c r="BK10" s="625"/>
      <c r="BL10" s="625"/>
      <c r="BM10" s="625"/>
      <c r="BN10" s="625"/>
      <c r="BO10" s="625"/>
      <c r="BP10" s="625"/>
      <c r="BQ10" s="625"/>
      <c r="BR10" s="625"/>
      <c r="BS10" s="625"/>
      <c r="BT10" s="625"/>
      <c r="BU10" s="625"/>
      <c r="BV10" s="625"/>
      <c r="BW10" s="625"/>
      <c r="BX10" s="625"/>
      <c r="BY10" s="625"/>
      <c r="BZ10" s="625"/>
      <c r="CA10" s="625"/>
      <c r="CB10" s="625"/>
      <c r="CC10" s="625"/>
      <c r="CD10" s="625"/>
      <c r="CE10" s="625"/>
      <c r="CF10" s="625"/>
      <c r="CG10" s="625"/>
      <c r="CH10" s="625"/>
      <c r="CI10" s="625"/>
      <c r="CJ10" s="625"/>
      <c r="CK10" s="625"/>
      <c r="CL10" s="625"/>
      <c r="CM10" s="625"/>
      <c r="CN10" s="625"/>
      <c r="CO10" s="625"/>
      <c r="CP10" s="625"/>
      <c r="CQ10" s="625"/>
      <c r="CR10" s="625"/>
      <c r="CS10" s="625"/>
      <c r="CT10" s="625"/>
      <c r="CU10" s="625"/>
      <c r="CV10" s="625"/>
      <c r="CW10" s="625"/>
      <c r="CX10" s="625"/>
      <c r="CY10" s="625"/>
      <c r="CZ10" s="625"/>
      <c r="DA10" s="625"/>
      <c r="DB10" s="625"/>
      <c r="DC10" s="625"/>
      <c r="DD10" s="625"/>
      <c r="DE10" s="625"/>
      <c r="DF10" s="625"/>
      <c r="DG10" s="625"/>
      <c r="DH10" s="625"/>
      <c r="DI10" s="625"/>
      <c r="DJ10" s="625"/>
      <c r="DK10" s="625"/>
      <c r="DL10" s="625"/>
      <c r="DM10" s="625"/>
      <c r="DN10" s="625"/>
      <c r="DO10" s="625"/>
      <c r="DP10" s="625"/>
      <c r="DQ10" s="625"/>
      <c r="DR10" s="625"/>
      <c r="DS10" s="625"/>
      <c r="DT10" s="625"/>
      <c r="DU10" s="625"/>
      <c r="DV10" s="625"/>
      <c r="DW10" s="625"/>
      <c r="DX10" s="625"/>
      <c r="DY10" s="625"/>
      <c r="DZ10" s="625"/>
      <c r="EA10" s="625"/>
      <c r="EB10" s="625"/>
      <c r="EC10" s="625"/>
      <c r="ED10" s="625"/>
      <c r="EE10" s="625"/>
      <c r="EF10" s="625"/>
      <c r="EG10" s="625"/>
      <c r="EH10" s="625"/>
      <c r="EI10" s="625"/>
      <c r="EJ10" s="625"/>
      <c r="EK10" s="625"/>
      <c r="EL10" s="625"/>
      <c r="EM10" s="625"/>
      <c r="EN10" s="625"/>
      <c r="EO10" s="625"/>
      <c r="EP10" s="625"/>
      <c r="EQ10" s="625"/>
      <c r="ER10" s="625"/>
      <c r="ES10" s="625"/>
      <c r="ET10" s="629" t="s">
        <v>185</v>
      </c>
      <c r="EU10" s="629" t="s">
        <v>186</v>
      </c>
      <c r="EV10" s="647" t="s">
        <v>187</v>
      </c>
      <c r="EW10" s="651" t="s">
        <v>606</v>
      </c>
      <c r="EX10" s="649" t="s">
        <v>210</v>
      </c>
      <c r="EY10" s="625" t="s">
        <v>211</v>
      </c>
      <c r="EZ10" s="625" t="s">
        <v>212</v>
      </c>
      <c r="FA10" s="625" t="s">
        <v>213</v>
      </c>
      <c r="FB10" s="625" t="s">
        <v>215</v>
      </c>
      <c r="FC10" s="631" t="s">
        <v>214</v>
      </c>
    </row>
    <row r="11" spans="1:159" s="190" customFormat="1" ht="18.75" customHeight="1" x14ac:dyDescent="0.25">
      <c r="A11" s="639" t="s">
        <v>64</v>
      </c>
      <c r="B11" s="640"/>
      <c r="C11" s="640"/>
      <c r="D11" s="640"/>
      <c r="E11" s="640"/>
      <c r="F11" s="640"/>
      <c r="G11" s="640"/>
      <c r="H11" s="640"/>
      <c r="I11" s="640"/>
      <c r="J11" s="628" t="s">
        <v>44</v>
      </c>
      <c r="K11" s="628"/>
      <c r="L11" s="628"/>
      <c r="M11" s="628"/>
      <c r="N11" s="628"/>
      <c r="O11" s="628"/>
      <c r="P11" s="628"/>
      <c r="Q11" s="628"/>
      <c r="R11" s="628"/>
      <c r="S11" s="628"/>
      <c r="T11" s="628"/>
      <c r="U11" s="628"/>
      <c r="V11" s="628"/>
      <c r="W11" s="628"/>
      <c r="X11" s="628"/>
      <c r="Y11" s="628"/>
      <c r="Z11" s="628"/>
      <c r="AA11" s="628"/>
      <c r="AB11" s="628"/>
      <c r="AC11" s="628"/>
      <c r="AD11" s="628" t="s">
        <v>45</v>
      </c>
      <c r="AE11" s="628"/>
      <c r="AF11" s="628"/>
      <c r="AG11" s="628"/>
      <c r="AH11" s="628"/>
      <c r="AI11" s="628"/>
      <c r="AJ11" s="628"/>
      <c r="AK11" s="628"/>
      <c r="AL11" s="628"/>
      <c r="AM11" s="628"/>
      <c r="AN11" s="628"/>
      <c r="AO11" s="628"/>
      <c r="AP11" s="628"/>
      <c r="AQ11" s="628"/>
      <c r="AR11" s="628"/>
      <c r="AS11" s="628"/>
      <c r="AT11" s="628"/>
      <c r="AU11" s="628"/>
      <c r="AV11" s="628"/>
      <c r="AW11" s="628"/>
      <c r="AX11" s="628"/>
      <c r="AY11" s="628"/>
      <c r="AZ11" s="628"/>
      <c r="BA11" s="628"/>
      <c r="BB11" s="628"/>
      <c r="BC11" s="628"/>
      <c r="BD11" s="628"/>
      <c r="BE11" s="628"/>
      <c r="BF11" s="628"/>
      <c r="BG11" s="628"/>
      <c r="BH11" s="628" t="s">
        <v>47</v>
      </c>
      <c r="BI11" s="628"/>
      <c r="BJ11" s="628"/>
      <c r="BK11" s="628"/>
      <c r="BL11" s="628"/>
      <c r="BM11" s="628"/>
      <c r="BN11" s="628"/>
      <c r="BO11" s="628"/>
      <c r="BP11" s="628"/>
      <c r="BQ11" s="628"/>
      <c r="BR11" s="628"/>
      <c r="BS11" s="628"/>
      <c r="BT11" s="628"/>
      <c r="BU11" s="628"/>
      <c r="BV11" s="628"/>
      <c r="BW11" s="628"/>
      <c r="BX11" s="628"/>
      <c r="BY11" s="628"/>
      <c r="BZ11" s="628"/>
      <c r="CA11" s="628"/>
      <c r="CB11" s="628"/>
      <c r="CC11" s="628"/>
      <c r="CD11" s="628"/>
      <c r="CE11" s="628"/>
      <c r="CF11" s="628"/>
      <c r="CG11" s="628"/>
      <c r="CH11" s="628"/>
      <c r="CI11" s="628"/>
      <c r="CJ11" s="628"/>
      <c r="CK11" s="628"/>
      <c r="CL11" s="628" t="s">
        <v>48</v>
      </c>
      <c r="CM11" s="628"/>
      <c r="CN11" s="628"/>
      <c r="CO11" s="628"/>
      <c r="CP11" s="628"/>
      <c r="CQ11" s="628"/>
      <c r="CR11" s="628"/>
      <c r="CS11" s="628"/>
      <c r="CT11" s="628"/>
      <c r="CU11" s="628"/>
      <c r="CV11" s="628"/>
      <c r="CW11" s="628"/>
      <c r="CX11" s="628"/>
      <c r="CY11" s="628"/>
      <c r="CZ11" s="628"/>
      <c r="DA11" s="628"/>
      <c r="DB11" s="628"/>
      <c r="DC11" s="628"/>
      <c r="DD11" s="628"/>
      <c r="DE11" s="628"/>
      <c r="DF11" s="628"/>
      <c r="DG11" s="628"/>
      <c r="DH11" s="628"/>
      <c r="DI11" s="628"/>
      <c r="DJ11" s="628"/>
      <c r="DK11" s="628"/>
      <c r="DL11" s="628"/>
      <c r="DM11" s="628"/>
      <c r="DN11" s="628"/>
      <c r="DO11" s="628"/>
      <c r="DP11" s="628" t="s">
        <v>49</v>
      </c>
      <c r="DQ11" s="628"/>
      <c r="DR11" s="628"/>
      <c r="DS11" s="628"/>
      <c r="DT11" s="628"/>
      <c r="DU11" s="628"/>
      <c r="DV11" s="628"/>
      <c r="DW11" s="628"/>
      <c r="DX11" s="628"/>
      <c r="DY11" s="628"/>
      <c r="DZ11" s="628"/>
      <c r="EA11" s="628"/>
      <c r="EB11" s="628"/>
      <c r="EC11" s="628"/>
      <c r="ED11" s="628"/>
      <c r="EE11" s="628"/>
      <c r="EF11" s="628"/>
      <c r="EG11" s="628"/>
      <c r="EH11" s="628"/>
      <c r="EI11" s="628"/>
      <c r="EJ11" s="628"/>
      <c r="EK11" s="628"/>
      <c r="EL11" s="628"/>
      <c r="EM11" s="628"/>
      <c r="EN11" s="628"/>
      <c r="EO11" s="628"/>
      <c r="EP11" s="628"/>
      <c r="EQ11" s="628"/>
      <c r="ER11" s="628"/>
      <c r="ES11" s="628"/>
      <c r="ET11" s="630"/>
      <c r="EU11" s="630"/>
      <c r="EV11" s="648"/>
      <c r="EW11" s="652"/>
      <c r="EX11" s="650"/>
      <c r="EY11" s="626"/>
      <c r="EZ11" s="626"/>
      <c r="FA11" s="626"/>
      <c r="FB11" s="626"/>
      <c r="FC11" s="632"/>
    </row>
    <row r="12" spans="1:159" s="290" customFormat="1" ht="104.25" customHeight="1" x14ac:dyDescent="0.25">
      <c r="A12" s="282" t="s">
        <v>55</v>
      </c>
      <c r="B12" s="283" t="s">
        <v>56</v>
      </c>
      <c r="C12" s="283" t="s">
        <v>57</v>
      </c>
      <c r="D12" s="283" t="s">
        <v>58</v>
      </c>
      <c r="E12" s="283" t="s">
        <v>59</v>
      </c>
      <c r="F12" s="283" t="s">
        <v>60</v>
      </c>
      <c r="G12" s="283" t="s">
        <v>61</v>
      </c>
      <c r="H12" s="283" t="s">
        <v>62</v>
      </c>
      <c r="I12" s="284" t="s">
        <v>63</v>
      </c>
      <c r="J12" s="284" t="s">
        <v>458</v>
      </c>
      <c r="K12" s="285" t="s">
        <v>459</v>
      </c>
      <c r="L12" s="283" t="s">
        <v>460</v>
      </c>
      <c r="M12" s="285" t="s">
        <v>461</v>
      </c>
      <c r="N12" s="283" t="s">
        <v>462</v>
      </c>
      <c r="O12" s="285" t="s">
        <v>463</v>
      </c>
      <c r="P12" s="283" t="s">
        <v>464</v>
      </c>
      <c r="Q12" s="285" t="s">
        <v>465</v>
      </c>
      <c r="R12" s="283" t="s">
        <v>466</v>
      </c>
      <c r="S12" s="285" t="s">
        <v>467</v>
      </c>
      <c r="T12" s="283" t="s">
        <v>468</v>
      </c>
      <c r="U12" s="285" t="s">
        <v>469</v>
      </c>
      <c r="V12" s="283" t="s">
        <v>470</v>
      </c>
      <c r="W12" s="285" t="s">
        <v>471</v>
      </c>
      <c r="X12" s="283" t="s">
        <v>472</v>
      </c>
      <c r="Y12" s="286" t="s">
        <v>184</v>
      </c>
      <c r="Z12" s="287" t="s">
        <v>216</v>
      </c>
      <c r="AA12" s="288" t="s">
        <v>217</v>
      </c>
      <c r="AB12" s="289" t="s">
        <v>218</v>
      </c>
      <c r="AC12" s="288" t="s">
        <v>219</v>
      </c>
      <c r="AD12" s="284" t="s">
        <v>458</v>
      </c>
      <c r="AE12" s="285" t="s">
        <v>473</v>
      </c>
      <c r="AF12" s="283" t="s">
        <v>474</v>
      </c>
      <c r="AG12" s="285" t="s">
        <v>475</v>
      </c>
      <c r="AH12" s="283" t="s">
        <v>476</v>
      </c>
      <c r="AI12" s="285" t="s">
        <v>477</v>
      </c>
      <c r="AJ12" s="283" t="s">
        <v>478</v>
      </c>
      <c r="AK12" s="285" t="s">
        <v>479</v>
      </c>
      <c r="AL12" s="283" t="s">
        <v>480</v>
      </c>
      <c r="AM12" s="285" t="s">
        <v>481</v>
      </c>
      <c r="AN12" s="283" t="s">
        <v>482</v>
      </c>
      <c r="AO12" s="285" t="s">
        <v>459</v>
      </c>
      <c r="AP12" s="283" t="s">
        <v>460</v>
      </c>
      <c r="AQ12" s="285" t="s">
        <v>461</v>
      </c>
      <c r="AR12" s="283" t="s">
        <v>462</v>
      </c>
      <c r="AS12" s="285" t="s">
        <v>463</v>
      </c>
      <c r="AT12" s="283" t="s">
        <v>464</v>
      </c>
      <c r="AU12" s="285" t="s">
        <v>465</v>
      </c>
      <c r="AV12" s="283" t="s">
        <v>466</v>
      </c>
      <c r="AW12" s="285" t="s">
        <v>467</v>
      </c>
      <c r="AX12" s="283" t="s">
        <v>468</v>
      </c>
      <c r="AY12" s="285" t="s">
        <v>469</v>
      </c>
      <c r="AZ12" s="283" t="s">
        <v>470</v>
      </c>
      <c r="BA12" s="285" t="s">
        <v>471</v>
      </c>
      <c r="BB12" s="283" t="s">
        <v>472</v>
      </c>
      <c r="BC12" s="286" t="s">
        <v>184</v>
      </c>
      <c r="BD12" s="287" t="s">
        <v>208</v>
      </c>
      <c r="BE12" s="288" t="s">
        <v>207</v>
      </c>
      <c r="BF12" s="289" t="s">
        <v>206</v>
      </c>
      <c r="BG12" s="288" t="s">
        <v>205</v>
      </c>
      <c r="BH12" s="284" t="s">
        <v>458</v>
      </c>
      <c r="BI12" s="285" t="s">
        <v>473</v>
      </c>
      <c r="BJ12" s="283" t="s">
        <v>474</v>
      </c>
      <c r="BK12" s="285" t="s">
        <v>475</v>
      </c>
      <c r="BL12" s="283" t="s">
        <v>476</v>
      </c>
      <c r="BM12" s="285" t="s">
        <v>477</v>
      </c>
      <c r="BN12" s="283" t="s">
        <v>478</v>
      </c>
      <c r="BO12" s="285" t="s">
        <v>479</v>
      </c>
      <c r="BP12" s="283" t="s">
        <v>480</v>
      </c>
      <c r="BQ12" s="285" t="s">
        <v>481</v>
      </c>
      <c r="BR12" s="283" t="s">
        <v>482</v>
      </c>
      <c r="BS12" s="285" t="s">
        <v>459</v>
      </c>
      <c r="BT12" s="283" t="s">
        <v>460</v>
      </c>
      <c r="BU12" s="285" t="s">
        <v>461</v>
      </c>
      <c r="BV12" s="283" t="s">
        <v>462</v>
      </c>
      <c r="BW12" s="285" t="s">
        <v>463</v>
      </c>
      <c r="BX12" s="283" t="s">
        <v>464</v>
      </c>
      <c r="BY12" s="285" t="s">
        <v>465</v>
      </c>
      <c r="BZ12" s="283" t="s">
        <v>466</v>
      </c>
      <c r="CA12" s="285" t="s">
        <v>467</v>
      </c>
      <c r="CB12" s="283" t="s">
        <v>468</v>
      </c>
      <c r="CC12" s="285" t="s">
        <v>469</v>
      </c>
      <c r="CD12" s="283" t="s">
        <v>470</v>
      </c>
      <c r="CE12" s="285" t="s">
        <v>471</v>
      </c>
      <c r="CF12" s="283" t="s">
        <v>472</v>
      </c>
      <c r="CG12" s="286" t="s">
        <v>184</v>
      </c>
      <c r="CH12" s="289" t="s">
        <v>188</v>
      </c>
      <c r="CI12" s="288" t="s">
        <v>189</v>
      </c>
      <c r="CJ12" s="289" t="s">
        <v>190</v>
      </c>
      <c r="CK12" s="288" t="s">
        <v>191</v>
      </c>
      <c r="CL12" s="284" t="s">
        <v>458</v>
      </c>
      <c r="CM12" s="285" t="s">
        <v>473</v>
      </c>
      <c r="CN12" s="283" t="s">
        <v>474</v>
      </c>
      <c r="CO12" s="285" t="s">
        <v>475</v>
      </c>
      <c r="CP12" s="283" t="s">
        <v>476</v>
      </c>
      <c r="CQ12" s="285" t="s">
        <v>477</v>
      </c>
      <c r="CR12" s="283" t="s">
        <v>478</v>
      </c>
      <c r="CS12" s="285" t="s">
        <v>479</v>
      </c>
      <c r="CT12" s="283" t="s">
        <v>480</v>
      </c>
      <c r="CU12" s="285" t="s">
        <v>481</v>
      </c>
      <c r="CV12" s="283" t="s">
        <v>482</v>
      </c>
      <c r="CW12" s="285" t="s">
        <v>459</v>
      </c>
      <c r="CX12" s="283" t="s">
        <v>460</v>
      </c>
      <c r="CY12" s="285" t="s">
        <v>461</v>
      </c>
      <c r="CZ12" s="283" t="s">
        <v>462</v>
      </c>
      <c r="DA12" s="285" t="s">
        <v>463</v>
      </c>
      <c r="DB12" s="283" t="s">
        <v>464</v>
      </c>
      <c r="DC12" s="285" t="s">
        <v>465</v>
      </c>
      <c r="DD12" s="283" t="s">
        <v>466</v>
      </c>
      <c r="DE12" s="285" t="s">
        <v>467</v>
      </c>
      <c r="DF12" s="283" t="s">
        <v>468</v>
      </c>
      <c r="DG12" s="285" t="s">
        <v>469</v>
      </c>
      <c r="DH12" s="283" t="s">
        <v>470</v>
      </c>
      <c r="DI12" s="285" t="s">
        <v>471</v>
      </c>
      <c r="DJ12" s="283" t="s">
        <v>472</v>
      </c>
      <c r="DK12" s="286" t="s">
        <v>184</v>
      </c>
      <c r="DL12" s="287" t="s">
        <v>194</v>
      </c>
      <c r="DM12" s="288" t="s">
        <v>195</v>
      </c>
      <c r="DN12" s="287" t="s">
        <v>196</v>
      </c>
      <c r="DO12" s="288" t="s">
        <v>197</v>
      </c>
      <c r="DP12" s="284" t="s">
        <v>458</v>
      </c>
      <c r="DQ12" s="285" t="s">
        <v>473</v>
      </c>
      <c r="DR12" s="283" t="s">
        <v>474</v>
      </c>
      <c r="DS12" s="285" t="s">
        <v>475</v>
      </c>
      <c r="DT12" s="283" t="s">
        <v>476</v>
      </c>
      <c r="DU12" s="285" t="s">
        <v>477</v>
      </c>
      <c r="DV12" s="283" t="s">
        <v>478</v>
      </c>
      <c r="DW12" s="285" t="s">
        <v>479</v>
      </c>
      <c r="DX12" s="283" t="s">
        <v>480</v>
      </c>
      <c r="DY12" s="285" t="s">
        <v>481</v>
      </c>
      <c r="DZ12" s="283" t="s">
        <v>482</v>
      </c>
      <c r="EA12" s="285" t="s">
        <v>459</v>
      </c>
      <c r="EB12" s="283" t="s">
        <v>460</v>
      </c>
      <c r="EC12" s="285" t="s">
        <v>461</v>
      </c>
      <c r="ED12" s="283" t="s">
        <v>462</v>
      </c>
      <c r="EE12" s="285" t="s">
        <v>463</v>
      </c>
      <c r="EF12" s="283" t="s">
        <v>464</v>
      </c>
      <c r="EG12" s="285" t="s">
        <v>465</v>
      </c>
      <c r="EH12" s="283" t="s">
        <v>466</v>
      </c>
      <c r="EI12" s="285" t="s">
        <v>467</v>
      </c>
      <c r="EJ12" s="283" t="s">
        <v>468</v>
      </c>
      <c r="EK12" s="285" t="s">
        <v>469</v>
      </c>
      <c r="EL12" s="283" t="s">
        <v>470</v>
      </c>
      <c r="EM12" s="285" t="s">
        <v>471</v>
      </c>
      <c r="EN12" s="283" t="s">
        <v>472</v>
      </c>
      <c r="EO12" s="286" t="s">
        <v>184</v>
      </c>
      <c r="EP12" s="287" t="s">
        <v>198</v>
      </c>
      <c r="EQ12" s="288" t="s">
        <v>199</v>
      </c>
      <c r="ER12" s="287" t="s">
        <v>200</v>
      </c>
      <c r="ES12" s="288" t="s">
        <v>201</v>
      </c>
      <c r="ET12" s="630"/>
      <c r="EU12" s="630"/>
      <c r="EV12" s="648"/>
      <c r="EW12" s="652"/>
      <c r="EX12" s="650"/>
      <c r="EY12" s="627"/>
      <c r="EZ12" s="627"/>
      <c r="FA12" s="627"/>
      <c r="FB12" s="627"/>
      <c r="FC12" s="633"/>
    </row>
    <row r="13" spans="1:159" s="191" customFormat="1" ht="138.75" customHeight="1" x14ac:dyDescent="0.2">
      <c r="A13" s="624">
        <v>2</v>
      </c>
      <c r="B13" s="624">
        <v>28</v>
      </c>
      <c r="C13" s="474">
        <v>204</v>
      </c>
      <c r="D13" s="475" t="s">
        <v>229</v>
      </c>
      <c r="E13" s="474">
        <v>219</v>
      </c>
      <c r="F13" s="476" t="s">
        <v>231</v>
      </c>
      <c r="G13" s="477" t="s">
        <v>232</v>
      </c>
      <c r="H13" s="477" t="s">
        <v>233</v>
      </c>
      <c r="I13" s="477">
        <v>100</v>
      </c>
      <c r="J13" s="477">
        <v>100</v>
      </c>
      <c r="K13" s="477">
        <v>100</v>
      </c>
      <c r="L13" s="477">
        <v>100</v>
      </c>
      <c r="M13" s="477">
        <v>100</v>
      </c>
      <c r="N13" s="477">
        <v>100</v>
      </c>
      <c r="O13" s="477">
        <v>100</v>
      </c>
      <c r="P13" s="477">
        <v>100</v>
      </c>
      <c r="Q13" s="477">
        <v>100</v>
      </c>
      <c r="R13" s="477">
        <v>100</v>
      </c>
      <c r="S13" s="477">
        <v>100</v>
      </c>
      <c r="T13" s="477">
        <v>100</v>
      </c>
      <c r="U13" s="477">
        <v>100</v>
      </c>
      <c r="V13" s="477">
        <v>100</v>
      </c>
      <c r="W13" s="477">
        <v>100</v>
      </c>
      <c r="X13" s="477">
        <v>100</v>
      </c>
      <c r="Y13" s="477">
        <v>100</v>
      </c>
      <c r="Z13" s="477">
        <v>100</v>
      </c>
      <c r="AA13" s="477">
        <v>100</v>
      </c>
      <c r="AB13" s="478">
        <v>1</v>
      </c>
      <c r="AC13" s="478">
        <v>1</v>
      </c>
      <c r="AD13" s="479">
        <v>1</v>
      </c>
      <c r="AE13" s="479">
        <v>1</v>
      </c>
      <c r="AF13" s="479">
        <v>1</v>
      </c>
      <c r="AG13" s="479">
        <v>1</v>
      </c>
      <c r="AH13" s="479">
        <v>1</v>
      </c>
      <c r="AI13" s="479">
        <v>1</v>
      </c>
      <c r="AJ13" s="479">
        <v>1</v>
      </c>
      <c r="AK13" s="479">
        <v>1</v>
      </c>
      <c r="AL13" s="479">
        <v>1</v>
      </c>
      <c r="AM13" s="479">
        <v>1</v>
      </c>
      <c r="AN13" s="479">
        <v>1</v>
      </c>
      <c r="AO13" s="479">
        <v>1</v>
      </c>
      <c r="AP13" s="479">
        <v>1</v>
      </c>
      <c r="AQ13" s="479">
        <v>1</v>
      </c>
      <c r="AR13" s="479">
        <v>1</v>
      </c>
      <c r="AS13" s="479">
        <v>1</v>
      </c>
      <c r="AT13" s="479">
        <v>1</v>
      </c>
      <c r="AU13" s="479">
        <v>1</v>
      </c>
      <c r="AV13" s="479">
        <v>1</v>
      </c>
      <c r="AW13" s="479">
        <v>1</v>
      </c>
      <c r="AX13" s="479">
        <v>1</v>
      </c>
      <c r="AY13" s="479">
        <v>1</v>
      </c>
      <c r="AZ13" s="479">
        <v>1</v>
      </c>
      <c r="BA13" s="479">
        <v>1</v>
      </c>
      <c r="BB13" s="479">
        <v>1</v>
      </c>
      <c r="BC13" s="480">
        <f>(+AE13+AG13+AI13+AK13+AM13+AO13+AQ13+AS13+AU13+AW13+AY13+BA13)/12</f>
        <v>1</v>
      </c>
      <c r="BD13" s="480">
        <f>+(AE13+AG13+AI13+AK13+AM13+AO13+AQ13+AS13+AU13+AW13+AY13)/11</f>
        <v>1</v>
      </c>
      <c r="BE13" s="480">
        <f>+(AF13+AH13+AJ13+AL13+AN13+AP13+AR13+AT13+AV13+AX13+AZ13)/11</f>
        <v>1</v>
      </c>
      <c r="BF13" s="480">
        <f>+(AE13+AG13+AI13+AK13+AM13+AO13+AQ13+AS13+AU13+AW13+AY13+BA13)/12</f>
        <v>1</v>
      </c>
      <c r="BG13" s="480">
        <f>+BF13</f>
        <v>1</v>
      </c>
      <c r="BH13" s="481">
        <v>1</v>
      </c>
      <c r="BI13" s="482">
        <v>1</v>
      </c>
      <c r="BJ13" s="482">
        <v>1</v>
      </c>
      <c r="BK13" s="482">
        <v>1</v>
      </c>
      <c r="BL13" s="482">
        <v>1</v>
      </c>
      <c r="BM13" s="482">
        <v>1</v>
      </c>
      <c r="BN13" s="483">
        <v>1</v>
      </c>
      <c r="BO13" s="482">
        <v>1</v>
      </c>
      <c r="BP13" s="482"/>
      <c r="BQ13" s="482">
        <v>1</v>
      </c>
      <c r="BR13" s="482"/>
      <c r="BS13" s="482">
        <v>1</v>
      </c>
      <c r="BT13" s="482"/>
      <c r="BU13" s="482">
        <v>1</v>
      </c>
      <c r="BV13" s="482"/>
      <c r="BW13" s="482">
        <v>1</v>
      </c>
      <c r="BX13" s="482"/>
      <c r="BY13" s="482">
        <v>1</v>
      </c>
      <c r="BZ13" s="482"/>
      <c r="CA13" s="482">
        <v>1</v>
      </c>
      <c r="CB13" s="482"/>
      <c r="CC13" s="482">
        <v>1</v>
      </c>
      <c r="CD13" s="482"/>
      <c r="CE13" s="482">
        <v>1</v>
      </c>
      <c r="CF13" s="482"/>
      <c r="CG13" s="482">
        <f>(+BI13+BK13+BM13+BO13+BQ13+BS13+BU13+BW13+BY13+CA13+CC13+CE13)/12</f>
        <v>1</v>
      </c>
      <c r="CH13" s="482">
        <f>+(BI13+BK13+BM13)/3</f>
        <v>1</v>
      </c>
      <c r="CI13" s="482">
        <f>+(BJ13+BL13+BN13+BP13+BR13+BT13+BV13+BX13+BZ13+CB13+CD13+CF13)/12</f>
        <v>0.25</v>
      </c>
      <c r="CJ13" s="482">
        <f>+(BI13+BK13+BM13+BO13+BQ13+BS13+BU13+BW13+BY13+CA13+CC13+CE13)/12</f>
        <v>1</v>
      </c>
      <c r="CK13" s="482">
        <f>+CJ13</f>
        <v>1</v>
      </c>
      <c r="CL13" s="481">
        <v>1</v>
      </c>
      <c r="CM13" s="388"/>
      <c r="CN13" s="388"/>
      <c r="CO13" s="388"/>
      <c r="CP13" s="388"/>
      <c r="CQ13" s="388"/>
      <c r="CR13" s="388"/>
      <c r="CS13" s="388"/>
      <c r="CT13" s="388"/>
      <c r="CU13" s="388"/>
      <c r="CV13" s="388"/>
      <c r="CW13" s="388"/>
      <c r="CX13" s="388"/>
      <c r="CY13" s="388"/>
      <c r="CZ13" s="388"/>
      <c r="DA13" s="388"/>
      <c r="DB13" s="388"/>
      <c r="DC13" s="388"/>
      <c r="DD13" s="388"/>
      <c r="DE13" s="388"/>
      <c r="DF13" s="388"/>
      <c r="DG13" s="388"/>
      <c r="DH13" s="388"/>
      <c r="DI13" s="388"/>
      <c r="DJ13" s="388"/>
      <c r="DK13" s="388"/>
      <c r="DL13" s="388"/>
      <c r="DM13" s="388"/>
      <c r="DN13" s="388"/>
      <c r="DO13" s="388"/>
      <c r="DP13" s="480">
        <v>1</v>
      </c>
      <c r="DQ13" s="388"/>
      <c r="DR13" s="388"/>
      <c r="DS13" s="388"/>
      <c r="DT13" s="388"/>
      <c r="DU13" s="388"/>
      <c r="DV13" s="388"/>
      <c r="DW13" s="388"/>
      <c r="DX13" s="388"/>
      <c r="DY13" s="388"/>
      <c r="DZ13" s="388"/>
      <c r="EA13" s="388"/>
      <c r="EB13" s="388"/>
      <c r="EC13" s="388"/>
      <c r="ED13" s="388"/>
      <c r="EE13" s="388"/>
      <c r="EF13" s="388"/>
      <c r="EG13" s="388"/>
      <c r="EH13" s="388"/>
      <c r="EI13" s="388"/>
      <c r="EJ13" s="388"/>
      <c r="EK13" s="388"/>
      <c r="EL13" s="388"/>
      <c r="EM13" s="388"/>
      <c r="EN13" s="388"/>
      <c r="EO13" s="388"/>
      <c r="EP13" s="388"/>
      <c r="EQ13" s="388"/>
      <c r="ER13" s="388"/>
      <c r="ES13" s="388"/>
      <c r="ET13" s="484">
        <f>+BN13/BM13</f>
        <v>1</v>
      </c>
      <c r="EU13" s="484">
        <f>CI13/CH13</f>
        <v>0.25</v>
      </c>
      <c r="EV13" s="484">
        <f>CK13/CJ13</f>
        <v>1</v>
      </c>
      <c r="EW13" s="484">
        <f>(AC13+BG13+CI13)/(AB13+BF13+CH13)</f>
        <v>0.75</v>
      </c>
      <c r="EX13" s="484">
        <f>(BG13+AC13+CK13)/500%</f>
        <v>0.6</v>
      </c>
      <c r="EY13" s="485" t="s">
        <v>596</v>
      </c>
      <c r="EZ13" s="486" t="s">
        <v>183</v>
      </c>
      <c r="FA13" s="486" t="s">
        <v>183</v>
      </c>
      <c r="FB13" s="487" t="s">
        <v>579</v>
      </c>
      <c r="FC13" s="487" t="s">
        <v>582</v>
      </c>
    </row>
    <row r="14" spans="1:159" s="191" customFormat="1" ht="153" customHeight="1" x14ac:dyDescent="0.2">
      <c r="A14" s="624"/>
      <c r="B14" s="624"/>
      <c r="C14" s="474">
        <v>210</v>
      </c>
      <c r="D14" s="475" t="s">
        <v>230</v>
      </c>
      <c r="E14" s="474">
        <v>225</v>
      </c>
      <c r="F14" s="477" t="s">
        <v>234</v>
      </c>
      <c r="G14" s="477" t="s">
        <v>235</v>
      </c>
      <c r="H14" s="477" t="s">
        <v>236</v>
      </c>
      <c r="I14" s="477">
        <v>1</v>
      </c>
      <c r="J14" s="477">
        <v>1</v>
      </c>
      <c r="K14" s="477">
        <v>0.05</v>
      </c>
      <c r="L14" s="477">
        <v>0.05</v>
      </c>
      <c r="M14" s="477">
        <v>0</v>
      </c>
      <c r="N14" s="477">
        <v>0.05</v>
      </c>
      <c r="O14" s="477">
        <v>0.01</v>
      </c>
      <c r="P14" s="477">
        <v>0.05</v>
      </c>
      <c r="Q14" s="477">
        <v>0.02</v>
      </c>
      <c r="R14" s="477">
        <v>0.05</v>
      </c>
      <c r="S14" s="477">
        <v>0.03</v>
      </c>
      <c r="T14" s="477">
        <v>0.05</v>
      </c>
      <c r="U14" s="477">
        <v>0.04</v>
      </c>
      <c r="V14" s="477">
        <v>0.05</v>
      </c>
      <c r="W14" s="477">
        <v>0.05</v>
      </c>
      <c r="X14" s="477">
        <v>0.05</v>
      </c>
      <c r="Y14" s="477">
        <v>0.25</v>
      </c>
      <c r="Z14" s="477">
        <v>0.25</v>
      </c>
      <c r="AA14" s="477">
        <v>0.05</v>
      </c>
      <c r="AB14" s="488">
        <v>0.05</v>
      </c>
      <c r="AC14" s="488">
        <v>0.05</v>
      </c>
      <c r="AD14" s="489">
        <v>0.25</v>
      </c>
      <c r="AE14" s="488">
        <v>0.01</v>
      </c>
      <c r="AF14" s="488">
        <v>0.01</v>
      </c>
      <c r="AG14" s="488">
        <v>0.01</v>
      </c>
      <c r="AH14" s="488">
        <v>0.01</v>
      </c>
      <c r="AI14" s="488">
        <v>0.01</v>
      </c>
      <c r="AJ14" s="488">
        <v>0</v>
      </c>
      <c r="AK14" s="488">
        <v>0.01</v>
      </c>
      <c r="AL14" s="488">
        <v>0.01</v>
      </c>
      <c r="AM14" s="488">
        <v>0.01</v>
      </c>
      <c r="AN14" s="488">
        <v>0.01</v>
      </c>
      <c r="AO14" s="488">
        <v>0.01</v>
      </c>
      <c r="AP14" s="489">
        <v>0.01</v>
      </c>
      <c r="AQ14" s="488">
        <v>0.03</v>
      </c>
      <c r="AR14" s="489">
        <v>0.03</v>
      </c>
      <c r="AS14" s="488">
        <v>0.03</v>
      </c>
      <c r="AT14" s="489">
        <v>0.03</v>
      </c>
      <c r="AU14" s="488">
        <v>0.03</v>
      </c>
      <c r="AV14" s="489">
        <v>0.03</v>
      </c>
      <c r="AW14" s="488">
        <v>0.03</v>
      </c>
      <c r="AX14" s="489">
        <v>0.03</v>
      </c>
      <c r="AY14" s="488">
        <v>0.03</v>
      </c>
      <c r="AZ14" s="489">
        <v>0.04</v>
      </c>
      <c r="BA14" s="488">
        <v>0.04</v>
      </c>
      <c r="BB14" s="489">
        <v>0.04</v>
      </c>
      <c r="BC14" s="490">
        <f>(+AE14+AG14+AI14+AK14+AM14+AO14+AQ14+AS14+AU14+AW14+AY14+BA14)</f>
        <v>0.25</v>
      </c>
      <c r="BD14" s="490">
        <f>+(AE14+AG14+AI14+AK14+AM14+AO14+AQ14+AS14+AU14+AW14+AY14+BA14)</f>
        <v>0.25</v>
      </c>
      <c r="BE14" s="490">
        <f>+AF14+AH14+AJ14+AL14+AN14+AP14+AR14+AT14+AV14+AX14+AZ14+BB14</f>
        <v>0.25</v>
      </c>
      <c r="BF14" s="490">
        <f>+(AE14+AG14+AI14+AK14+AM14+AO14+AQ14+AS14+AU14+AW14+AY14+BA14)</f>
        <v>0.25</v>
      </c>
      <c r="BG14" s="490">
        <f>(+AF14+AH14+AJ14+AL14+AN14+AP14+AR14+AT14+AV14+AX14+AZ14+BB14)</f>
        <v>0.25</v>
      </c>
      <c r="BH14" s="491">
        <v>0.25</v>
      </c>
      <c r="BI14" s="492">
        <v>0.01</v>
      </c>
      <c r="BJ14" s="493">
        <v>0.01</v>
      </c>
      <c r="BK14" s="492">
        <v>0.01</v>
      </c>
      <c r="BL14" s="493">
        <v>0.01</v>
      </c>
      <c r="BM14" s="492">
        <v>0.02</v>
      </c>
      <c r="BN14" s="493">
        <v>0.01</v>
      </c>
      <c r="BO14" s="492">
        <v>0.03</v>
      </c>
      <c r="BP14" s="493"/>
      <c r="BQ14" s="492">
        <v>0.02</v>
      </c>
      <c r="BR14" s="493"/>
      <c r="BS14" s="492">
        <v>0.02</v>
      </c>
      <c r="BT14" s="493"/>
      <c r="BU14" s="492">
        <v>0.02</v>
      </c>
      <c r="BV14" s="493"/>
      <c r="BW14" s="492">
        <v>0.03</v>
      </c>
      <c r="BX14" s="493"/>
      <c r="BY14" s="492">
        <v>0.02</v>
      </c>
      <c r="BZ14" s="493"/>
      <c r="CA14" s="492">
        <v>0.02</v>
      </c>
      <c r="CB14" s="493"/>
      <c r="CC14" s="492">
        <v>0.02</v>
      </c>
      <c r="CD14" s="493"/>
      <c r="CE14" s="492">
        <v>0.03</v>
      </c>
      <c r="CF14" s="483"/>
      <c r="CG14" s="494">
        <f>(+BI14+BK14+BM14+BO14+BQ14+BS14+BU14+BW14+BY14+CA14+CC14+CE14)</f>
        <v>0.24999999999999997</v>
      </c>
      <c r="CH14" s="494">
        <f>+(BI14+BK14+BM14)</f>
        <v>0.04</v>
      </c>
      <c r="CI14" s="495">
        <f>+BJ14+BL14+BN14+BP14+BR14+BT14+BV14+BX14+BZ14+CB14+CD14+CF14</f>
        <v>0.03</v>
      </c>
      <c r="CJ14" s="491">
        <f>+(BI14+BK14+BM14+BO14+BQ14+BS14+BU14+BW14+BY14+CA14+CC14+CE14)</f>
        <v>0.24999999999999997</v>
      </c>
      <c r="CK14" s="491">
        <f>(+BJ14+BL14+BN14+BP14+BR14+BT14+BV14+BX14+BZ14+CB14+CD14+CF14)</f>
        <v>0.03</v>
      </c>
      <c r="CL14" s="491">
        <v>0.3</v>
      </c>
      <c r="CM14" s="496"/>
      <c r="CN14" s="496"/>
      <c r="CO14" s="496"/>
      <c r="CP14" s="496"/>
      <c r="CQ14" s="496"/>
      <c r="CR14" s="496"/>
      <c r="CS14" s="496"/>
      <c r="CT14" s="496"/>
      <c r="CU14" s="496"/>
      <c r="CV14" s="496"/>
      <c r="CW14" s="496"/>
      <c r="CX14" s="496"/>
      <c r="CY14" s="496"/>
      <c r="CZ14" s="496"/>
      <c r="DA14" s="496"/>
      <c r="DB14" s="496"/>
      <c r="DC14" s="496"/>
      <c r="DD14" s="496"/>
      <c r="DE14" s="496"/>
      <c r="DF14" s="496"/>
      <c r="DG14" s="496"/>
      <c r="DH14" s="496"/>
      <c r="DI14" s="496"/>
      <c r="DJ14" s="496"/>
      <c r="DK14" s="496"/>
      <c r="DL14" s="496"/>
      <c r="DM14" s="496"/>
      <c r="DN14" s="496"/>
      <c r="DO14" s="496"/>
      <c r="DP14" s="491">
        <v>0.15</v>
      </c>
      <c r="DQ14" s="497"/>
      <c r="DR14" s="497"/>
      <c r="DS14" s="497"/>
      <c r="DT14" s="497"/>
      <c r="DU14" s="497"/>
      <c r="DV14" s="497"/>
      <c r="DW14" s="497"/>
      <c r="DX14" s="497"/>
      <c r="DY14" s="497"/>
      <c r="DZ14" s="497"/>
      <c r="EA14" s="497"/>
      <c r="EB14" s="497"/>
      <c r="EC14" s="497"/>
      <c r="ED14" s="497"/>
      <c r="EE14" s="497"/>
      <c r="EF14" s="497"/>
      <c r="EG14" s="497"/>
      <c r="EH14" s="497"/>
      <c r="EI14" s="497"/>
      <c r="EJ14" s="497"/>
      <c r="EK14" s="497"/>
      <c r="EL14" s="497"/>
      <c r="EM14" s="497"/>
      <c r="EN14" s="497"/>
      <c r="EO14" s="497"/>
      <c r="EP14" s="497"/>
      <c r="EQ14" s="497"/>
      <c r="ER14" s="497"/>
      <c r="ES14" s="497"/>
      <c r="ET14" s="484">
        <f>+BN14/BM14</f>
        <v>0.5</v>
      </c>
      <c r="EU14" s="484">
        <f>CI14/CH14</f>
        <v>0.75</v>
      </c>
      <c r="EV14" s="484">
        <f>CK14/CJ14</f>
        <v>0.12000000000000001</v>
      </c>
      <c r="EW14" s="484">
        <f>(AC14+BG14+CI14)/(AB14+BF14+CH14)</f>
        <v>0.97058823529411764</v>
      </c>
      <c r="EX14" s="484">
        <f>(BG14+AC14+CK14)/I14</f>
        <v>0.32999999999999996</v>
      </c>
      <c r="EY14" s="498" t="s">
        <v>604</v>
      </c>
      <c r="EZ14" s="486" t="s">
        <v>605</v>
      </c>
      <c r="FA14" s="486" t="s">
        <v>586</v>
      </c>
      <c r="FB14" s="485" t="s">
        <v>571</v>
      </c>
      <c r="FC14" s="485" t="s">
        <v>587</v>
      </c>
    </row>
    <row r="15" spans="1:159" s="191" customFormat="1" ht="18.75" customHeight="1" x14ac:dyDescent="0.2">
      <c r="A15" s="192"/>
      <c r="B15" s="192"/>
      <c r="C15" s="193"/>
      <c r="D15" s="194"/>
      <c r="E15" s="195"/>
      <c r="F15" s="196"/>
      <c r="G15" s="197"/>
      <c r="H15" s="198"/>
      <c r="I15" s="193"/>
      <c r="J15" s="193"/>
      <c r="K15" s="193"/>
      <c r="L15" s="193"/>
      <c r="M15" s="193"/>
      <c r="N15" s="193"/>
      <c r="O15" s="193"/>
      <c r="P15" s="193"/>
      <c r="Q15" s="193"/>
      <c r="R15" s="193"/>
      <c r="S15" s="193"/>
      <c r="T15" s="193"/>
      <c r="U15" s="193"/>
      <c r="V15" s="199"/>
      <c r="W15" s="193"/>
      <c r="X15" s="199"/>
      <c r="Y15" s="193"/>
      <c r="Z15" s="193"/>
      <c r="AA15" s="193"/>
      <c r="AB15" s="193"/>
      <c r="AC15" s="199"/>
      <c r="AD15" s="193"/>
      <c r="AE15" s="200"/>
      <c r="AF15" s="200"/>
      <c r="AG15" s="200"/>
      <c r="AH15" s="200"/>
      <c r="AI15" s="200"/>
      <c r="AJ15" s="201"/>
      <c r="AK15" s="200"/>
      <c r="AL15" s="200"/>
      <c r="AM15" s="200"/>
      <c r="AN15" s="202"/>
      <c r="AO15" s="200"/>
      <c r="AP15" s="203"/>
      <c r="AQ15" s="203"/>
      <c r="AR15" s="193"/>
      <c r="AS15" s="193"/>
      <c r="AT15" s="193"/>
      <c r="AU15" s="193"/>
      <c r="AV15" s="193"/>
      <c r="AW15" s="204"/>
      <c r="AX15" s="193"/>
      <c r="AY15" s="193"/>
      <c r="AZ15" s="193"/>
      <c r="BA15" s="205"/>
      <c r="BB15" s="193"/>
      <c r="BC15" s="206"/>
      <c r="BD15" s="207"/>
      <c r="BE15" s="207"/>
      <c r="BF15" s="207"/>
      <c r="BG15" s="207"/>
      <c r="BH15" s="208"/>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3"/>
      <c r="CN15" s="193"/>
      <c r="CO15" s="193"/>
      <c r="CP15" s="193"/>
      <c r="CQ15" s="193"/>
      <c r="CR15" s="193"/>
      <c r="CS15" s="193"/>
      <c r="CT15" s="193"/>
      <c r="CU15" s="193"/>
      <c r="CV15" s="193"/>
      <c r="CW15" s="193"/>
      <c r="CX15" s="193"/>
      <c r="CY15" s="193"/>
      <c r="CZ15" s="193"/>
      <c r="DA15" s="193"/>
      <c r="DB15" s="193"/>
      <c r="DC15" s="193"/>
      <c r="DD15" s="193"/>
      <c r="DE15" s="193"/>
      <c r="DF15" s="193"/>
      <c r="DG15" s="193"/>
      <c r="DH15" s="193"/>
      <c r="DI15" s="193"/>
      <c r="DJ15" s="193"/>
      <c r="DK15" s="193"/>
      <c r="DL15" s="193"/>
      <c r="DM15" s="193"/>
      <c r="DN15" s="193"/>
      <c r="DO15" s="193"/>
      <c r="DP15" s="193"/>
      <c r="DQ15" s="193"/>
      <c r="DR15" s="193"/>
      <c r="DS15" s="193"/>
      <c r="DT15" s="193"/>
      <c r="DU15" s="193"/>
      <c r="DV15" s="193"/>
      <c r="DW15" s="193"/>
      <c r="DX15" s="193"/>
      <c r="DY15" s="193"/>
      <c r="DZ15" s="193"/>
      <c r="EA15" s="193"/>
      <c r="EB15" s="193"/>
      <c r="EC15" s="193"/>
      <c r="ED15" s="193"/>
      <c r="EE15" s="193"/>
      <c r="EF15" s="193"/>
      <c r="EG15" s="193"/>
      <c r="EH15" s="193"/>
      <c r="EI15" s="193"/>
      <c r="EJ15" s="193"/>
      <c r="EK15" s="193"/>
      <c r="EL15" s="193"/>
      <c r="EM15" s="193"/>
      <c r="EN15" s="193"/>
      <c r="EO15" s="193"/>
      <c r="EP15" s="193"/>
      <c r="EQ15" s="193"/>
      <c r="ER15" s="193"/>
      <c r="ES15" s="193"/>
      <c r="ET15" s="209"/>
      <c r="EU15" s="209"/>
      <c r="EV15" s="210"/>
      <c r="EW15" s="210"/>
      <c r="EX15" s="210"/>
    </row>
    <row r="16" spans="1:159" ht="21" customHeight="1" x14ac:dyDescent="0.2">
      <c r="D16" s="211"/>
      <c r="Y16" s="213"/>
      <c r="Z16" s="214"/>
      <c r="AA16" s="215"/>
      <c r="AC16" s="214"/>
      <c r="AE16" s="216"/>
      <c r="AF16" s="216"/>
      <c r="AG16" s="216"/>
      <c r="AH16" s="216"/>
      <c r="AI16" s="216"/>
      <c r="AJ16" s="216"/>
      <c r="AK16" s="216"/>
      <c r="AL16" s="216"/>
      <c r="AM16" s="216"/>
      <c r="AN16" s="216"/>
      <c r="AO16" s="216"/>
      <c r="AP16" s="216"/>
      <c r="AQ16" s="216"/>
      <c r="AV16" s="217"/>
      <c r="AW16" s="217"/>
      <c r="AX16" s="217"/>
      <c r="AY16" s="217"/>
      <c r="AZ16" s="217"/>
      <c r="BA16" s="217"/>
      <c r="BB16" s="217"/>
      <c r="BC16" s="217"/>
      <c r="BD16" s="217"/>
      <c r="BE16" s="217"/>
      <c r="BF16" s="217"/>
      <c r="BG16" s="217"/>
      <c r="BJ16" s="373"/>
    </row>
    <row r="17" spans="2:29" ht="23.25" customHeight="1" x14ac:dyDescent="0.2">
      <c r="B17" s="211" t="s">
        <v>30</v>
      </c>
    </row>
    <row r="18" spans="2:29" ht="34.5" customHeight="1" x14ac:dyDescent="0.2">
      <c r="B18" s="1" t="s">
        <v>31</v>
      </c>
      <c r="C18" s="615" t="s">
        <v>32</v>
      </c>
      <c r="D18" s="616"/>
      <c r="E18" s="616"/>
      <c r="F18" s="616"/>
      <c r="G18" s="616"/>
      <c r="H18" s="616"/>
      <c r="I18" s="617"/>
      <c r="J18" s="618" t="s">
        <v>33</v>
      </c>
      <c r="K18" s="619"/>
      <c r="L18" s="619"/>
      <c r="M18" s="619"/>
      <c r="N18" s="619"/>
      <c r="O18" s="619"/>
      <c r="P18" s="620"/>
      <c r="AC18" s="217"/>
    </row>
    <row r="19" spans="2:29" ht="34.5" customHeight="1" x14ac:dyDescent="0.2">
      <c r="B19" s="273">
        <v>13</v>
      </c>
      <c r="C19" s="621" t="s">
        <v>74</v>
      </c>
      <c r="D19" s="621"/>
      <c r="E19" s="621"/>
      <c r="F19" s="621"/>
      <c r="G19" s="621"/>
      <c r="H19" s="621"/>
      <c r="I19" s="621"/>
      <c r="J19" s="622" t="s">
        <v>65</v>
      </c>
      <c r="K19" s="622"/>
      <c r="L19" s="622"/>
      <c r="M19" s="622"/>
      <c r="N19" s="622"/>
      <c r="O19" s="622"/>
      <c r="P19" s="622"/>
    </row>
    <row r="20" spans="2:29" ht="34.5" customHeight="1" x14ac:dyDescent="0.2">
      <c r="B20" s="273">
        <v>14</v>
      </c>
      <c r="C20" s="621" t="s">
        <v>224</v>
      </c>
      <c r="D20" s="621"/>
      <c r="E20" s="621"/>
      <c r="F20" s="621"/>
      <c r="G20" s="621"/>
      <c r="H20" s="621"/>
      <c r="I20" s="621"/>
      <c r="J20" s="623" t="s">
        <v>494</v>
      </c>
      <c r="K20" s="623"/>
      <c r="L20" s="623"/>
      <c r="M20" s="623"/>
      <c r="N20" s="623"/>
      <c r="O20" s="623"/>
      <c r="P20" s="623"/>
    </row>
  </sheetData>
  <mergeCells count="39">
    <mergeCell ref="A2:F4"/>
    <mergeCell ref="G2:FC2"/>
    <mergeCell ref="G3:FC3"/>
    <mergeCell ref="G4:ES4"/>
    <mergeCell ref="ET4:FC4"/>
    <mergeCell ref="FC10:FC12"/>
    <mergeCell ref="A5:F5"/>
    <mergeCell ref="A6:F6"/>
    <mergeCell ref="A7:F7"/>
    <mergeCell ref="A8:F8"/>
    <mergeCell ref="A10:I10"/>
    <mergeCell ref="A11:I11"/>
    <mergeCell ref="G5:FC5"/>
    <mergeCell ref="G6:FC6"/>
    <mergeCell ref="G7:FC7"/>
    <mergeCell ref="G8:FC8"/>
    <mergeCell ref="EV10:EV12"/>
    <mergeCell ref="EX10:EX12"/>
    <mergeCell ref="EW10:EW12"/>
    <mergeCell ref="FB10:FB12"/>
    <mergeCell ref="A13:A14"/>
    <mergeCell ref="EY10:EY12"/>
    <mergeCell ref="EZ10:EZ12"/>
    <mergeCell ref="FA10:FA12"/>
    <mergeCell ref="DP11:ES11"/>
    <mergeCell ref="ET10:ET12"/>
    <mergeCell ref="EU10:EU12"/>
    <mergeCell ref="J11:AC11"/>
    <mergeCell ref="AD11:BG11"/>
    <mergeCell ref="BH11:CK11"/>
    <mergeCell ref="CL11:DO11"/>
    <mergeCell ref="J10:ES10"/>
    <mergeCell ref="B13:B14"/>
    <mergeCell ref="C18:I18"/>
    <mergeCell ref="J18:P18"/>
    <mergeCell ref="C19:I19"/>
    <mergeCell ref="J19:P19"/>
    <mergeCell ref="C20:I20"/>
    <mergeCell ref="J20:P20"/>
  </mergeCells>
  <phoneticPr fontId="5"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38"/>
  <sheetViews>
    <sheetView showGridLines="0" zoomScale="51" zoomScaleNormal="51" zoomScaleSheetLayoutView="40" zoomScalePageLayoutView="73" workbookViewId="0">
      <selection activeCell="G12" sqref="G12"/>
    </sheetView>
  </sheetViews>
  <sheetFormatPr baseColWidth="10" defaultColWidth="10.85546875" defaultRowHeight="18.75" customHeight="1" x14ac:dyDescent="0.25"/>
  <cols>
    <col min="1" max="1" width="14.140625" style="5" customWidth="1"/>
    <col min="2" max="2" width="6.140625" style="5" customWidth="1"/>
    <col min="3" max="3" width="15.42578125" style="5" customWidth="1"/>
    <col min="4" max="4" width="16.5703125" style="8" customWidth="1"/>
    <col min="5" max="5" width="12.85546875" style="8" customWidth="1"/>
    <col min="6" max="6" width="11.28515625" style="221" customWidth="1"/>
    <col min="7" max="7" width="29.5703125" style="3" bestFit="1" customWidth="1"/>
    <col min="8" max="8" width="21" style="3" hidden="1" customWidth="1"/>
    <col min="9" max="9" width="16.7109375" style="3" hidden="1" customWidth="1"/>
    <col min="10" max="10" width="14.140625" style="3" hidden="1" customWidth="1"/>
    <col min="11" max="11" width="22.140625" style="3" hidden="1" customWidth="1"/>
    <col min="12" max="12" width="17.85546875" style="3" hidden="1" customWidth="1"/>
    <col min="13" max="13" width="22.140625" style="3" hidden="1" customWidth="1"/>
    <col min="14" max="14" width="23" style="3" hidden="1" customWidth="1"/>
    <col min="15" max="16" width="22.140625" style="3" hidden="1" customWidth="1"/>
    <col min="17" max="17" width="21.85546875" style="3" hidden="1" customWidth="1"/>
    <col min="18" max="18" width="22.42578125" style="3" hidden="1" customWidth="1"/>
    <col min="19" max="19" width="21.85546875" style="3" hidden="1" customWidth="1"/>
    <col min="20" max="21" width="22.7109375" style="3" hidden="1" customWidth="1"/>
    <col min="22" max="22" width="22.42578125" style="3" hidden="1" customWidth="1"/>
    <col min="23" max="23" width="22.7109375" style="3" hidden="1" customWidth="1"/>
    <col min="24" max="24" width="26.85546875" style="3" hidden="1" customWidth="1"/>
    <col min="25" max="25" width="19.42578125" style="3" hidden="1" customWidth="1"/>
    <col min="26" max="27" width="25.85546875" style="3" bestFit="1" customWidth="1"/>
    <col min="28" max="28" width="22.42578125" style="3" hidden="1" customWidth="1"/>
    <col min="29" max="29" width="20.140625" style="3" hidden="1" customWidth="1"/>
    <col min="30" max="30" width="17.28515625" style="3" hidden="1" customWidth="1"/>
    <col min="31" max="41" width="20" style="3" hidden="1" customWidth="1"/>
    <col min="42" max="44" width="19.7109375" style="3" hidden="1" customWidth="1"/>
    <col min="45" max="45" width="22.7109375" style="3" hidden="1" customWidth="1"/>
    <col min="46" max="46" width="17.42578125" style="3" hidden="1" customWidth="1"/>
    <col min="47" max="47" width="20.28515625" style="3" hidden="1" customWidth="1"/>
    <col min="48" max="48" width="20.42578125" style="3" hidden="1" customWidth="1"/>
    <col min="49" max="50" width="18.42578125" style="3" hidden="1" customWidth="1"/>
    <col min="51" max="51" width="20.28515625" style="3" hidden="1" customWidth="1"/>
    <col min="52" max="52" width="19.28515625" style="3" hidden="1" customWidth="1"/>
    <col min="53" max="53" width="19.85546875" style="3" hidden="1" customWidth="1"/>
    <col min="54" max="54" width="21.42578125" style="3" hidden="1" customWidth="1"/>
    <col min="55" max="55" width="27.85546875" style="3" hidden="1" customWidth="1"/>
    <col min="56" max="57" width="27.85546875" style="3" bestFit="1" customWidth="1"/>
    <col min="58" max="58" width="27.85546875" style="378" bestFit="1" customWidth="1"/>
    <col min="59" max="60" width="25.85546875" style="3" bestFit="1" customWidth="1"/>
    <col min="61" max="64" width="23" style="3" bestFit="1" customWidth="1"/>
    <col min="65" max="65" width="19" style="3" hidden="1" customWidth="1"/>
    <col min="66" max="66" width="13.42578125" style="3" hidden="1" customWidth="1"/>
    <col min="67" max="67" width="19" style="3" hidden="1" customWidth="1"/>
    <col min="68" max="68" width="14" style="3" hidden="1" customWidth="1"/>
    <col min="69" max="69" width="19" style="3" hidden="1" customWidth="1"/>
    <col min="70" max="70" width="13.42578125" style="3" hidden="1" customWidth="1"/>
    <col min="71" max="71" width="19" style="3" hidden="1" customWidth="1"/>
    <col min="72" max="72" width="14" style="3" hidden="1" customWidth="1"/>
    <col min="73" max="73" width="19" style="3" hidden="1" customWidth="1"/>
    <col min="74" max="74" width="14" style="3" hidden="1" customWidth="1"/>
    <col min="75" max="75" width="19" style="3" hidden="1" customWidth="1"/>
    <col min="76" max="76" width="14" style="3" hidden="1" customWidth="1"/>
    <col min="77" max="77" width="18.42578125" style="3" hidden="1" customWidth="1"/>
    <col min="78" max="78" width="14" style="3" hidden="1" customWidth="1"/>
    <col min="79" max="79" width="18.42578125" style="3" hidden="1" customWidth="1"/>
    <col min="80" max="80" width="13.42578125" style="3" hidden="1" customWidth="1"/>
    <col min="81" max="81" width="17.42578125" style="3" hidden="1" customWidth="1"/>
    <col min="82" max="82" width="16.42578125" style="3" hidden="1" customWidth="1"/>
    <col min="83" max="88" width="27.85546875" style="3" bestFit="1" customWidth="1"/>
    <col min="89" max="116" width="15.7109375" style="3" hidden="1" customWidth="1"/>
    <col min="117" max="117" width="0.140625" style="3" hidden="1" customWidth="1"/>
    <col min="118" max="118" width="27.85546875" style="3" bestFit="1" customWidth="1"/>
    <col min="119" max="142" width="15.7109375" style="3" hidden="1" customWidth="1"/>
    <col min="143" max="143" width="19.85546875" style="3" hidden="1" customWidth="1"/>
    <col min="144" max="146" width="15.7109375" style="3" hidden="1" customWidth="1"/>
    <col min="147" max="147" width="15.42578125" style="3" hidden="1" customWidth="1"/>
    <col min="148" max="149" width="16.42578125" style="9" customWidth="1"/>
    <col min="150" max="152" width="16.42578125" style="5" customWidth="1"/>
    <col min="153" max="153" width="66" style="5" customWidth="1"/>
    <col min="154" max="154" width="15.7109375" style="5" customWidth="1"/>
    <col min="155" max="155" width="15.42578125" style="5" customWidth="1"/>
    <col min="156" max="156" width="43.85546875" style="5" customWidth="1"/>
    <col min="157" max="157" width="53.28515625" style="5" customWidth="1"/>
    <col min="158" max="16384" width="10.85546875" style="292"/>
  </cols>
  <sheetData>
    <row r="1" spans="1:157" ht="42" customHeight="1" x14ac:dyDescent="0.25">
      <c r="A1" s="740"/>
      <c r="B1" s="741"/>
      <c r="C1" s="741"/>
      <c r="D1" s="741"/>
      <c r="E1" s="742"/>
      <c r="F1" s="754" t="s">
        <v>34</v>
      </c>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754"/>
      <c r="AK1" s="754"/>
      <c r="AL1" s="754"/>
      <c r="AM1" s="754"/>
      <c r="AN1" s="754"/>
      <c r="AO1" s="754"/>
      <c r="AP1" s="754"/>
      <c r="AQ1" s="754"/>
      <c r="AR1" s="754"/>
      <c r="AS1" s="754"/>
      <c r="AT1" s="754"/>
      <c r="AU1" s="754"/>
      <c r="AV1" s="754"/>
      <c r="AW1" s="754"/>
      <c r="AX1" s="754"/>
      <c r="AY1" s="754"/>
      <c r="AZ1" s="754"/>
      <c r="BA1" s="754"/>
      <c r="BB1" s="754"/>
      <c r="BC1" s="754"/>
      <c r="BD1" s="754"/>
      <c r="BE1" s="754"/>
      <c r="BF1" s="754"/>
      <c r="BG1" s="754"/>
      <c r="BH1" s="754"/>
      <c r="BI1" s="754"/>
      <c r="BJ1" s="754"/>
      <c r="BK1" s="754"/>
      <c r="BL1" s="754"/>
      <c r="BM1" s="754"/>
      <c r="BN1" s="754"/>
      <c r="BO1" s="754"/>
      <c r="BP1" s="754"/>
      <c r="BQ1" s="754"/>
      <c r="BR1" s="754"/>
      <c r="BS1" s="754"/>
      <c r="BT1" s="754"/>
      <c r="BU1" s="754"/>
      <c r="BV1" s="754"/>
      <c r="BW1" s="754"/>
      <c r="BX1" s="754"/>
      <c r="BY1" s="754"/>
      <c r="BZ1" s="754"/>
      <c r="CA1" s="754"/>
      <c r="CB1" s="754"/>
      <c r="CC1" s="754"/>
      <c r="CD1" s="754"/>
      <c r="CE1" s="754"/>
      <c r="CF1" s="754"/>
      <c r="CG1" s="754"/>
      <c r="CH1" s="754"/>
      <c r="CI1" s="754"/>
      <c r="CJ1" s="754"/>
      <c r="CK1" s="754"/>
      <c r="CL1" s="754"/>
      <c r="CM1" s="754"/>
      <c r="CN1" s="754"/>
      <c r="CO1" s="754"/>
      <c r="CP1" s="754"/>
      <c r="CQ1" s="754"/>
      <c r="CR1" s="754"/>
      <c r="CS1" s="754"/>
      <c r="CT1" s="754"/>
      <c r="CU1" s="754"/>
      <c r="CV1" s="754"/>
      <c r="CW1" s="754"/>
      <c r="CX1" s="754"/>
      <c r="CY1" s="754"/>
      <c r="CZ1" s="754"/>
      <c r="DA1" s="754"/>
      <c r="DB1" s="754"/>
      <c r="DC1" s="754"/>
      <c r="DD1" s="754"/>
      <c r="DE1" s="754"/>
      <c r="DF1" s="754"/>
      <c r="DG1" s="754"/>
      <c r="DH1" s="754"/>
      <c r="DI1" s="754"/>
      <c r="DJ1" s="754"/>
      <c r="DK1" s="754"/>
      <c r="DL1" s="754"/>
      <c r="DM1" s="754"/>
      <c r="DN1" s="754"/>
      <c r="DO1" s="754"/>
      <c r="DP1" s="754"/>
      <c r="DQ1" s="754"/>
      <c r="DR1" s="754"/>
      <c r="DS1" s="754"/>
      <c r="DT1" s="754"/>
      <c r="DU1" s="754"/>
      <c r="DV1" s="754"/>
      <c r="DW1" s="754"/>
      <c r="DX1" s="754"/>
      <c r="DY1" s="754"/>
      <c r="DZ1" s="754"/>
      <c r="EA1" s="754"/>
      <c r="EB1" s="754"/>
      <c r="EC1" s="754"/>
      <c r="ED1" s="754"/>
      <c r="EE1" s="754"/>
      <c r="EF1" s="754"/>
      <c r="EG1" s="754"/>
      <c r="EH1" s="754"/>
      <c r="EI1" s="754"/>
      <c r="EJ1" s="754"/>
      <c r="EK1" s="754"/>
      <c r="EL1" s="754"/>
      <c r="EM1" s="754"/>
      <c r="EN1" s="754"/>
      <c r="EO1" s="754"/>
      <c r="EP1" s="754"/>
      <c r="EQ1" s="754"/>
      <c r="ER1" s="754"/>
      <c r="ES1" s="754"/>
      <c r="ET1" s="754"/>
      <c r="EU1" s="754"/>
      <c r="EV1" s="754"/>
      <c r="EW1" s="754"/>
      <c r="EX1" s="754"/>
      <c r="EY1" s="754"/>
      <c r="EZ1" s="754"/>
      <c r="FA1" s="755"/>
    </row>
    <row r="2" spans="1:157" ht="42" customHeight="1" thickBot="1" x14ac:dyDescent="0.3">
      <c r="A2" s="743"/>
      <c r="B2" s="744"/>
      <c r="C2" s="744"/>
      <c r="D2" s="744"/>
      <c r="E2" s="745"/>
      <c r="F2" s="756" t="s">
        <v>221</v>
      </c>
      <c r="G2" s="756"/>
      <c r="H2" s="756"/>
      <c r="I2" s="756"/>
      <c r="J2" s="756"/>
      <c r="K2" s="756"/>
      <c r="L2" s="756"/>
      <c r="M2" s="756"/>
      <c r="N2" s="756"/>
      <c r="O2" s="756"/>
      <c r="P2" s="756"/>
      <c r="Q2" s="756"/>
      <c r="R2" s="756"/>
      <c r="S2" s="756"/>
      <c r="T2" s="756"/>
      <c r="U2" s="756"/>
      <c r="V2" s="756"/>
      <c r="W2" s="756"/>
      <c r="X2" s="756"/>
      <c r="Y2" s="756"/>
      <c r="Z2" s="756"/>
      <c r="AA2" s="756"/>
      <c r="AB2" s="756"/>
      <c r="AC2" s="756"/>
      <c r="AD2" s="756"/>
      <c r="AE2" s="756"/>
      <c r="AF2" s="756"/>
      <c r="AG2" s="756"/>
      <c r="AH2" s="756"/>
      <c r="AI2" s="756"/>
      <c r="AJ2" s="756"/>
      <c r="AK2" s="756"/>
      <c r="AL2" s="756"/>
      <c r="AM2" s="756"/>
      <c r="AN2" s="756"/>
      <c r="AO2" s="756"/>
      <c r="AP2" s="756"/>
      <c r="AQ2" s="756"/>
      <c r="AR2" s="756"/>
      <c r="AS2" s="756"/>
      <c r="AT2" s="756"/>
      <c r="AU2" s="756"/>
      <c r="AV2" s="756"/>
      <c r="AW2" s="756"/>
      <c r="AX2" s="756"/>
      <c r="AY2" s="756"/>
      <c r="AZ2" s="756"/>
      <c r="BA2" s="756"/>
      <c r="BB2" s="756"/>
      <c r="BC2" s="756"/>
      <c r="BD2" s="756"/>
      <c r="BE2" s="756"/>
      <c r="BF2" s="756"/>
      <c r="BG2" s="756"/>
      <c r="BH2" s="756"/>
      <c r="BI2" s="756"/>
      <c r="BJ2" s="756"/>
      <c r="BK2" s="756"/>
      <c r="BL2" s="756"/>
      <c r="BM2" s="756"/>
      <c r="BN2" s="756"/>
      <c r="BO2" s="756"/>
      <c r="BP2" s="756"/>
      <c r="BQ2" s="756"/>
      <c r="BR2" s="756"/>
      <c r="BS2" s="756"/>
      <c r="BT2" s="756"/>
      <c r="BU2" s="756"/>
      <c r="BV2" s="756"/>
      <c r="BW2" s="756"/>
      <c r="BX2" s="756"/>
      <c r="BY2" s="756"/>
      <c r="BZ2" s="756"/>
      <c r="CA2" s="756"/>
      <c r="CB2" s="756"/>
      <c r="CC2" s="756"/>
      <c r="CD2" s="756"/>
      <c r="CE2" s="756"/>
      <c r="CF2" s="756"/>
      <c r="CG2" s="756"/>
      <c r="CH2" s="756"/>
      <c r="CI2" s="756"/>
      <c r="CJ2" s="756"/>
      <c r="CK2" s="756"/>
      <c r="CL2" s="756"/>
      <c r="CM2" s="756"/>
      <c r="CN2" s="756"/>
      <c r="CO2" s="756"/>
      <c r="CP2" s="756"/>
      <c r="CQ2" s="756"/>
      <c r="CR2" s="756"/>
      <c r="CS2" s="756"/>
      <c r="CT2" s="756"/>
      <c r="CU2" s="756"/>
      <c r="CV2" s="756"/>
      <c r="CW2" s="756"/>
      <c r="CX2" s="756"/>
      <c r="CY2" s="756"/>
      <c r="CZ2" s="756"/>
      <c r="DA2" s="756"/>
      <c r="DB2" s="756"/>
      <c r="DC2" s="756"/>
      <c r="DD2" s="756"/>
      <c r="DE2" s="756"/>
      <c r="DF2" s="756"/>
      <c r="DG2" s="756"/>
      <c r="DH2" s="756"/>
      <c r="DI2" s="756"/>
      <c r="DJ2" s="756"/>
      <c r="DK2" s="756"/>
      <c r="DL2" s="756"/>
      <c r="DM2" s="756"/>
      <c r="DN2" s="756"/>
      <c r="DO2" s="756"/>
      <c r="DP2" s="756"/>
      <c r="DQ2" s="756"/>
      <c r="DR2" s="756"/>
      <c r="DS2" s="756"/>
      <c r="DT2" s="756"/>
      <c r="DU2" s="756"/>
      <c r="DV2" s="756"/>
      <c r="DW2" s="756"/>
      <c r="DX2" s="756"/>
      <c r="DY2" s="756"/>
      <c r="DZ2" s="756"/>
      <c r="EA2" s="756"/>
      <c r="EB2" s="756"/>
      <c r="EC2" s="756"/>
      <c r="ED2" s="756"/>
      <c r="EE2" s="756"/>
      <c r="EF2" s="756"/>
      <c r="EG2" s="756"/>
      <c r="EH2" s="756"/>
      <c r="EI2" s="756"/>
      <c r="EJ2" s="756"/>
      <c r="EK2" s="756"/>
      <c r="EL2" s="756"/>
      <c r="EM2" s="756"/>
      <c r="EN2" s="756"/>
      <c r="EO2" s="756"/>
      <c r="EP2" s="756"/>
      <c r="EQ2" s="756"/>
      <c r="ER2" s="757"/>
      <c r="ES2" s="757"/>
      <c r="ET2" s="757"/>
      <c r="EU2" s="757"/>
      <c r="EV2" s="757"/>
      <c r="EW2" s="757"/>
      <c r="EX2" s="757"/>
      <c r="EY2" s="757"/>
      <c r="EZ2" s="757"/>
      <c r="FA2" s="758"/>
    </row>
    <row r="3" spans="1:157" ht="42" customHeight="1" thickBot="1" x14ac:dyDescent="0.3">
      <c r="A3" s="746"/>
      <c r="B3" s="747"/>
      <c r="C3" s="747"/>
      <c r="D3" s="747"/>
      <c r="E3" s="748"/>
      <c r="F3" s="759" t="s">
        <v>43</v>
      </c>
      <c r="G3" s="760"/>
      <c r="H3" s="760"/>
      <c r="I3" s="760"/>
      <c r="J3" s="760"/>
      <c r="K3" s="760"/>
      <c r="L3" s="760"/>
      <c r="M3" s="760"/>
      <c r="N3" s="760"/>
      <c r="O3" s="760"/>
      <c r="P3" s="760"/>
      <c r="Q3" s="760"/>
      <c r="R3" s="760"/>
      <c r="S3" s="760"/>
      <c r="T3" s="760"/>
      <c r="U3" s="760"/>
      <c r="V3" s="760"/>
      <c r="W3" s="760"/>
      <c r="X3" s="760"/>
      <c r="Y3" s="760"/>
      <c r="Z3" s="760"/>
      <c r="AA3" s="760"/>
      <c r="AB3" s="760"/>
      <c r="AC3" s="760"/>
      <c r="AD3" s="760"/>
      <c r="AE3" s="760"/>
      <c r="AF3" s="760"/>
      <c r="AG3" s="760"/>
      <c r="AH3" s="760"/>
      <c r="AI3" s="760"/>
      <c r="AJ3" s="760"/>
      <c r="AK3" s="760"/>
      <c r="AL3" s="760"/>
      <c r="AM3" s="760"/>
      <c r="AN3" s="760"/>
      <c r="AO3" s="760"/>
      <c r="AP3" s="760"/>
      <c r="AQ3" s="760"/>
      <c r="AR3" s="760"/>
      <c r="AS3" s="760"/>
      <c r="AT3" s="760"/>
      <c r="AU3" s="760"/>
      <c r="AV3" s="760"/>
      <c r="AW3" s="760"/>
      <c r="AX3" s="760"/>
      <c r="AY3" s="760"/>
      <c r="AZ3" s="760"/>
      <c r="BA3" s="760"/>
      <c r="BB3" s="760"/>
      <c r="BC3" s="760"/>
      <c r="BD3" s="760"/>
      <c r="BE3" s="760"/>
      <c r="BF3" s="760"/>
      <c r="BG3" s="760"/>
      <c r="BH3" s="760"/>
      <c r="BI3" s="760"/>
      <c r="BJ3" s="760"/>
      <c r="BK3" s="760"/>
      <c r="BL3" s="760"/>
      <c r="BM3" s="760"/>
      <c r="BN3" s="760"/>
      <c r="BO3" s="760"/>
      <c r="BP3" s="760"/>
      <c r="BQ3" s="760"/>
      <c r="BR3" s="760"/>
      <c r="BS3" s="760"/>
      <c r="BT3" s="760"/>
      <c r="BU3" s="760"/>
      <c r="BV3" s="760"/>
      <c r="BW3" s="760"/>
      <c r="BX3" s="760"/>
      <c r="BY3" s="760"/>
      <c r="BZ3" s="760"/>
      <c r="CA3" s="760"/>
      <c r="CB3" s="760"/>
      <c r="CC3" s="760"/>
      <c r="CD3" s="760"/>
      <c r="CE3" s="760"/>
      <c r="CF3" s="760"/>
      <c r="CG3" s="760"/>
      <c r="CH3" s="760"/>
      <c r="CI3" s="760"/>
      <c r="CJ3" s="760"/>
      <c r="CK3" s="760"/>
      <c r="CL3" s="760"/>
      <c r="CM3" s="760"/>
      <c r="CN3" s="760"/>
      <c r="CO3" s="760"/>
      <c r="CP3" s="760"/>
      <c r="CQ3" s="760"/>
      <c r="CR3" s="760"/>
      <c r="CS3" s="760"/>
      <c r="CT3" s="760"/>
      <c r="CU3" s="760"/>
      <c r="CV3" s="760"/>
      <c r="CW3" s="760"/>
      <c r="CX3" s="760"/>
      <c r="CY3" s="760"/>
      <c r="CZ3" s="760"/>
      <c r="DA3" s="760"/>
      <c r="DB3" s="760"/>
      <c r="DC3" s="760"/>
      <c r="DD3" s="760"/>
      <c r="DE3" s="760"/>
      <c r="DF3" s="760"/>
      <c r="DG3" s="760"/>
      <c r="DH3" s="760"/>
      <c r="DI3" s="760"/>
      <c r="DJ3" s="760"/>
      <c r="DK3" s="760"/>
      <c r="DL3" s="760"/>
      <c r="DM3" s="760"/>
      <c r="DN3" s="760"/>
      <c r="DO3" s="760"/>
      <c r="DP3" s="760"/>
      <c r="DQ3" s="760"/>
      <c r="DR3" s="760"/>
      <c r="DS3" s="760"/>
      <c r="DT3" s="760"/>
      <c r="DU3" s="760"/>
      <c r="DV3" s="760"/>
      <c r="DW3" s="760"/>
      <c r="DX3" s="760"/>
      <c r="DY3" s="760"/>
      <c r="DZ3" s="760"/>
      <c r="EA3" s="760"/>
      <c r="EB3" s="760"/>
      <c r="EC3" s="760"/>
      <c r="ED3" s="760"/>
      <c r="EE3" s="760"/>
      <c r="EF3" s="760"/>
      <c r="EG3" s="760"/>
      <c r="EH3" s="760"/>
      <c r="EI3" s="760"/>
      <c r="EJ3" s="760"/>
      <c r="EK3" s="760"/>
      <c r="EL3" s="760"/>
      <c r="EM3" s="760"/>
      <c r="EN3" s="760"/>
      <c r="EO3" s="760"/>
      <c r="EP3" s="760"/>
      <c r="EQ3" s="760"/>
      <c r="ER3" s="760" t="s">
        <v>203</v>
      </c>
      <c r="ES3" s="760"/>
      <c r="ET3" s="760"/>
      <c r="EU3" s="760"/>
      <c r="EV3" s="760"/>
      <c r="EW3" s="760"/>
      <c r="EX3" s="760"/>
      <c r="EY3" s="760"/>
      <c r="EZ3" s="760"/>
      <c r="FA3" s="767"/>
    </row>
    <row r="4" spans="1:157" ht="42" customHeight="1" thickBot="1" x14ac:dyDescent="0.3">
      <c r="A4" s="749" t="s">
        <v>0</v>
      </c>
      <c r="B4" s="750"/>
      <c r="C4" s="750"/>
      <c r="D4" s="750"/>
      <c r="E4" s="751"/>
      <c r="F4" s="768" t="s">
        <v>262</v>
      </c>
      <c r="G4" s="769"/>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69"/>
      <c r="AM4" s="769"/>
      <c r="AN4" s="769"/>
      <c r="AO4" s="769"/>
      <c r="AP4" s="769"/>
      <c r="AQ4" s="769"/>
      <c r="AR4" s="769"/>
      <c r="AS4" s="769"/>
      <c r="AT4" s="769"/>
      <c r="AU4" s="769"/>
      <c r="AV4" s="769"/>
      <c r="AW4" s="769"/>
      <c r="AX4" s="769"/>
      <c r="AY4" s="769"/>
      <c r="AZ4" s="769"/>
      <c r="BA4" s="769"/>
      <c r="BB4" s="769"/>
      <c r="BC4" s="769"/>
      <c r="BD4" s="769"/>
      <c r="BE4" s="769"/>
      <c r="BF4" s="769"/>
      <c r="BG4" s="769"/>
      <c r="BH4" s="769"/>
      <c r="BI4" s="769"/>
      <c r="BJ4" s="769"/>
      <c r="BK4" s="769"/>
      <c r="BL4" s="769"/>
      <c r="BM4" s="769"/>
      <c r="BN4" s="769"/>
      <c r="BO4" s="769"/>
      <c r="BP4" s="769"/>
      <c r="BQ4" s="769"/>
      <c r="BR4" s="769"/>
      <c r="BS4" s="769"/>
      <c r="BT4" s="769"/>
      <c r="BU4" s="769"/>
      <c r="BV4" s="769"/>
      <c r="BW4" s="769"/>
      <c r="BX4" s="769"/>
      <c r="BY4" s="769"/>
      <c r="BZ4" s="769"/>
      <c r="CA4" s="769"/>
      <c r="CB4" s="769"/>
      <c r="CC4" s="769"/>
      <c r="CD4" s="769"/>
      <c r="CE4" s="769"/>
      <c r="CF4" s="769"/>
      <c r="CG4" s="769"/>
      <c r="CH4" s="769"/>
      <c r="CI4" s="769"/>
      <c r="CJ4" s="769"/>
      <c r="CK4" s="769"/>
      <c r="CL4" s="769"/>
      <c r="CM4" s="769"/>
      <c r="CN4" s="769"/>
      <c r="CO4" s="769"/>
      <c r="CP4" s="769"/>
      <c r="CQ4" s="769"/>
      <c r="CR4" s="769"/>
      <c r="CS4" s="769"/>
      <c r="CT4" s="769"/>
      <c r="CU4" s="769"/>
      <c r="CV4" s="769"/>
      <c r="CW4" s="769"/>
      <c r="CX4" s="769"/>
      <c r="CY4" s="769"/>
      <c r="CZ4" s="769"/>
      <c r="DA4" s="769"/>
      <c r="DB4" s="769"/>
      <c r="DC4" s="769"/>
      <c r="DD4" s="769"/>
      <c r="DE4" s="769"/>
      <c r="DF4" s="769"/>
      <c r="DG4" s="769"/>
      <c r="DH4" s="769"/>
      <c r="DI4" s="769"/>
      <c r="DJ4" s="769"/>
      <c r="DK4" s="769"/>
      <c r="DL4" s="769"/>
      <c r="DM4" s="769"/>
      <c r="DN4" s="769"/>
      <c r="DO4" s="769"/>
      <c r="DP4" s="769"/>
      <c r="DQ4" s="769"/>
      <c r="DR4" s="769"/>
      <c r="DS4" s="769"/>
      <c r="DT4" s="769"/>
      <c r="DU4" s="769"/>
      <c r="DV4" s="769"/>
      <c r="DW4" s="769"/>
      <c r="DX4" s="769"/>
      <c r="DY4" s="769"/>
      <c r="DZ4" s="769"/>
      <c r="EA4" s="769"/>
      <c r="EB4" s="769"/>
      <c r="EC4" s="769"/>
      <c r="ED4" s="769"/>
      <c r="EE4" s="769"/>
      <c r="EF4" s="769"/>
      <c r="EG4" s="769"/>
      <c r="EH4" s="769"/>
      <c r="EI4" s="769"/>
      <c r="EJ4" s="769"/>
      <c r="EK4" s="769"/>
      <c r="EL4" s="769"/>
      <c r="EM4" s="769"/>
      <c r="EN4" s="769"/>
      <c r="EO4" s="769"/>
      <c r="EP4" s="769"/>
      <c r="EQ4" s="769"/>
      <c r="ER4" s="769"/>
      <c r="ES4" s="769"/>
      <c r="ET4" s="769"/>
      <c r="EU4" s="769"/>
      <c r="EV4" s="769"/>
      <c r="EW4" s="769"/>
      <c r="EX4" s="769"/>
      <c r="EY4" s="769"/>
      <c r="EZ4" s="769"/>
      <c r="FA4" s="770"/>
    </row>
    <row r="5" spans="1:157" ht="42" customHeight="1" thickBot="1" x14ac:dyDescent="0.3">
      <c r="A5" s="749" t="s">
        <v>2</v>
      </c>
      <c r="B5" s="750"/>
      <c r="C5" s="750"/>
      <c r="D5" s="750"/>
      <c r="E5" s="751"/>
      <c r="F5" s="768" t="s">
        <v>226</v>
      </c>
      <c r="G5" s="769"/>
      <c r="H5" s="769"/>
      <c r="I5" s="769"/>
      <c r="J5" s="769"/>
      <c r="K5" s="769"/>
      <c r="L5" s="769"/>
      <c r="M5" s="769"/>
      <c r="N5" s="769"/>
      <c r="O5" s="769"/>
      <c r="P5" s="769"/>
      <c r="Q5" s="769"/>
      <c r="R5" s="769"/>
      <c r="S5" s="769"/>
      <c r="T5" s="769"/>
      <c r="U5" s="769"/>
      <c r="V5" s="769"/>
      <c r="W5" s="769"/>
      <c r="X5" s="769"/>
      <c r="Y5" s="769"/>
      <c r="Z5" s="769"/>
      <c r="AA5" s="769"/>
      <c r="AB5" s="769"/>
      <c r="AC5" s="769"/>
      <c r="AD5" s="769"/>
      <c r="AE5" s="769"/>
      <c r="AF5" s="769"/>
      <c r="AG5" s="769"/>
      <c r="AH5" s="769"/>
      <c r="AI5" s="769"/>
      <c r="AJ5" s="769"/>
      <c r="AK5" s="769"/>
      <c r="AL5" s="769"/>
      <c r="AM5" s="769"/>
      <c r="AN5" s="769"/>
      <c r="AO5" s="769"/>
      <c r="AP5" s="769"/>
      <c r="AQ5" s="769"/>
      <c r="AR5" s="769"/>
      <c r="AS5" s="769"/>
      <c r="AT5" s="769"/>
      <c r="AU5" s="769"/>
      <c r="AV5" s="769"/>
      <c r="AW5" s="769"/>
      <c r="AX5" s="769"/>
      <c r="AY5" s="769"/>
      <c r="AZ5" s="769"/>
      <c r="BA5" s="769"/>
      <c r="BB5" s="769"/>
      <c r="BC5" s="769"/>
      <c r="BD5" s="769"/>
      <c r="BE5" s="769"/>
      <c r="BF5" s="769"/>
      <c r="BG5" s="769"/>
      <c r="BH5" s="769"/>
      <c r="BI5" s="769"/>
      <c r="BJ5" s="769"/>
      <c r="BK5" s="769"/>
      <c r="BL5" s="769"/>
      <c r="BM5" s="769"/>
      <c r="BN5" s="769"/>
      <c r="BO5" s="769"/>
      <c r="BP5" s="769"/>
      <c r="BQ5" s="769"/>
      <c r="BR5" s="769"/>
      <c r="BS5" s="769"/>
      <c r="BT5" s="769"/>
      <c r="BU5" s="769"/>
      <c r="BV5" s="769"/>
      <c r="BW5" s="769"/>
      <c r="BX5" s="769"/>
      <c r="BY5" s="769"/>
      <c r="BZ5" s="769"/>
      <c r="CA5" s="769"/>
      <c r="CB5" s="769"/>
      <c r="CC5" s="769"/>
      <c r="CD5" s="769"/>
      <c r="CE5" s="769"/>
      <c r="CF5" s="769"/>
      <c r="CG5" s="769"/>
      <c r="CH5" s="769"/>
      <c r="CI5" s="769"/>
      <c r="CJ5" s="769"/>
      <c r="CK5" s="769"/>
      <c r="CL5" s="769"/>
      <c r="CM5" s="769"/>
      <c r="CN5" s="769"/>
      <c r="CO5" s="769"/>
      <c r="CP5" s="769"/>
      <c r="CQ5" s="769"/>
      <c r="CR5" s="769"/>
      <c r="CS5" s="769"/>
      <c r="CT5" s="769"/>
      <c r="CU5" s="769"/>
      <c r="CV5" s="769"/>
      <c r="CW5" s="769"/>
      <c r="CX5" s="769"/>
      <c r="CY5" s="769"/>
      <c r="CZ5" s="769"/>
      <c r="DA5" s="769"/>
      <c r="DB5" s="769"/>
      <c r="DC5" s="769"/>
      <c r="DD5" s="769"/>
      <c r="DE5" s="769"/>
      <c r="DF5" s="769"/>
      <c r="DG5" s="769"/>
      <c r="DH5" s="769"/>
      <c r="DI5" s="769"/>
      <c r="DJ5" s="769"/>
      <c r="DK5" s="769"/>
      <c r="DL5" s="769"/>
      <c r="DM5" s="769"/>
      <c r="DN5" s="769"/>
      <c r="DO5" s="769"/>
      <c r="DP5" s="769"/>
      <c r="DQ5" s="769"/>
      <c r="DR5" s="769"/>
      <c r="DS5" s="769"/>
      <c r="DT5" s="769"/>
      <c r="DU5" s="769"/>
      <c r="DV5" s="769"/>
      <c r="DW5" s="769"/>
      <c r="DX5" s="769"/>
      <c r="DY5" s="769"/>
      <c r="DZ5" s="769"/>
      <c r="EA5" s="769"/>
      <c r="EB5" s="769"/>
      <c r="EC5" s="769"/>
      <c r="ED5" s="769"/>
      <c r="EE5" s="769"/>
      <c r="EF5" s="769"/>
      <c r="EG5" s="769"/>
      <c r="EH5" s="769"/>
      <c r="EI5" s="769"/>
      <c r="EJ5" s="769"/>
      <c r="EK5" s="769"/>
      <c r="EL5" s="769"/>
      <c r="EM5" s="769"/>
      <c r="EN5" s="769"/>
      <c r="EO5" s="769"/>
      <c r="EP5" s="769"/>
      <c r="EQ5" s="769"/>
      <c r="ER5" s="769"/>
      <c r="ES5" s="769"/>
      <c r="ET5" s="769"/>
      <c r="EU5" s="769"/>
      <c r="EV5" s="769"/>
      <c r="EW5" s="769"/>
      <c r="EX5" s="769"/>
      <c r="EY5" s="769"/>
      <c r="EZ5" s="769"/>
      <c r="FA5" s="770"/>
    </row>
    <row r="6" spans="1:157" ht="40.5" customHeight="1" thickBot="1" x14ac:dyDescent="0.3">
      <c r="A6" s="6"/>
      <c r="B6" s="6"/>
      <c r="C6" s="6"/>
      <c r="D6" s="7"/>
      <c r="E6" s="7"/>
      <c r="F6" s="220"/>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376"/>
      <c r="BG6" s="376"/>
      <c r="BH6" s="376"/>
      <c r="BI6" s="376"/>
      <c r="BJ6" s="376"/>
      <c r="BK6" s="376"/>
      <c r="BL6" s="376"/>
      <c r="BM6" s="376"/>
      <c r="BN6" s="376"/>
      <c r="BO6" s="376"/>
      <c r="BP6" s="376"/>
      <c r="BQ6" s="376"/>
      <c r="BR6" s="376"/>
      <c r="BS6" s="376"/>
      <c r="BT6" s="376"/>
      <c r="BU6" s="376"/>
      <c r="BV6" s="376"/>
      <c r="BW6" s="376"/>
      <c r="BX6" s="376"/>
      <c r="BY6" s="376"/>
      <c r="BZ6" s="376"/>
      <c r="CA6" s="376"/>
      <c r="CB6" s="376"/>
      <c r="CC6" s="376"/>
      <c r="CD6" s="376"/>
      <c r="CE6" s="376"/>
      <c r="CF6" s="376"/>
      <c r="CG6" s="376"/>
      <c r="CH6" s="376"/>
      <c r="CI6" s="376"/>
      <c r="CJ6" s="376"/>
      <c r="CK6" s="376"/>
      <c r="CL6" s="376"/>
      <c r="CM6" s="376"/>
      <c r="CN6" s="376"/>
      <c r="CO6" s="376"/>
      <c r="CP6" s="376"/>
      <c r="CQ6" s="376"/>
      <c r="CR6" s="376"/>
      <c r="CS6" s="376"/>
      <c r="CT6" s="376"/>
      <c r="CU6" s="376"/>
      <c r="CV6" s="376"/>
      <c r="CW6" s="376"/>
      <c r="CX6" s="376"/>
      <c r="CY6" s="376"/>
      <c r="CZ6" s="376"/>
      <c r="DA6" s="376"/>
      <c r="DB6" s="376"/>
      <c r="DC6" s="376"/>
      <c r="DD6" s="376"/>
      <c r="DE6" s="376"/>
      <c r="DF6" s="376"/>
      <c r="DG6" s="376"/>
      <c r="DH6" s="376"/>
      <c r="DI6" s="376"/>
      <c r="DJ6" s="376"/>
      <c r="DK6" s="376"/>
      <c r="DL6" s="376"/>
      <c r="DM6" s="376"/>
      <c r="DN6" s="376"/>
      <c r="DO6" s="376"/>
      <c r="DP6" s="376"/>
      <c r="DQ6" s="376"/>
      <c r="DR6" s="376"/>
      <c r="DS6" s="376"/>
      <c r="DT6" s="376"/>
      <c r="DU6" s="376"/>
      <c r="DV6" s="376"/>
      <c r="DW6" s="376"/>
      <c r="DX6" s="376"/>
      <c r="DY6" s="376"/>
      <c r="DZ6" s="376"/>
      <c r="EA6" s="376"/>
      <c r="EB6" s="376"/>
      <c r="EC6" s="376"/>
      <c r="ED6" s="376"/>
      <c r="EE6" s="376"/>
      <c r="EF6" s="376"/>
      <c r="EG6" s="376"/>
      <c r="EH6" s="376"/>
      <c r="EI6" s="376"/>
      <c r="EJ6" s="376"/>
      <c r="EK6" s="376"/>
      <c r="EL6" s="376"/>
      <c r="EM6" s="376"/>
      <c r="EN6" s="376"/>
      <c r="EO6" s="376"/>
      <c r="EP6" s="376"/>
      <c r="EQ6" s="376"/>
      <c r="ER6" s="376"/>
      <c r="ES6" s="376"/>
      <c r="ET6" s="376"/>
      <c r="EU6" s="6"/>
      <c r="EV6" s="6"/>
      <c r="EW6" s="6"/>
      <c r="EX6" s="6"/>
      <c r="EY6" s="6"/>
      <c r="EZ6" s="6"/>
      <c r="FA6" s="6"/>
    </row>
    <row r="7" spans="1:157" s="293" customFormat="1" ht="18.75" customHeight="1" x14ac:dyDescent="0.25">
      <c r="A7" s="752" t="s">
        <v>73</v>
      </c>
      <c r="B7" s="667"/>
      <c r="C7" s="667"/>
      <c r="D7" s="667"/>
      <c r="E7" s="667"/>
      <c r="F7" s="667"/>
      <c r="G7" s="667"/>
      <c r="H7" s="761" t="s">
        <v>192</v>
      </c>
      <c r="I7" s="762"/>
      <c r="J7" s="762"/>
      <c r="K7" s="762"/>
      <c r="L7" s="762"/>
      <c r="M7" s="762"/>
      <c r="N7" s="762"/>
      <c r="O7" s="762"/>
      <c r="P7" s="762"/>
      <c r="Q7" s="762"/>
      <c r="R7" s="762"/>
      <c r="S7" s="762"/>
      <c r="T7" s="762"/>
      <c r="U7" s="762"/>
      <c r="V7" s="762"/>
      <c r="W7" s="762"/>
      <c r="X7" s="762"/>
      <c r="Y7" s="762"/>
      <c r="Z7" s="762"/>
      <c r="AA7" s="762"/>
      <c r="AB7" s="762"/>
      <c r="AC7" s="762"/>
      <c r="AD7" s="762"/>
      <c r="AE7" s="762"/>
      <c r="AF7" s="762"/>
      <c r="AG7" s="762"/>
      <c r="AH7" s="762"/>
      <c r="AI7" s="762"/>
      <c r="AJ7" s="762"/>
      <c r="AK7" s="762"/>
      <c r="AL7" s="762"/>
      <c r="AM7" s="762"/>
      <c r="AN7" s="762"/>
      <c r="AO7" s="762"/>
      <c r="AP7" s="762"/>
      <c r="AQ7" s="762"/>
      <c r="AR7" s="762"/>
      <c r="AS7" s="762"/>
      <c r="AT7" s="762"/>
      <c r="AU7" s="762"/>
      <c r="AV7" s="762"/>
      <c r="AW7" s="762"/>
      <c r="AX7" s="762"/>
      <c r="AY7" s="762"/>
      <c r="AZ7" s="762"/>
      <c r="BA7" s="762"/>
      <c r="BB7" s="762"/>
      <c r="BC7" s="762"/>
      <c r="BD7" s="762"/>
      <c r="BE7" s="762"/>
      <c r="BF7" s="762"/>
      <c r="BG7" s="762"/>
      <c r="BH7" s="762"/>
      <c r="BI7" s="762"/>
      <c r="BJ7" s="762"/>
      <c r="BK7" s="762"/>
      <c r="BL7" s="762"/>
      <c r="BM7" s="762"/>
      <c r="BN7" s="762"/>
      <c r="BO7" s="762"/>
      <c r="BP7" s="762"/>
      <c r="BQ7" s="762"/>
      <c r="BR7" s="762"/>
      <c r="BS7" s="762"/>
      <c r="BT7" s="762"/>
      <c r="BU7" s="762"/>
      <c r="BV7" s="762"/>
      <c r="BW7" s="762"/>
      <c r="BX7" s="762"/>
      <c r="BY7" s="762"/>
      <c r="BZ7" s="762"/>
      <c r="CA7" s="762"/>
      <c r="CB7" s="762"/>
      <c r="CC7" s="762"/>
      <c r="CD7" s="762"/>
      <c r="CE7" s="762"/>
      <c r="CF7" s="762"/>
      <c r="CG7" s="762"/>
      <c r="CH7" s="762"/>
      <c r="CI7" s="762"/>
      <c r="CJ7" s="762"/>
      <c r="CK7" s="762"/>
      <c r="CL7" s="762"/>
      <c r="CM7" s="762"/>
      <c r="CN7" s="762"/>
      <c r="CO7" s="762"/>
      <c r="CP7" s="762"/>
      <c r="CQ7" s="762"/>
      <c r="CR7" s="762"/>
      <c r="CS7" s="762"/>
      <c r="CT7" s="762"/>
      <c r="CU7" s="762"/>
      <c r="CV7" s="762"/>
      <c r="CW7" s="762"/>
      <c r="CX7" s="762"/>
      <c r="CY7" s="762"/>
      <c r="CZ7" s="762"/>
      <c r="DA7" s="762"/>
      <c r="DB7" s="762"/>
      <c r="DC7" s="762"/>
      <c r="DD7" s="762"/>
      <c r="DE7" s="762"/>
      <c r="DF7" s="762"/>
      <c r="DG7" s="762"/>
      <c r="DH7" s="762"/>
      <c r="DI7" s="762"/>
      <c r="DJ7" s="762"/>
      <c r="DK7" s="762"/>
      <c r="DL7" s="762"/>
      <c r="DM7" s="762"/>
      <c r="DN7" s="762"/>
      <c r="DO7" s="762"/>
      <c r="DP7" s="762"/>
      <c r="DQ7" s="762"/>
      <c r="DR7" s="762"/>
      <c r="DS7" s="762"/>
      <c r="DT7" s="762"/>
      <c r="DU7" s="762"/>
      <c r="DV7" s="762"/>
      <c r="DW7" s="762"/>
      <c r="DX7" s="762"/>
      <c r="DY7" s="762"/>
      <c r="DZ7" s="762"/>
      <c r="EA7" s="762"/>
      <c r="EB7" s="762"/>
      <c r="EC7" s="762"/>
      <c r="ED7" s="762"/>
      <c r="EE7" s="762"/>
      <c r="EF7" s="762"/>
      <c r="EG7" s="762"/>
      <c r="EH7" s="762"/>
      <c r="EI7" s="762"/>
      <c r="EJ7" s="762"/>
      <c r="EK7" s="762"/>
      <c r="EL7" s="762"/>
      <c r="EM7" s="762"/>
      <c r="EN7" s="762"/>
      <c r="EO7" s="762"/>
      <c r="EP7" s="762"/>
      <c r="EQ7" s="763"/>
      <c r="ER7" s="629" t="s">
        <v>185</v>
      </c>
      <c r="ES7" s="629" t="s">
        <v>186</v>
      </c>
      <c r="ET7" s="684" t="s">
        <v>187</v>
      </c>
      <c r="EU7" s="651" t="s">
        <v>209</v>
      </c>
      <c r="EV7" s="670" t="s">
        <v>210</v>
      </c>
      <c r="EW7" s="672" t="s">
        <v>211</v>
      </c>
      <c r="EX7" s="667" t="s">
        <v>212</v>
      </c>
      <c r="EY7" s="667" t="s">
        <v>213</v>
      </c>
      <c r="EZ7" s="681" t="s">
        <v>215</v>
      </c>
      <c r="FA7" s="771" t="s">
        <v>214</v>
      </c>
    </row>
    <row r="8" spans="1:157" s="293" customFormat="1" ht="27.75" customHeight="1" thickBot="1" x14ac:dyDescent="0.3">
      <c r="A8" s="753"/>
      <c r="B8" s="668"/>
      <c r="C8" s="668"/>
      <c r="D8" s="668"/>
      <c r="E8" s="668"/>
      <c r="F8" s="668"/>
      <c r="G8" s="668"/>
      <c r="H8" s="664" t="s">
        <v>50</v>
      </c>
      <c r="I8" s="664"/>
      <c r="J8" s="664"/>
      <c r="K8" s="664"/>
      <c r="L8" s="664"/>
      <c r="M8" s="664"/>
      <c r="N8" s="664"/>
      <c r="O8" s="664"/>
      <c r="P8" s="664"/>
      <c r="Q8" s="664"/>
      <c r="R8" s="664"/>
      <c r="S8" s="664"/>
      <c r="T8" s="664"/>
      <c r="U8" s="664"/>
      <c r="V8" s="664"/>
      <c r="W8" s="664"/>
      <c r="X8" s="664"/>
      <c r="Y8" s="664"/>
      <c r="Z8" s="664"/>
      <c r="AA8" s="664"/>
      <c r="AB8" s="764" t="s">
        <v>222</v>
      </c>
      <c r="AC8" s="765"/>
      <c r="AD8" s="765"/>
      <c r="AE8" s="765"/>
      <c r="AF8" s="765"/>
      <c r="AG8" s="765"/>
      <c r="AH8" s="765"/>
      <c r="AI8" s="765"/>
      <c r="AJ8" s="765"/>
      <c r="AK8" s="765"/>
      <c r="AL8" s="765"/>
      <c r="AM8" s="765"/>
      <c r="AN8" s="765"/>
      <c r="AO8" s="765"/>
      <c r="AP8" s="765"/>
      <c r="AQ8" s="765"/>
      <c r="AR8" s="765"/>
      <c r="AS8" s="765"/>
      <c r="AT8" s="765"/>
      <c r="AU8" s="765"/>
      <c r="AV8" s="765"/>
      <c r="AW8" s="765"/>
      <c r="AX8" s="765"/>
      <c r="AY8" s="765"/>
      <c r="AZ8" s="765"/>
      <c r="BA8" s="765"/>
      <c r="BB8" s="765"/>
      <c r="BC8" s="765"/>
      <c r="BD8" s="765"/>
      <c r="BE8" s="766"/>
      <c r="BF8" s="663" t="s">
        <v>47</v>
      </c>
      <c r="BG8" s="663"/>
      <c r="BH8" s="663"/>
      <c r="BI8" s="663"/>
      <c r="BJ8" s="663"/>
      <c r="BK8" s="663"/>
      <c r="BL8" s="663"/>
      <c r="BM8" s="663"/>
      <c r="BN8" s="663"/>
      <c r="BO8" s="663"/>
      <c r="BP8" s="663"/>
      <c r="BQ8" s="663"/>
      <c r="BR8" s="663"/>
      <c r="BS8" s="663"/>
      <c r="BT8" s="663"/>
      <c r="BU8" s="663"/>
      <c r="BV8" s="663"/>
      <c r="BW8" s="663"/>
      <c r="BX8" s="663"/>
      <c r="BY8" s="663"/>
      <c r="BZ8" s="663"/>
      <c r="CA8" s="663"/>
      <c r="CB8" s="663"/>
      <c r="CC8" s="663"/>
      <c r="CD8" s="663"/>
      <c r="CE8" s="663"/>
      <c r="CF8" s="663"/>
      <c r="CG8" s="663"/>
      <c r="CH8" s="663"/>
      <c r="CI8" s="663"/>
      <c r="CJ8" s="666" t="s">
        <v>48</v>
      </c>
      <c r="CK8" s="666"/>
      <c r="CL8" s="666"/>
      <c r="CM8" s="666"/>
      <c r="CN8" s="666"/>
      <c r="CO8" s="666"/>
      <c r="CP8" s="666"/>
      <c r="CQ8" s="666"/>
      <c r="CR8" s="666"/>
      <c r="CS8" s="666"/>
      <c r="CT8" s="666"/>
      <c r="CU8" s="666"/>
      <c r="CV8" s="666"/>
      <c r="CW8" s="666"/>
      <c r="CX8" s="666"/>
      <c r="CY8" s="666"/>
      <c r="CZ8" s="666"/>
      <c r="DA8" s="666"/>
      <c r="DB8" s="666"/>
      <c r="DC8" s="666"/>
      <c r="DD8" s="666"/>
      <c r="DE8" s="666"/>
      <c r="DF8" s="666"/>
      <c r="DG8" s="666"/>
      <c r="DH8" s="666"/>
      <c r="DI8" s="666"/>
      <c r="DJ8" s="666"/>
      <c r="DK8" s="666"/>
      <c r="DL8" s="666"/>
      <c r="DM8" s="666"/>
      <c r="DN8" s="663" t="s">
        <v>49</v>
      </c>
      <c r="DO8" s="664"/>
      <c r="DP8" s="664"/>
      <c r="DQ8" s="664"/>
      <c r="DR8" s="664"/>
      <c r="DS8" s="664"/>
      <c r="DT8" s="664"/>
      <c r="DU8" s="664"/>
      <c r="DV8" s="664"/>
      <c r="DW8" s="664"/>
      <c r="DX8" s="664"/>
      <c r="DY8" s="664"/>
      <c r="DZ8" s="664"/>
      <c r="EA8" s="664"/>
      <c r="EB8" s="664"/>
      <c r="EC8" s="664"/>
      <c r="ED8" s="664"/>
      <c r="EE8" s="664"/>
      <c r="EF8" s="664"/>
      <c r="EG8" s="664"/>
      <c r="EH8" s="664"/>
      <c r="EI8" s="664"/>
      <c r="EJ8" s="664"/>
      <c r="EK8" s="664"/>
      <c r="EL8" s="664"/>
      <c r="EM8" s="664"/>
      <c r="EN8" s="664"/>
      <c r="EO8" s="664"/>
      <c r="EP8" s="664"/>
      <c r="EQ8" s="665"/>
      <c r="ER8" s="630"/>
      <c r="ES8" s="630"/>
      <c r="ET8" s="685"/>
      <c r="EU8" s="652"/>
      <c r="EV8" s="671"/>
      <c r="EW8" s="673"/>
      <c r="EX8" s="668"/>
      <c r="EY8" s="668"/>
      <c r="EZ8" s="682"/>
      <c r="FA8" s="772"/>
    </row>
    <row r="9" spans="1:157" s="293" customFormat="1" ht="78.75" customHeight="1" thickBot="1" x14ac:dyDescent="0.3">
      <c r="A9" s="371" t="s">
        <v>66</v>
      </c>
      <c r="B9" s="372" t="s">
        <v>67</v>
      </c>
      <c r="C9" s="365" t="s">
        <v>68</v>
      </c>
      <c r="D9" s="365" t="s">
        <v>69</v>
      </c>
      <c r="E9" s="365" t="s">
        <v>70</v>
      </c>
      <c r="F9" s="365" t="s">
        <v>71</v>
      </c>
      <c r="G9" s="504" t="s">
        <v>72</v>
      </c>
      <c r="H9" s="505" t="s">
        <v>237</v>
      </c>
      <c r="I9" s="506" t="s">
        <v>238</v>
      </c>
      <c r="J9" s="507" t="s">
        <v>239</v>
      </c>
      <c r="K9" s="506" t="s">
        <v>240</v>
      </c>
      <c r="L9" s="507" t="s">
        <v>241</v>
      </c>
      <c r="M9" s="506" t="s">
        <v>242</v>
      </c>
      <c r="N9" s="507" t="s">
        <v>243</v>
      </c>
      <c r="O9" s="506" t="s">
        <v>244</v>
      </c>
      <c r="P9" s="507" t="s">
        <v>245</v>
      </c>
      <c r="Q9" s="506" t="s">
        <v>246</v>
      </c>
      <c r="R9" s="507" t="s">
        <v>247</v>
      </c>
      <c r="S9" s="506" t="s">
        <v>248</v>
      </c>
      <c r="T9" s="507" t="s">
        <v>249</v>
      </c>
      <c r="U9" s="506" t="s">
        <v>250</v>
      </c>
      <c r="V9" s="507" t="s">
        <v>251</v>
      </c>
      <c r="W9" s="508" t="s">
        <v>184</v>
      </c>
      <c r="X9" s="509" t="s">
        <v>216</v>
      </c>
      <c r="Y9" s="510" t="s">
        <v>217</v>
      </c>
      <c r="Z9" s="511" t="s">
        <v>218</v>
      </c>
      <c r="AA9" s="510" t="s">
        <v>219</v>
      </c>
      <c r="AB9" s="505" t="s">
        <v>237</v>
      </c>
      <c r="AC9" s="506" t="s">
        <v>252</v>
      </c>
      <c r="AD9" s="507" t="s">
        <v>253</v>
      </c>
      <c r="AE9" s="506" t="s">
        <v>254</v>
      </c>
      <c r="AF9" s="507" t="s">
        <v>255</v>
      </c>
      <c r="AG9" s="506" t="s">
        <v>256</v>
      </c>
      <c r="AH9" s="507" t="s">
        <v>257</v>
      </c>
      <c r="AI9" s="506" t="s">
        <v>258</v>
      </c>
      <c r="AJ9" s="507" t="s">
        <v>259</v>
      </c>
      <c r="AK9" s="506" t="s">
        <v>260</v>
      </c>
      <c r="AL9" s="507" t="s">
        <v>261</v>
      </c>
      <c r="AM9" s="506" t="s">
        <v>238</v>
      </c>
      <c r="AN9" s="507" t="s">
        <v>239</v>
      </c>
      <c r="AO9" s="506" t="s">
        <v>240</v>
      </c>
      <c r="AP9" s="507" t="s">
        <v>241</v>
      </c>
      <c r="AQ9" s="506" t="s">
        <v>242</v>
      </c>
      <c r="AR9" s="507" t="s">
        <v>243</v>
      </c>
      <c r="AS9" s="506" t="s">
        <v>244</v>
      </c>
      <c r="AT9" s="507" t="s">
        <v>245</v>
      </c>
      <c r="AU9" s="506" t="s">
        <v>246</v>
      </c>
      <c r="AV9" s="507" t="s">
        <v>247</v>
      </c>
      <c r="AW9" s="506" t="s">
        <v>248</v>
      </c>
      <c r="AX9" s="507" t="s">
        <v>249</v>
      </c>
      <c r="AY9" s="506" t="s">
        <v>250</v>
      </c>
      <c r="AZ9" s="507" t="s">
        <v>251</v>
      </c>
      <c r="BA9" s="512" t="s">
        <v>184</v>
      </c>
      <c r="BB9" s="513" t="s">
        <v>208</v>
      </c>
      <c r="BC9" s="514" t="s">
        <v>269</v>
      </c>
      <c r="BD9" s="511" t="s">
        <v>206</v>
      </c>
      <c r="BE9" s="515" t="s">
        <v>268</v>
      </c>
      <c r="BF9" s="516" t="s">
        <v>496</v>
      </c>
      <c r="BG9" s="511" t="s">
        <v>497</v>
      </c>
      <c r="BH9" s="515" t="s">
        <v>498</v>
      </c>
      <c r="BI9" s="511" t="s">
        <v>499</v>
      </c>
      <c r="BJ9" s="515" t="s">
        <v>500</v>
      </c>
      <c r="BK9" s="511" t="s">
        <v>501</v>
      </c>
      <c r="BL9" s="515" t="s">
        <v>502</v>
      </c>
      <c r="BM9" s="517" t="s">
        <v>503</v>
      </c>
      <c r="BN9" s="518" t="s">
        <v>504</v>
      </c>
      <c r="BO9" s="517" t="s">
        <v>505</v>
      </c>
      <c r="BP9" s="518" t="s">
        <v>506</v>
      </c>
      <c r="BQ9" s="517" t="s">
        <v>507</v>
      </c>
      <c r="BR9" s="518" t="s">
        <v>508</v>
      </c>
      <c r="BS9" s="517" t="s">
        <v>509</v>
      </c>
      <c r="BT9" s="518" t="s">
        <v>510</v>
      </c>
      <c r="BU9" s="517" t="s">
        <v>511</v>
      </c>
      <c r="BV9" s="518" t="s">
        <v>512</v>
      </c>
      <c r="BW9" s="517" t="s">
        <v>513</v>
      </c>
      <c r="BX9" s="518" t="s">
        <v>545</v>
      </c>
      <c r="BY9" s="517" t="s">
        <v>515</v>
      </c>
      <c r="BZ9" s="518" t="s">
        <v>546</v>
      </c>
      <c r="CA9" s="517" t="s">
        <v>517</v>
      </c>
      <c r="CB9" s="518" t="s">
        <v>518</v>
      </c>
      <c r="CC9" s="517" t="s">
        <v>519</v>
      </c>
      <c r="CD9" s="518" t="s">
        <v>520</v>
      </c>
      <c r="CE9" s="512" t="s">
        <v>184</v>
      </c>
      <c r="CF9" s="511" t="s">
        <v>188</v>
      </c>
      <c r="CG9" s="515" t="s">
        <v>521</v>
      </c>
      <c r="CH9" s="511" t="s">
        <v>190</v>
      </c>
      <c r="CI9" s="515" t="s">
        <v>191</v>
      </c>
      <c r="CJ9" s="516" t="s">
        <v>496</v>
      </c>
      <c r="CK9" s="519" t="s">
        <v>547</v>
      </c>
      <c r="CL9" s="520" t="s">
        <v>548</v>
      </c>
      <c r="CM9" s="519" t="s">
        <v>549</v>
      </c>
      <c r="CN9" s="520" t="s">
        <v>550</v>
      </c>
      <c r="CO9" s="519" t="s">
        <v>551</v>
      </c>
      <c r="CP9" s="520" t="s">
        <v>552</v>
      </c>
      <c r="CQ9" s="519" t="s">
        <v>553</v>
      </c>
      <c r="CR9" s="520" t="s">
        <v>554</v>
      </c>
      <c r="CS9" s="519" t="s">
        <v>555</v>
      </c>
      <c r="CT9" s="520" t="s">
        <v>556</v>
      </c>
      <c r="CU9" s="519" t="s">
        <v>557</v>
      </c>
      <c r="CV9" s="520" t="s">
        <v>558</v>
      </c>
      <c r="CW9" s="519" t="s">
        <v>559</v>
      </c>
      <c r="CX9" s="520" t="s">
        <v>560</v>
      </c>
      <c r="CY9" s="519" t="s">
        <v>561</v>
      </c>
      <c r="CZ9" s="520" t="s">
        <v>562</v>
      </c>
      <c r="DA9" s="519" t="s">
        <v>563</v>
      </c>
      <c r="DB9" s="520" t="s">
        <v>564</v>
      </c>
      <c r="DC9" s="519" t="s">
        <v>565</v>
      </c>
      <c r="DD9" s="520" t="s">
        <v>566</v>
      </c>
      <c r="DE9" s="519" t="s">
        <v>567</v>
      </c>
      <c r="DF9" s="520" t="s">
        <v>568</v>
      </c>
      <c r="DG9" s="519" t="s">
        <v>569</v>
      </c>
      <c r="DH9" s="520" t="s">
        <v>570</v>
      </c>
      <c r="DI9" s="521" t="s">
        <v>184</v>
      </c>
      <c r="DJ9" s="522" t="s">
        <v>194</v>
      </c>
      <c r="DK9" s="518" t="s">
        <v>195</v>
      </c>
      <c r="DL9" s="522" t="s">
        <v>196</v>
      </c>
      <c r="DM9" s="518" t="s">
        <v>197</v>
      </c>
      <c r="DN9" s="523" t="s">
        <v>496</v>
      </c>
      <c r="DO9" s="524" t="s">
        <v>497</v>
      </c>
      <c r="DP9" s="525" t="s">
        <v>498</v>
      </c>
      <c r="DQ9" s="526" t="s">
        <v>499</v>
      </c>
      <c r="DR9" s="525" t="s">
        <v>500</v>
      </c>
      <c r="DS9" s="526" t="s">
        <v>501</v>
      </c>
      <c r="DT9" s="525" t="s">
        <v>502</v>
      </c>
      <c r="DU9" s="526" t="s">
        <v>503</v>
      </c>
      <c r="DV9" s="525" t="s">
        <v>504</v>
      </c>
      <c r="DW9" s="526" t="s">
        <v>505</v>
      </c>
      <c r="DX9" s="525" t="s">
        <v>506</v>
      </c>
      <c r="DY9" s="526" t="s">
        <v>507</v>
      </c>
      <c r="DZ9" s="525" t="s">
        <v>508</v>
      </c>
      <c r="EA9" s="526" t="s">
        <v>509</v>
      </c>
      <c r="EB9" s="525" t="s">
        <v>510</v>
      </c>
      <c r="EC9" s="526" t="s">
        <v>511</v>
      </c>
      <c r="ED9" s="525" t="s">
        <v>512</v>
      </c>
      <c r="EE9" s="526" t="s">
        <v>513</v>
      </c>
      <c r="EF9" s="525" t="s">
        <v>514</v>
      </c>
      <c r="EG9" s="526" t="s">
        <v>515</v>
      </c>
      <c r="EH9" s="525" t="s">
        <v>516</v>
      </c>
      <c r="EI9" s="526" t="s">
        <v>517</v>
      </c>
      <c r="EJ9" s="525" t="s">
        <v>518</v>
      </c>
      <c r="EK9" s="526" t="s">
        <v>519</v>
      </c>
      <c r="EL9" s="525" t="s">
        <v>520</v>
      </c>
      <c r="EM9" s="527" t="s">
        <v>184</v>
      </c>
      <c r="EN9" s="509" t="s">
        <v>198</v>
      </c>
      <c r="EO9" s="510" t="s">
        <v>199</v>
      </c>
      <c r="EP9" s="509" t="s">
        <v>200</v>
      </c>
      <c r="EQ9" s="528" t="s">
        <v>201</v>
      </c>
      <c r="ER9" s="630"/>
      <c r="ES9" s="630"/>
      <c r="ET9" s="685"/>
      <c r="EU9" s="652"/>
      <c r="EV9" s="671"/>
      <c r="EW9" s="674"/>
      <c r="EX9" s="669"/>
      <c r="EY9" s="669"/>
      <c r="EZ9" s="683"/>
      <c r="FA9" s="773"/>
    </row>
    <row r="10" spans="1:157" s="294" customFormat="1" ht="30" customHeight="1" x14ac:dyDescent="0.25">
      <c r="A10" s="731" t="s">
        <v>263</v>
      </c>
      <c r="B10" s="738">
        <v>1</v>
      </c>
      <c r="C10" s="739" t="s">
        <v>265</v>
      </c>
      <c r="D10" s="733" t="s">
        <v>233</v>
      </c>
      <c r="E10" s="734">
        <v>204</v>
      </c>
      <c r="F10" s="370" t="s">
        <v>36</v>
      </c>
      <c r="G10" s="595">
        <v>19</v>
      </c>
      <c r="H10" s="385">
        <v>19</v>
      </c>
      <c r="I10" s="385"/>
      <c r="J10" s="385"/>
      <c r="K10" s="385">
        <v>19</v>
      </c>
      <c r="L10" s="385">
        <v>19</v>
      </c>
      <c r="M10" s="385">
        <v>19</v>
      </c>
      <c r="N10" s="385">
        <v>19</v>
      </c>
      <c r="O10" s="385">
        <v>19</v>
      </c>
      <c r="P10" s="385">
        <v>19</v>
      </c>
      <c r="Q10" s="385">
        <v>19</v>
      </c>
      <c r="R10" s="385">
        <v>19</v>
      </c>
      <c r="S10" s="385">
        <v>19</v>
      </c>
      <c r="T10" s="385">
        <v>19</v>
      </c>
      <c r="U10" s="385">
        <v>19</v>
      </c>
      <c r="V10" s="385">
        <v>19</v>
      </c>
      <c r="W10" s="385">
        <v>19</v>
      </c>
      <c r="X10" s="385">
        <v>19</v>
      </c>
      <c r="Y10" s="385">
        <v>19</v>
      </c>
      <c r="Z10" s="385">
        <v>19</v>
      </c>
      <c r="AA10" s="385">
        <v>19</v>
      </c>
      <c r="AB10" s="385">
        <v>19</v>
      </c>
      <c r="AC10" s="385">
        <v>19</v>
      </c>
      <c r="AD10" s="385">
        <v>19</v>
      </c>
      <c r="AE10" s="385">
        <v>19</v>
      </c>
      <c r="AF10" s="385">
        <v>19</v>
      </c>
      <c r="AG10" s="385">
        <v>19</v>
      </c>
      <c r="AH10" s="385">
        <v>19</v>
      </c>
      <c r="AI10" s="385">
        <v>19</v>
      </c>
      <c r="AJ10" s="385">
        <v>19</v>
      </c>
      <c r="AK10" s="385">
        <v>19</v>
      </c>
      <c r="AL10" s="385">
        <v>19</v>
      </c>
      <c r="AM10" s="385">
        <v>19</v>
      </c>
      <c r="AN10" s="385">
        <v>19</v>
      </c>
      <c r="AO10" s="385">
        <v>19</v>
      </c>
      <c r="AP10" s="385">
        <v>19</v>
      </c>
      <c r="AQ10" s="385">
        <v>19</v>
      </c>
      <c r="AR10" s="385">
        <v>19</v>
      </c>
      <c r="AS10" s="385">
        <v>19</v>
      </c>
      <c r="AT10" s="385">
        <v>19</v>
      </c>
      <c r="AU10" s="385">
        <v>19</v>
      </c>
      <c r="AV10" s="385">
        <v>19</v>
      </c>
      <c r="AW10" s="385">
        <v>19</v>
      </c>
      <c r="AX10" s="385">
        <v>19</v>
      </c>
      <c r="AY10" s="385">
        <v>19</v>
      </c>
      <c r="AZ10" s="385">
        <v>19</v>
      </c>
      <c r="BA10" s="385">
        <f>+AB10</f>
        <v>19</v>
      </c>
      <c r="BB10" s="385">
        <f>+AQ10</f>
        <v>19</v>
      </c>
      <c r="BC10" s="385">
        <f>+AR10</f>
        <v>19</v>
      </c>
      <c r="BD10" s="385">
        <f>BA10</f>
        <v>19</v>
      </c>
      <c r="BE10" s="385">
        <f>+BC10</f>
        <v>19</v>
      </c>
      <c r="BF10" s="385">
        <v>19</v>
      </c>
      <c r="BG10" s="385">
        <v>19</v>
      </c>
      <c r="BH10" s="385">
        <v>19</v>
      </c>
      <c r="BI10" s="385">
        <v>19</v>
      </c>
      <c r="BJ10" s="385">
        <v>19</v>
      </c>
      <c r="BK10" s="385">
        <v>19</v>
      </c>
      <c r="BL10" s="596">
        <v>19</v>
      </c>
      <c r="BM10" s="385">
        <v>19</v>
      </c>
      <c r="BN10" s="596"/>
      <c r="BO10" s="385">
        <v>19</v>
      </c>
      <c r="BP10" s="596"/>
      <c r="BQ10" s="385">
        <v>19</v>
      </c>
      <c r="BR10" s="596"/>
      <c r="BS10" s="385">
        <v>19</v>
      </c>
      <c r="BT10" s="596"/>
      <c r="BU10" s="385">
        <v>19</v>
      </c>
      <c r="BV10" s="596"/>
      <c r="BW10" s="385">
        <v>19</v>
      </c>
      <c r="BX10" s="596"/>
      <c r="BY10" s="385">
        <v>19</v>
      </c>
      <c r="BZ10" s="596"/>
      <c r="CA10" s="385">
        <v>19</v>
      </c>
      <c r="CB10" s="596"/>
      <c r="CC10" s="385">
        <v>19</v>
      </c>
      <c r="CD10" s="596"/>
      <c r="CE10" s="385">
        <f>(+BG10+BI10+BK10+BM10+BO10+BQ10+BS10+BU10+BW10+BY10+CA10+CC10)/12</f>
        <v>19</v>
      </c>
      <c r="CF10" s="385">
        <f>+BG10</f>
        <v>19</v>
      </c>
      <c r="CG10" s="385">
        <v>19</v>
      </c>
      <c r="CH10" s="385">
        <v>19</v>
      </c>
      <c r="CI10" s="385">
        <v>19</v>
      </c>
      <c r="CJ10" s="385">
        <v>19</v>
      </c>
      <c r="CK10" s="385"/>
      <c r="CL10" s="385"/>
      <c r="CM10" s="385"/>
      <c r="CN10" s="385"/>
      <c r="CO10" s="385"/>
      <c r="CP10" s="385"/>
      <c r="CQ10" s="385"/>
      <c r="CR10" s="385"/>
      <c r="CS10" s="385"/>
      <c r="CT10" s="385"/>
      <c r="CU10" s="385"/>
      <c r="CV10" s="385"/>
      <c r="CW10" s="385"/>
      <c r="CX10" s="385"/>
      <c r="CY10" s="385"/>
      <c r="CZ10" s="385"/>
      <c r="DA10" s="385"/>
      <c r="DB10" s="385"/>
      <c r="DC10" s="385"/>
      <c r="DD10" s="385"/>
      <c r="DE10" s="385"/>
      <c r="DF10" s="385"/>
      <c r="DG10" s="385"/>
      <c r="DH10" s="385"/>
      <c r="DI10" s="597">
        <f>DG10+DE10+DC10+DA10+CW10+CU10+CS10+CQ10+CO10+CM10+CK10</f>
        <v>0</v>
      </c>
      <c r="DJ10" s="597">
        <f>CK10+CM10+CO10+CQ10</f>
        <v>0</v>
      </c>
      <c r="DK10" s="597">
        <f>CL10+CN10+CP10+CR10</f>
        <v>0</v>
      </c>
      <c r="DL10" s="597">
        <f>DI10+BK10</f>
        <v>19</v>
      </c>
      <c r="DM10" s="597">
        <f>DK10+BK10</f>
        <v>19</v>
      </c>
      <c r="DN10" s="385">
        <v>19</v>
      </c>
      <c r="DO10" s="598"/>
      <c r="DP10" s="385"/>
      <c r="DQ10" s="385"/>
      <c r="DR10" s="385"/>
      <c r="DS10" s="385"/>
      <c r="DT10" s="385"/>
      <c r="DU10" s="385"/>
      <c r="DV10" s="385"/>
      <c r="DW10" s="385"/>
      <c r="DX10" s="385"/>
      <c r="DY10" s="385"/>
      <c r="DZ10" s="385"/>
      <c r="EA10" s="385"/>
      <c r="EB10" s="385"/>
      <c r="EC10" s="385"/>
      <c r="ED10" s="385"/>
      <c r="EE10" s="385"/>
      <c r="EF10" s="385"/>
      <c r="EG10" s="385"/>
      <c r="EH10" s="385"/>
      <c r="EI10" s="385"/>
      <c r="EJ10" s="385"/>
      <c r="EK10" s="385"/>
      <c r="EL10" s="385"/>
      <c r="EM10" s="597">
        <f>EK10+EI10+EG10+EE10+EA10+DY10+DW10+DU10+DS10+DQ10+DO10</f>
        <v>0</v>
      </c>
      <c r="EN10" s="597">
        <f>DO10+DQ10+DS10+DU10</f>
        <v>0</v>
      </c>
      <c r="EO10" s="597">
        <f>DP10+DR10+DT10+DV10</f>
        <v>0</v>
      </c>
      <c r="EP10" s="597">
        <f>EM10+CO10</f>
        <v>0</v>
      </c>
      <c r="EQ10" s="597">
        <f>EO10+CO10</f>
        <v>0</v>
      </c>
      <c r="ER10" s="499">
        <f>+BL10/BK10</f>
        <v>1</v>
      </c>
      <c r="ES10" s="499">
        <f>+CG10/CF10</f>
        <v>1</v>
      </c>
      <c r="ET10" s="499">
        <f>+CI10/CH10</f>
        <v>1</v>
      </c>
      <c r="EU10" s="499">
        <f t="shared" ref="EU10" si="0">+(AA10+BE10+CG10)/(CF10+BD10+Z10)</f>
        <v>1</v>
      </c>
      <c r="EV10" s="499">
        <f>+(CI10+BE10+AA10)/95</f>
        <v>0.6</v>
      </c>
      <c r="EW10" s="698" t="s">
        <v>597</v>
      </c>
      <c r="EX10" s="695" t="s">
        <v>183</v>
      </c>
      <c r="EY10" s="695" t="s">
        <v>183</v>
      </c>
      <c r="EZ10" s="689" t="s">
        <v>580</v>
      </c>
      <c r="FA10" s="686" t="s">
        <v>574</v>
      </c>
    </row>
    <row r="11" spans="1:157" s="295" customFormat="1" ht="30" customHeight="1" x14ac:dyDescent="0.25">
      <c r="A11" s="732"/>
      <c r="B11" s="716"/>
      <c r="C11" s="736"/>
      <c r="D11" s="726"/>
      <c r="E11" s="729"/>
      <c r="F11" s="367" t="s">
        <v>3</v>
      </c>
      <c r="G11" s="577">
        <f>AA11+BE11+CH11+CJ11+DN11</f>
        <v>92021472457</v>
      </c>
      <c r="H11" s="386">
        <v>5376752398</v>
      </c>
      <c r="I11" s="386"/>
      <c r="J11" s="386"/>
      <c r="K11" s="386">
        <v>5376752398</v>
      </c>
      <c r="L11" s="386">
        <v>61521050</v>
      </c>
      <c r="M11" s="386">
        <v>5376752398</v>
      </c>
      <c r="N11" s="386">
        <v>3352462069</v>
      </c>
      <c r="O11" s="386">
        <v>5376752398</v>
      </c>
      <c r="P11" s="386">
        <v>3361108069</v>
      </c>
      <c r="Q11" s="386">
        <v>5416188398</v>
      </c>
      <c r="R11" s="386">
        <v>3435821029</v>
      </c>
      <c r="S11" s="386">
        <v>5418491398</v>
      </c>
      <c r="T11" s="386">
        <v>3478988385</v>
      </c>
      <c r="U11" s="386">
        <v>6198940334</v>
      </c>
      <c r="V11" s="386">
        <v>5434616433</v>
      </c>
      <c r="W11" s="62">
        <v>6198940334</v>
      </c>
      <c r="X11" s="61">
        <v>6198940334</v>
      </c>
      <c r="Y11" s="62">
        <v>5434616433</v>
      </c>
      <c r="Z11" s="64">
        <v>6198940334</v>
      </c>
      <c r="AA11" s="64">
        <v>5434616433</v>
      </c>
      <c r="AB11" s="62">
        <v>19287284000</v>
      </c>
      <c r="AC11" s="62">
        <v>0</v>
      </c>
      <c r="AD11" s="62">
        <v>0</v>
      </c>
      <c r="AE11" s="62">
        <v>1572865937</v>
      </c>
      <c r="AF11" s="62">
        <v>1572865937</v>
      </c>
      <c r="AG11" s="62">
        <v>1095996000</v>
      </c>
      <c r="AH11" s="62">
        <v>1095996000</v>
      </c>
      <c r="AI11" s="62">
        <v>4677025168</v>
      </c>
      <c r="AJ11" s="62">
        <v>4677025168</v>
      </c>
      <c r="AK11" s="62">
        <v>358241907</v>
      </c>
      <c r="AL11" s="62">
        <v>139500000</v>
      </c>
      <c r="AM11" s="62">
        <v>358241906</v>
      </c>
      <c r="AN11" s="62">
        <v>3299746407</v>
      </c>
      <c r="AO11" s="62">
        <v>597069844</v>
      </c>
      <c r="AP11" s="62">
        <v>24890000</v>
      </c>
      <c r="AQ11" s="62">
        <v>1432967627</v>
      </c>
      <c r="AR11" s="62">
        <v>84335235</v>
      </c>
      <c r="AS11" s="62">
        <v>528969153</v>
      </c>
      <c r="AT11" s="62">
        <v>13828219</v>
      </c>
      <c r="AU11" s="62">
        <v>528969152</v>
      </c>
      <c r="AV11" s="62">
        <v>2219303</v>
      </c>
      <c r="AW11" s="62">
        <v>528969153</v>
      </c>
      <c r="AX11" s="62">
        <v>-10626254</v>
      </c>
      <c r="AY11" s="62">
        <v>2219344386</v>
      </c>
      <c r="AZ11" s="62">
        <v>2561398009</v>
      </c>
      <c r="BA11" s="62">
        <f>+AY11+AW11+AU11+AS11+AQ11+AO11+AM11+AK11+AI11+AG11+AE11+AC11</f>
        <v>13898660233</v>
      </c>
      <c r="BB11" s="62">
        <f>+AC11+AE11+AG11+AI11+AK11+AM11+AO11+AQ11+AS11+AU11+AW11+AY11</f>
        <v>13898660233</v>
      </c>
      <c r="BC11" s="62">
        <f>+AD11+AF11+AH11+AJ11+AL11+AN11+AP11+AR11+AT11+AV11+AX11+AZ11</f>
        <v>13461178024</v>
      </c>
      <c r="BD11" s="64">
        <f t="shared" ref="BD11:BD14" si="1">+AC11+AE11+AG11+AI11+AK11+AM11+AO11+AQ11+AS11+AU11+AW11+AY11</f>
        <v>13898660233</v>
      </c>
      <c r="BE11" s="64">
        <f>+AD11+AF11+AH11+AJ11+AL11+AN11+AP11+AR11+AT11+AV11+AX11+AZ11</f>
        <v>13461178024</v>
      </c>
      <c r="BF11" s="534">
        <v>12587094000</v>
      </c>
      <c r="BG11" s="534">
        <v>7865128000</v>
      </c>
      <c r="BH11" s="534">
        <v>7865128000</v>
      </c>
      <c r="BI11" s="534">
        <v>429269636</v>
      </c>
      <c r="BJ11" s="534">
        <v>0</v>
      </c>
      <c r="BK11" s="534">
        <v>429269636</v>
      </c>
      <c r="BL11" s="62">
        <v>0</v>
      </c>
      <c r="BM11" s="64">
        <v>429269636</v>
      </c>
      <c r="BN11" s="64"/>
      <c r="BO11" s="64">
        <v>429269636</v>
      </c>
      <c r="BP11" s="64"/>
      <c r="BQ11" s="64">
        <v>429269636</v>
      </c>
      <c r="BR11" s="64"/>
      <c r="BS11" s="64">
        <v>429269636</v>
      </c>
      <c r="BT11" s="64"/>
      <c r="BU11" s="64">
        <v>429269636</v>
      </c>
      <c r="BV11" s="64"/>
      <c r="BW11" s="64">
        <v>429269636</v>
      </c>
      <c r="BX11" s="64"/>
      <c r="BY11" s="64">
        <v>429269636</v>
      </c>
      <c r="BZ11" s="64"/>
      <c r="CA11" s="64">
        <v>429269636</v>
      </c>
      <c r="CB11" s="64"/>
      <c r="CC11" s="64">
        <v>429269640</v>
      </c>
      <c r="CD11" s="64"/>
      <c r="CE11" s="534">
        <f>+BG11+BI11+BK11+BM11+BO11+BQ11+BS11+BU11+BW11+BY11+CA11+CC11</f>
        <v>12587094000</v>
      </c>
      <c r="CF11" s="62">
        <f>+BG11+BI11+BK11</f>
        <v>8723667272</v>
      </c>
      <c r="CG11" s="62">
        <f>+BH11+BJ11+BL11+BN11+BP11+BR11+BT11+BV11+BX11+BZ11+CB11+CD11</f>
        <v>7865128000</v>
      </c>
      <c r="CH11" s="62">
        <f>+BG11+BI11+BK11+BM11+BO11+BQ11+BS11+BU11+BW11+BY11+CA11+CC11</f>
        <v>12587094000</v>
      </c>
      <c r="CI11" s="62">
        <f>+BH11+BJ11+BL11+BN11+BP11+BR11+BT11+BV11+BX11+BZ11+CB11+CD11</f>
        <v>7865128000</v>
      </c>
      <c r="CJ11" s="62">
        <v>38955362000</v>
      </c>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87">
        <f>DG11+DE11+DC11+DA11+CY11+CW11+CU11+CS11+CQ11+CO11+CM11+CK11</f>
        <v>0</v>
      </c>
      <c r="DJ11" s="63">
        <f>CK11+CM11+CO11+CQ11</f>
        <v>0</v>
      </c>
      <c r="DK11" s="63">
        <f>CL11+CN11+CP11+CR11</f>
        <v>0</v>
      </c>
      <c r="DL11" s="63">
        <f>CK11+CM11+CO11+CQ11+CS11+CU11+CW11+CY11+DA11+DE11+DG11</f>
        <v>0</v>
      </c>
      <c r="DM11" s="65">
        <f>CL11+CN11+CP11+CR11</f>
        <v>0</v>
      </c>
      <c r="DN11" s="62">
        <v>21583222000</v>
      </c>
      <c r="DO11" s="545"/>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386">
        <f>EK11+EI11+EG11+EE11+EC11+EA11+DY11+DW11+DU11+DS11+DQ11+DO11</f>
        <v>0</v>
      </c>
      <c r="EN11" s="64">
        <f>DO11+DQ11+DS11+DU11</f>
        <v>0</v>
      </c>
      <c r="EO11" s="64">
        <f>DP11+DR11+DT11+DV11</f>
        <v>0</v>
      </c>
      <c r="EP11" s="64">
        <f>DO11+DQ11+DS11+DU11+DW11+DY11+EA11+EC11+EE11+EI11+EK11</f>
        <v>0</v>
      </c>
      <c r="EQ11" s="65">
        <f>DP11+DR11+DT11+DV11</f>
        <v>0</v>
      </c>
      <c r="ER11" s="529">
        <f>+BL11/BK11</f>
        <v>0</v>
      </c>
      <c r="ES11" s="529">
        <f>+CG11/CF11</f>
        <v>0.90158505073254935</v>
      </c>
      <c r="ET11" s="529">
        <f>+CI11/CH11</f>
        <v>0.62485653956346077</v>
      </c>
      <c r="EU11" s="529">
        <f t="shared" ref="EU11" si="2">+(AA11+BE11+CG11)/(CF11+BD11+Z11)</f>
        <v>0.92851302054061591</v>
      </c>
      <c r="EV11" s="529">
        <f t="shared" ref="EV11" si="3">+(CI11+BE11+AA11)/G11</f>
        <v>0.29081171755325808</v>
      </c>
      <c r="EW11" s="699"/>
      <c r="EX11" s="696"/>
      <c r="EY11" s="696"/>
      <c r="EZ11" s="690"/>
      <c r="FA11" s="687"/>
    </row>
    <row r="12" spans="1:157" s="295" customFormat="1" ht="30" customHeight="1" x14ac:dyDescent="0.25">
      <c r="A12" s="732"/>
      <c r="B12" s="716"/>
      <c r="C12" s="736"/>
      <c r="D12" s="726"/>
      <c r="E12" s="729"/>
      <c r="F12" s="501" t="s">
        <v>182</v>
      </c>
      <c r="G12" s="577"/>
      <c r="H12" s="279"/>
      <c r="I12" s="279"/>
      <c r="J12" s="279"/>
      <c r="K12" s="279"/>
      <c r="L12" s="61"/>
      <c r="M12" s="279"/>
      <c r="N12" s="279"/>
      <c r="O12" s="279"/>
      <c r="P12" s="61"/>
      <c r="Q12" s="279"/>
      <c r="R12" s="61"/>
      <c r="S12" s="279"/>
      <c r="T12" s="279"/>
      <c r="U12" s="279"/>
      <c r="V12" s="61"/>
      <c r="W12" s="61"/>
      <c r="X12" s="61"/>
      <c r="Y12" s="62"/>
      <c r="Z12" s="64">
        <v>0</v>
      </c>
      <c r="AA12" s="64">
        <v>0</v>
      </c>
      <c r="AB12" s="62">
        <f>+AB11</f>
        <v>19287284000</v>
      </c>
      <c r="AC12" s="62">
        <v>0</v>
      </c>
      <c r="AD12" s="62">
        <v>0</v>
      </c>
      <c r="AE12" s="62">
        <v>0</v>
      </c>
      <c r="AF12" s="62">
        <v>0</v>
      </c>
      <c r="AG12" s="62">
        <v>0</v>
      </c>
      <c r="AH12" s="62">
        <v>0</v>
      </c>
      <c r="AI12" s="62">
        <v>0</v>
      </c>
      <c r="AJ12" s="62">
        <v>0</v>
      </c>
      <c r="AK12" s="62">
        <v>977209113</v>
      </c>
      <c r="AL12" s="62">
        <v>977209113</v>
      </c>
      <c r="AM12" s="62">
        <v>1553976346</v>
      </c>
      <c r="AN12" s="62">
        <v>813479670</v>
      </c>
      <c r="AO12" s="62">
        <v>1500000000</v>
      </c>
      <c r="AP12" s="62">
        <v>769113631</v>
      </c>
      <c r="AQ12" s="62">
        <v>3051219708</v>
      </c>
      <c r="AR12" s="62">
        <v>1580649522</v>
      </c>
      <c r="AS12" s="62">
        <v>1281469958</v>
      </c>
      <c r="AT12" s="62">
        <v>1163214389</v>
      </c>
      <c r="AU12" s="62">
        <v>1281469959</v>
      </c>
      <c r="AV12" s="62">
        <v>1093826737</v>
      </c>
      <c r="AW12" s="62">
        <v>1281469958</v>
      </c>
      <c r="AX12" s="62">
        <v>1236671786</v>
      </c>
      <c r="AY12" s="62">
        <v>2971845191</v>
      </c>
      <c r="AZ12" s="62">
        <v>1559229027</v>
      </c>
      <c r="BA12" s="62">
        <f t="shared" ref="BA12:BA14" si="4">+AY12+AW12+AU12+AS12+AQ12+AO12+AM12+AK12+AI12+AG12+AE12+AC12</f>
        <v>13898660233</v>
      </c>
      <c r="BB12" s="62">
        <f t="shared" ref="BB12:BB14" si="5">+AC12+AE12+AG12+AI12+AK12+AM12+AO12+AQ12+AS12+AU12+AW12+AY12</f>
        <v>13898660233</v>
      </c>
      <c r="BC12" s="62">
        <f t="shared" ref="BC12:BC14" si="6">+AD12+AF12+AH12+AJ12+AL12+AN12+AP12+AR12+AT12+AV12+AX12+AZ12</f>
        <v>9193393875</v>
      </c>
      <c r="BD12" s="64">
        <f t="shared" si="1"/>
        <v>13898660233</v>
      </c>
      <c r="BE12" s="64">
        <f t="shared" ref="BE12:BE14" si="7">+AD12+AF12+AH12+AJ12+AL12+AN12+AP12+AR12+AT12+AV12+AX12+AZ12</f>
        <v>9193393875</v>
      </c>
      <c r="BF12" s="534">
        <v>12587094000</v>
      </c>
      <c r="BG12" s="534">
        <v>0</v>
      </c>
      <c r="BH12" s="534">
        <v>0</v>
      </c>
      <c r="BI12" s="534">
        <v>1296664796</v>
      </c>
      <c r="BJ12" s="534">
        <v>33873302</v>
      </c>
      <c r="BK12" s="534">
        <v>1290315296</v>
      </c>
      <c r="BL12" s="64">
        <v>428154638</v>
      </c>
      <c r="BM12" s="64">
        <v>1290315296</v>
      </c>
      <c r="BN12" s="64"/>
      <c r="BO12" s="64">
        <v>1290315296</v>
      </c>
      <c r="BP12" s="64"/>
      <c r="BQ12" s="64">
        <v>1290315296</v>
      </c>
      <c r="BR12" s="64"/>
      <c r="BS12" s="64">
        <v>1290315296</v>
      </c>
      <c r="BT12" s="64"/>
      <c r="BU12" s="64">
        <v>1290315296</v>
      </c>
      <c r="BV12" s="64"/>
      <c r="BW12" s="64">
        <v>1290315296</v>
      </c>
      <c r="BX12" s="64"/>
      <c r="BY12" s="64">
        <v>844957171</v>
      </c>
      <c r="BZ12" s="64"/>
      <c r="CA12" s="64">
        <v>844957171</v>
      </c>
      <c r="CB12" s="64"/>
      <c r="CC12" s="64">
        <v>568307790</v>
      </c>
      <c r="CD12" s="64"/>
      <c r="CE12" s="534">
        <f t="shared" ref="CE12:CE28" si="8">+BG12+BI12+BK12+BM12+BO12+BQ12+BS12+BU12+BW12+BY12+CA12+CC12</f>
        <v>12587094000</v>
      </c>
      <c r="CF12" s="62">
        <f t="shared" ref="CF12:CF30" si="9">+BG12+BI12+BK12</f>
        <v>2586980092</v>
      </c>
      <c r="CG12" s="62">
        <f t="shared" ref="CG12:CG30" si="10">+BH12+BJ12+BL12+BN12+BP12+BR12+BT12+BV12+BX12+BZ12+CB12+CD12</f>
        <v>462027940</v>
      </c>
      <c r="CH12" s="62">
        <f t="shared" ref="CH12:CH14" si="11">+BG12+BI12+BK12+BM12+BO12+BQ12+BS12+BU12+BW12+BY12+CA12+CC12</f>
        <v>12587094000</v>
      </c>
      <c r="CI12" s="62">
        <f t="shared" ref="CI12:CI14" si="12">+BH12+BJ12+BL12+BN12+BP12+BR12+BT12+BV12+BX12+BZ12+CB12+CD12</f>
        <v>462027940</v>
      </c>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87">
        <f>DE12+DC12+DA12+CY12+CW12+CU12+CS12+CQ12+CO12+CM12+CK12+DG12</f>
        <v>0</v>
      </c>
      <c r="DJ12" s="63">
        <f>+CK12+CM12+CO12+CQ12</f>
        <v>0</v>
      </c>
      <c r="DK12" s="63">
        <f>CL12+CN12+CP12+CR12</f>
        <v>0</v>
      </c>
      <c r="DL12" s="63">
        <f>CM12+CO12+CQ12+CS12+CU12+CW12+CY12+DA12+DC12+DE12+DG12</f>
        <v>0</v>
      </c>
      <c r="DM12" s="65">
        <f>CL12+CN12+CP12+CR12</f>
        <v>0</v>
      </c>
      <c r="DN12" s="62"/>
      <c r="DO12" s="545"/>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386">
        <f>EI12+EG12+EE12+EC12+EA12+DY12+DW12+DU12+DS12+DQ12+DO12+EK12</f>
        <v>0</v>
      </c>
      <c r="EN12" s="64">
        <f>+DO12+DQ12+DS12+DU12</f>
        <v>0</v>
      </c>
      <c r="EO12" s="64">
        <f>DP12+DR12+DT12+DV12</f>
        <v>0</v>
      </c>
      <c r="EP12" s="64">
        <f>DQ12+DS12+DU12+DW12+DY12+EA12+EC12+EE12+EG12+EI12+EK12</f>
        <v>0</v>
      </c>
      <c r="EQ12" s="65">
        <f>DP12+DR12+DT12+DV12</f>
        <v>0</v>
      </c>
      <c r="ER12" s="529">
        <f t="shared" ref="ER12:ER30" si="13">+BL12/BK12</f>
        <v>0.33182171778268993</v>
      </c>
      <c r="ES12" s="529">
        <f t="shared" ref="ES12:ES30" si="14">+CG12/CF12</f>
        <v>0.17859740839474539</v>
      </c>
      <c r="ET12" s="529">
        <f t="shared" ref="ET12:ET30" si="15">+CI12/CH12</f>
        <v>3.6706482052171849E-2</v>
      </c>
      <c r="EU12" s="529">
        <f t="shared" ref="EU12:EU30" si="16">+(AA12+BE12+CG12)/(CF12+BD12+Z12)</f>
        <v>0.58568679315160299</v>
      </c>
      <c r="EV12" s="529" t="e">
        <f t="shared" ref="EV12:EV30" si="17">+(CI12+BE12+AA12)/G12</f>
        <v>#DIV/0!</v>
      </c>
      <c r="EW12" s="699"/>
      <c r="EX12" s="696"/>
      <c r="EY12" s="696"/>
      <c r="EZ12" s="690"/>
      <c r="FA12" s="687"/>
    </row>
    <row r="13" spans="1:157" s="294" customFormat="1" ht="30" customHeight="1" x14ac:dyDescent="0.25">
      <c r="A13" s="732"/>
      <c r="B13" s="716"/>
      <c r="C13" s="736"/>
      <c r="D13" s="726"/>
      <c r="E13" s="729"/>
      <c r="F13" s="368" t="s">
        <v>37</v>
      </c>
      <c r="G13" s="599"/>
      <c r="H13" s="67">
        <v>0</v>
      </c>
      <c r="I13" s="67"/>
      <c r="J13" s="67"/>
      <c r="K13" s="67">
        <v>0</v>
      </c>
      <c r="L13" s="67">
        <v>0</v>
      </c>
      <c r="M13" s="67">
        <v>0</v>
      </c>
      <c r="N13" s="67">
        <v>0</v>
      </c>
      <c r="O13" s="67">
        <v>0</v>
      </c>
      <c r="P13" s="67">
        <v>0</v>
      </c>
      <c r="Q13" s="67">
        <v>0</v>
      </c>
      <c r="R13" s="67">
        <v>0</v>
      </c>
      <c r="S13" s="67">
        <v>0</v>
      </c>
      <c r="T13" s="67">
        <v>0</v>
      </c>
      <c r="U13" s="67">
        <v>0</v>
      </c>
      <c r="V13" s="67">
        <v>0</v>
      </c>
      <c r="W13" s="68">
        <v>0</v>
      </c>
      <c r="X13" s="68"/>
      <c r="Y13" s="69"/>
      <c r="Z13" s="67">
        <v>0</v>
      </c>
      <c r="AA13" s="67">
        <v>0</v>
      </c>
      <c r="AB13" s="386">
        <v>0</v>
      </c>
      <c r="AC13" s="386">
        <v>0</v>
      </c>
      <c r="AD13" s="386">
        <v>0</v>
      </c>
      <c r="AE13" s="386">
        <v>0</v>
      </c>
      <c r="AF13" s="386">
        <v>0</v>
      </c>
      <c r="AG13" s="386">
        <v>0</v>
      </c>
      <c r="AH13" s="386">
        <v>0</v>
      </c>
      <c r="AI13" s="386">
        <v>0</v>
      </c>
      <c r="AJ13" s="386">
        <v>0</v>
      </c>
      <c r="AK13" s="386">
        <v>0</v>
      </c>
      <c r="AL13" s="386">
        <v>0</v>
      </c>
      <c r="AM13" s="386">
        <v>0</v>
      </c>
      <c r="AN13" s="386">
        <v>0</v>
      </c>
      <c r="AO13" s="386">
        <v>0</v>
      </c>
      <c r="AP13" s="386">
        <v>0</v>
      </c>
      <c r="AQ13" s="386">
        <v>0</v>
      </c>
      <c r="AR13" s="386">
        <v>0</v>
      </c>
      <c r="AS13" s="386">
        <v>0</v>
      </c>
      <c r="AT13" s="386">
        <v>0</v>
      </c>
      <c r="AU13" s="386">
        <v>0</v>
      </c>
      <c r="AV13" s="386">
        <v>0</v>
      </c>
      <c r="AW13" s="386">
        <v>0</v>
      </c>
      <c r="AX13" s="386">
        <v>0</v>
      </c>
      <c r="AY13" s="386">
        <v>0</v>
      </c>
      <c r="AZ13" s="386"/>
      <c r="BA13" s="386">
        <f t="shared" si="4"/>
        <v>0</v>
      </c>
      <c r="BB13" s="386">
        <f t="shared" si="5"/>
        <v>0</v>
      </c>
      <c r="BC13" s="386">
        <f t="shared" si="6"/>
        <v>0</v>
      </c>
      <c r="BD13" s="67">
        <f t="shared" si="1"/>
        <v>0</v>
      </c>
      <c r="BE13" s="67">
        <f t="shared" si="7"/>
        <v>0</v>
      </c>
      <c r="BF13" s="67">
        <v>0</v>
      </c>
      <c r="BG13" s="67">
        <v>0</v>
      </c>
      <c r="BH13" s="67">
        <v>0</v>
      </c>
      <c r="BI13" s="67">
        <v>0</v>
      </c>
      <c r="BJ13" s="67">
        <v>0</v>
      </c>
      <c r="BK13" s="67">
        <v>0</v>
      </c>
      <c r="BL13" s="68">
        <v>0</v>
      </c>
      <c r="BM13" s="67">
        <v>0</v>
      </c>
      <c r="BN13" s="68"/>
      <c r="BO13" s="67">
        <v>0</v>
      </c>
      <c r="BP13" s="68"/>
      <c r="BQ13" s="67">
        <v>0</v>
      </c>
      <c r="BR13" s="68"/>
      <c r="BS13" s="67">
        <v>0</v>
      </c>
      <c r="BT13" s="68"/>
      <c r="BU13" s="67">
        <v>0</v>
      </c>
      <c r="BV13" s="68"/>
      <c r="BW13" s="67">
        <v>0</v>
      </c>
      <c r="BX13" s="68"/>
      <c r="BY13" s="67">
        <v>0</v>
      </c>
      <c r="BZ13" s="68"/>
      <c r="CA13" s="67">
        <v>0</v>
      </c>
      <c r="CB13" s="68"/>
      <c r="CC13" s="67">
        <v>0</v>
      </c>
      <c r="CD13" s="68"/>
      <c r="CE13" s="67">
        <f t="shared" si="8"/>
        <v>0</v>
      </c>
      <c r="CF13" s="291">
        <f t="shared" si="9"/>
        <v>0</v>
      </c>
      <c r="CG13" s="291">
        <f t="shared" si="10"/>
        <v>0</v>
      </c>
      <c r="CH13" s="291">
        <f t="shared" si="11"/>
        <v>0</v>
      </c>
      <c r="CI13" s="291">
        <f t="shared" si="12"/>
        <v>0</v>
      </c>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8"/>
      <c r="DJ13" s="70">
        <f>CK13+CM13+CO13+CQ13</f>
        <v>0</v>
      </c>
      <c r="DK13" s="70">
        <f>CL13+CN13+CP13+CR13</f>
        <v>0</v>
      </c>
      <c r="DL13" s="70">
        <f>CM13+CO13+CQ13+CS13+CU13+CW13+CY13+DA13+DC13+DE13+DG13</f>
        <v>0</v>
      </c>
      <c r="DM13" s="530">
        <v>0</v>
      </c>
      <c r="DN13" s="68"/>
      <c r="DO13" s="546"/>
      <c r="DP13" s="68"/>
      <c r="DQ13" s="68"/>
      <c r="DR13" s="68"/>
      <c r="DS13" s="68"/>
      <c r="DT13" s="68"/>
      <c r="DU13" s="68"/>
      <c r="DV13" s="68"/>
      <c r="DW13" s="68"/>
      <c r="DX13" s="68"/>
      <c r="DY13" s="68"/>
      <c r="DZ13" s="68"/>
      <c r="EA13" s="68"/>
      <c r="EB13" s="68"/>
      <c r="EC13" s="68"/>
      <c r="ED13" s="68"/>
      <c r="EE13" s="68"/>
      <c r="EF13" s="68"/>
      <c r="EG13" s="67"/>
      <c r="EH13" s="68"/>
      <c r="EI13" s="67"/>
      <c r="EJ13" s="68"/>
      <c r="EK13" s="67"/>
      <c r="EL13" s="68"/>
      <c r="EM13" s="68"/>
      <c r="EN13" s="70">
        <f>DO13+DQ13+DS13+DU13</f>
        <v>0</v>
      </c>
      <c r="EO13" s="70">
        <f>DP13+DR13+DT13+DV13</f>
        <v>0</v>
      </c>
      <c r="EP13" s="70">
        <f>DQ13+DS13+DU13+DW13+DY13+EA13+EC13+EE13+EG13+EI13+EK13</f>
        <v>0</v>
      </c>
      <c r="EQ13" s="530">
        <v>0</v>
      </c>
      <c r="ER13" s="529" t="e">
        <f t="shared" si="13"/>
        <v>#DIV/0!</v>
      </c>
      <c r="ES13" s="529" t="e">
        <f t="shared" si="14"/>
        <v>#DIV/0!</v>
      </c>
      <c r="ET13" s="529" t="e">
        <f t="shared" si="15"/>
        <v>#DIV/0!</v>
      </c>
      <c r="EU13" s="529" t="e">
        <f t="shared" si="16"/>
        <v>#DIV/0!</v>
      </c>
      <c r="EV13" s="529" t="e">
        <f t="shared" si="17"/>
        <v>#DIV/0!</v>
      </c>
      <c r="EW13" s="699"/>
      <c r="EX13" s="696"/>
      <c r="EY13" s="696"/>
      <c r="EZ13" s="690"/>
      <c r="FA13" s="687"/>
    </row>
    <row r="14" spans="1:157" s="295" customFormat="1" ht="30" customHeight="1" thickBot="1" x14ac:dyDescent="0.3">
      <c r="A14" s="732"/>
      <c r="B14" s="716"/>
      <c r="C14" s="736"/>
      <c r="D14" s="726"/>
      <c r="E14" s="729"/>
      <c r="F14" s="367" t="s">
        <v>4</v>
      </c>
      <c r="G14" s="577">
        <f>AA14+BE14+CH14+CJ14+DN14</f>
        <v>7902119027</v>
      </c>
      <c r="H14" s="67">
        <v>0</v>
      </c>
      <c r="I14" s="71"/>
      <c r="J14" s="71"/>
      <c r="K14" s="67">
        <v>0</v>
      </c>
      <c r="L14" s="67">
        <v>0</v>
      </c>
      <c r="M14" s="67">
        <v>0</v>
      </c>
      <c r="N14" s="67">
        <v>0</v>
      </c>
      <c r="O14" s="67">
        <v>0</v>
      </c>
      <c r="P14" s="67">
        <v>0</v>
      </c>
      <c r="Q14" s="67">
        <v>0</v>
      </c>
      <c r="R14" s="67">
        <v>0</v>
      </c>
      <c r="S14" s="67">
        <v>0</v>
      </c>
      <c r="T14" s="67">
        <v>0</v>
      </c>
      <c r="U14" s="67">
        <v>0</v>
      </c>
      <c r="V14" s="67">
        <v>0</v>
      </c>
      <c r="W14" s="71">
        <v>0</v>
      </c>
      <c r="X14" s="71">
        <v>0</v>
      </c>
      <c r="Y14" s="71">
        <v>0</v>
      </c>
      <c r="Z14" s="64">
        <v>0</v>
      </c>
      <c r="AA14" s="64">
        <v>0</v>
      </c>
      <c r="AB14" s="69">
        <v>3712913617</v>
      </c>
      <c r="AC14" s="69">
        <v>552262857</v>
      </c>
      <c r="AD14" s="69">
        <v>552262857</v>
      </c>
      <c r="AE14" s="69">
        <v>584068755</v>
      </c>
      <c r="AF14" s="69">
        <v>584068755</v>
      </c>
      <c r="AG14" s="69">
        <v>960309364</v>
      </c>
      <c r="AH14" s="69">
        <v>960309364</v>
      </c>
      <c r="AI14" s="69">
        <v>542566601</v>
      </c>
      <c r="AJ14" s="69">
        <v>542566601</v>
      </c>
      <c r="AK14" s="69">
        <v>926191929</v>
      </c>
      <c r="AL14" s="69">
        <v>715957064</v>
      </c>
      <c r="AM14" s="69">
        <v>21073444</v>
      </c>
      <c r="AN14" s="69">
        <v>46035299</v>
      </c>
      <c r="AO14" s="69">
        <v>21073444</v>
      </c>
      <c r="AP14" s="69">
        <v>5615898</v>
      </c>
      <c r="AQ14" s="69">
        <v>21073444</v>
      </c>
      <c r="AR14" s="69">
        <v>208076142</v>
      </c>
      <c r="AS14" s="69">
        <v>21073444</v>
      </c>
      <c r="AT14" s="69">
        <v>8373142</v>
      </c>
      <c r="AU14" s="69">
        <v>21073445</v>
      </c>
      <c r="AV14" s="69">
        <v>3888000</v>
      </c>
      <c r="AW14" s="69">
        <v>21073445</v>
      </c>
      <c r="AX14" s="69">
        <v>4470841</v>
      </c>
      <c r="AY14" s="69">
        <v>21072588</v>
      </c>
      <c r="AZ14" s="69">
        <v>5491482</v>
      </c>
      <c r="BA14" s="69">
        <f t="shared" si="4"/>
        <v>3712912760</v>
      </c>
      <c r="BB14" s="69">
        <f t="shared" si="5"/>
        <v>3712912760</v>
      </c>
      <c r="BC14" s="69">
        <f t="shared" si="6"/>
        <v>3637115445</v>
      </c>
      <c r="BD14" s="64">
        <f t="shared" si="1"/>
        <v>3712912760</v>
      </c>
      <c r="BE14" s="64">
        <f t="shared" si="7"/>
        <v>3637115445</v>
      </c>
      <c r="BF14" s="534">
        <v>4267784149</v>
      </c>
      <c r="BG14" s="534">
        <f>702919522+2571067</f>
        <v>705490589</v>
      </c>
      <c r="BH14" s="534">
        <v>702919522</v>
      </c>
      <c r="BI14" s="534">
        <v>709887645</v>
      </c>
      <c r="BJ14" s="534">
        <v>932027001</v>
      </c>
      <c r="BK14" s="534">
        <f>712458712-209500</f>
        <v>712249212</v>
      </c>
      <c r="BL14" s="64">
        <v>759682352</v>
      </c>
      <c r="BM14" s="64">
        <v>712458712</v>
      </c>
      <c r="BN14" s="64"/>
      <c r="BO14" s="64">
        <v>712458712</v>
      </c>
      <c r="BP14" s="64"/>
      <c r="BQ14" s="64">
        <v>712458712</v>
      </c>
      <c r="BR14" s="64"/>
      <c r="BS14" s="64">
        <v>0</v>
      </c>
      <c r="BT14" s="64"/>
      <c r="BU14" s="64">
        <v>0</v>
      </c>
      <c r="BV14" s="64"/>
      <c r="BW14" s="64">
        <v>0</v>
      </c>
      <c r="BX14" s="64"/>
      <c r="BY14" s="64">
        <v>0</v>
      </c>
      <c r="BZ14" s="64"/>
      <c r="CA14" s="64">
        <v>0</v>
      </c>
      <c r="CB14" s="64"/>
      <c r="CC14" s="64">
        <v>0</v>
      </c>
      <c r="CD14" s="64"/>
      <c r="CE14" s="534">
        <f t="shared" si="8"/>
        <v>4265003582</v>
      </c>
      <c r="CF14" s="535">
        <f t="shared" si="9"/>
        <v>2127627446</v>
      </c>
      <c r="CG14" s="62">
        <f t="shared" si="10"/>
        <v>2394628875</v>
      </c>
      <c r="CH14" s="62">
        <f t="shared" si="11"/>
        <v>4265003582</v>
      </c>
      <c r="CI14" s="62">
        <f t="shared" si="12"/>
        <v>2394628875</v>
      </c>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386">
        <f>DE14+DC14+DA14+CY14+CW14+CU14+CS14+CQ14+CO14+CM14+CK14+DG14</f>
        <v>0</v>
      </c>
      <c r="DJ14" s="64">
        <f>CK14+CM14+CO14+CQ14</f>
        <v>0</v>
      </c>
      <c r="DK14" s="72">
        <f>CL14+CN14+CP14+CR14</f>
        <v>0</v>
      </c>
      <c r="DL14" s="64">
        <f>CM14+CO14+CQ14+CS14+CU14+CW14+CY14+DA14+DC14+DE14+DG14+CK14</f>
        <v>0</v>
      </c>
      <c r="DM14" s="65">
        <f>CL14+CN14+CP14+CR14</f>
        <v>0</v>
      </c>
      <c r="DN14" s="71"/>
      <c r="DO14" s="547"/>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386">
        <f>EI14+EG14+EE14+EC14+EA14+DY14+DW14+DU14+DS14+DQ14+DO14+EK14</f>
        <v>0</v>
      </c>
      <c r="EN14" s="64">
        <f>DO14+DQ14+DS14+DU14</f>
        <v>0</v>
      </c>
      <c r="EO14" s="72">
        <f>DP14+DR14+DT14+DV14</f>
        <v>0</v>
      </c>
      <c r="EP14" s="64">
        <f>DQ14+DS14+DU14+DW14+DY14+EA14+EC14+EE14+EG14+EI14+EK14+DO14</f>
        <v>0</v>
      </c>
      <c r="EQ14" s="65">
        <f>DP14+DR14+DT14+DV14</f>
        <v>0</v>
      </c>
      <c r="ER14" s="529">
        <f t="shared" si="13"/>
        <v>1.066596268835184</v>
      </c>
      <c r="ES14" s="529">
        <f t="shared" si="14"/>
        <v>1.1254925666154432</v>
      </c>
      <c r="ET14" s="529">
        <f t="shared" si="15"/>
        <v>0.56145999152410564</v>
      </c>
      <c r="EU14" s="529">
        <f t="shared" si="16"/>
        <v>1.0327374022361109</v>
      </c>
      <c r="EV14" s="529">
        <f t="shared" si="17"/>
        <v>0.76330719638500832</v>
      </c>
      <c r="EW14" s="699"/>
      <c r="EX14" s="696"/>
      <c r="EY14" s="696"/>
      <c r="EZ14" s="690"/>
      <c r="FA14" s="687"/>
    </row>
    <row r="15" spans="1:157" s="294" customFormat="1" ht="30" customHeight="1" thickBot="1" x14ac:dyDescent="0.3">
      <c r="A15" s="732"/>
      <c r="B15" s="716"/>
      <c r="C15" s="736"/>
      <c r="D15" s="726"/>
      <c r="E15" s="729"/>
      <c r="F15" s="368" t="s">
        <v>38</v>
      </c>
      <c r="G15" s="600">
        <f>+G10+G13</f>
        <v>19</v>
      </c>
      <c r="H15" s="551">
        <f>+H10+H13</f>
        <v>19</v>
      </c>
      <c r="I15" s="551"/>
      <c r="J15" s="551"/>
      <c r="K15" s="551">
        <f t="shared" ref="K15:AY15" si="18">+K10+K13</f>
        <v>19</v>
      </c>
      <c r="L15" s="551">
        <f t="shared" si="18"/>
        <v>19</v>
      </c>
      <c r="M15" s="551">
        <f t="shared" si="18"/>
        <v>19</v>
      </c>
      <c r="N15" s="551">
        <f t="shared" si="18"/>
        <v>19</v>
      </c>
      <c r="O15" s="551">
        <f t="shared" si="18"/>
        <v>19</v>
      </c>
      <c r="P15" s="551">
        <f t="shared" si="18"/>
        <v>19</v>
      </c>
      <c r="Q15" s="551">
        <f t="shared" si="18"/>
        <v>19</v>
      </c>
      <c r="R15" s="551">
        <f t="shared" si="18"/>
        <v>19</v>
      </c>
      <c r="S15" s="551">
        <f t="shared" si="18"/>
        <v>19</v>
      </c>
      <c r="T15" s="551">
        <f t="shared" si="18"/>
        <v>19</v>
      </c>
      <c r="U15" s="551">
        <f t="shared" si="18"/>
        <v>19</v>
      </c>
      <c r="V15" s="551">
        <f t="shared" si="18"/>
        <v>19</v>
      </c>
      <c r="W15" s="551">
        <f t="shared" si="18"/>
        <v>19</v>
      </c>
      <c r="X15" s="551">
        <f t="shared" si="18"/>
        <v>19</v>
      </c>
      <c r="Y15" s="551">
        <f t="shared" si="18"/>
        <v>19</v>
      </c>
      <c r="Z15" s="551">
        <f t="shared" si="18"/>
        <v>19</v>
      </c>
      <c r="AA15" s="551">
        <f t="shared" si="18"/>
        <v>19</v>
      </c>
      <c r="AB15" s="551">
        <f t="shared" si="18"/>
        <v>19</v>
      </c>
      <c r="AC15" s="551">
        <f t="shared" si="18"/>
        <v>19</v>
      </c>
      <c r="AD15" s="551">
        <f t="shared" si="18"/>
        <v>19</v>
      </c>
      <c r="AE15" s="551">
        <f t="shared" si="18"/>
        <v>19</v>
      </c>
      <c r="AF15" s="551">
        <f t="shared" si="18"/>
        <v>19</v>
      </c>
      <c r="AG15" s="551">
        <f t="shared" si="18"/>
        <v>19</v>
      </c>
      <c r="AH15" s="551">
        <f t="shared" si="18"/>
        <v>19</v>
      </c>
      <c r="AI15" s="551">
        <f t="shared" si="18"/>
        <v>19</v>
      </c>
      <c r="AJ15" s="551">
        <f t="shared" si="18"/>
        <v>19</v>
      </c>
      <c r="AK15" s="551">
        <f t="shared" si="18"/>
        <v>19</v>
      </c>
      <c r="AL15" s="551">
        <f t="shared" si="18"/>
        <v>19</v>
      </c>
      <c r="AM15" s="551">
        <f t="shared" si="18"/>
        <v>19</v>
      </c>
      <c r="AN15" s="551">
        <f t="shared" si="18"/>
        <v>19</v>
      </c>
      <c r="AO15" s="551">
        <f t="shared" si="18"/>
        <v>19</v>
      </c>
      <c r="AP15" s="551">
        <f t="shared" si="18"/>
        <v>19</v>
      </c>
      <c r="AQ15" s="551">
        <f t="shared" si="18"/>
        <v>19</v>
      </c>
      <c r="AR15" s="551">
        <f t="shared" si="18"/>
        <v>19</v>
      </c>
      <c r="AS15" s="551">
        <f t="shared" si="18"/>
        <v>19</v>
      </c>
      <c r="AT15" s="551">
        <f t="shared" si="18"/>
        <v>19</v>
      </c>
      <c r="AU15" s="551">
        <f t="shared" si="18"/>
        <v>19</v>
      </c>
      <c r="AV15" s="551">
        <f t="shared" si="18"/>
        <v>19</v>
      </c>
      <c r="AW15" s="551">
        <f t="shared" si="18"/>
        <v>19</v>
      </c>
      <c r="AX15" s="551">
        <f t="shared" ref="AX15" si="19">+AX10+AX13</f>
        <v>19</v>
      </c>
      <c r="AY15" s="551">
        <f t="shared" si="18"/>
        <v>19</v>
      </c>
      <c r="AZ15" s="551"/>
      <c r="BA15" s="551">
        <f>+AB15</f>
        <v>19</v>
      </c>
      <c r="BB15" s="551">
        <f>+BA15</f>
        <v>19</v>
      </c>
      <c r="BC15" s="551">
        <f>+BA15</f>
        <v>19</v>
      </c>
      <c r="BD15" s="551">
        <f>BA15</f>
        <v>19</v>
      </c>
      <c r="BE15" s="551">
        <f t="shared" ref="BE15" si="20">+BC15</f>
        <v>19</v>
      </c>
      <c r="BF15" s="551">
        <f>+BF10+BF13</f>
        <v>19</v>
      </c>
      <c r="BG15" s="551">
        <f>+BG10+BG13</f>
        <v>19</v>
      </c>
      <c r="BH15" s="551">
        <f t="shared" ref="BH15:CD15" si="21">+BH10+BH13</f>
        <v>19</v>
      </c>
      <c r="BI15" s="551">
        <f t="shared" si="21"/>
        <v>19</v>
      </c>
      <c r="BJ15" s="551">
        <f t="shared" si="21"/>
        <v>19</v>
      </c>
      <c r="BK15" s="551">
        <f t="shared" si="21"/>
        <v>19</v>
      </c>
      <c r="BL15" s="551">
        <f t="shared" si="21"/>
        <v>19</v>
      </c>
      <c r="BM15" s="551">
        <f t="shared" si="21"/>
        <v>19</v>
      </c>
      <c r="BN15" s="551">
        <f t="shared" si="21"/>
        <v>0</v>
      </c>
      <c r="BO15" s="551">
        <f t="shared" si="21"/>
        <v>19</v>
      </c>
      <c r="BP15" s="551">
        <f t="shared" si="21"/>
        <v>0</v>
      </c>
      <c r="BQ15" s="551">
        <f t="shared" si="21"/>
        <v>19</v>
      </c>
      <c r="BR15" s="551">
        <f t="shared" si="21"/>
        <v>0</v>
      </c>
      <c r="BS15" s="551">
        <f t="shared" si="21"/>
        <v>19</v>
      </c>
      <c r="BT15" s="551">
        <f t="shared" si="21"/>
        <v>0</v>
      </c>
      <c r="BU15" s="551">
        <f t="shared" si="21"/>
        <v>19</v>
      </c>
      <c r="BV15" s="551">
        <f t="shared" si="21"/>
        <v>0</v>
      </c>
      <c r="BW15" s="551">
        <f t="shared" si="21"/>
        <v>19</v>
      </c>
      <c r="BX15" s="551">
        <f t="shared" si="21"/>
        <v>0</v>
      </c>
      <c r="BY15" s="551">
        <f t="shared" si="21"/>
        <v>19</v>
      </c>
      <c r="BZ15" s="551">
        <f t="shared" si="21"/>
        <v>0</v>
      </c>
      <c r="CA15" s="551">
        <f t="shared" si="21"/>
        <v>19</v>
      </c>
      <c r="CB15" s="551">
        <f t="shared" si="21"/>
        <v>0</v>
      </c>
      <c r="CC15" s="551">
        <f t="shared" si="21"/>
        <v>19</v>
      </c>
      <c r="CD15" s="551">
        <f t="shared" si="21"/>
        <v>0</v>
      </c>
      <c r="CE15" s="551">
        <f>(+BG15+BI15+BK15+BM15+BO15+BQ15+BS15+BU15+BW15+BY15+CA15+CC15)/12</f>
        <v>19</v>
      </c>
      <c r="CF15" s="588">
        <f>+BG15</f>
        <v>19</v>
      </c>
      <c r="CG15" s="588">
        <f>+BH15</f>
        <v>19</v>
      </c>
      <c r="CH15" s="588">
        <f>(+BG15+BI15+BK15+BM15+BO15+BQ15+BS15+BU15+BW15+BY15+CA15+CC15)/12</f>
        <v>19</v>
      </c>
      <c r="CI15" s="588">
        <f>+CF15</f>
        <v>19</v>
      </c>
      <c r="CJ15" s="551"/>
      <c r="CK15" s="551"/>
      <c r="CL15" s="551"/>
      <c r="CM15" s="551"/>
      <c r="CN15" s="551"/>
      <c r="CO15" s="551"/>
      <c r="CP15" s="551"/>
      <c r="CQ15" s="551"/>
      <c r="CR15" s="551"/>
      <c r="CS15" s="551"/>
      <c r="CT15" s="551"/>
      <c r="CU15" s="551"/>
      <c r="CV15" s="551"/>
      <c r="CW15" s="551"/>
      <c r="CX15" s="551"/>
      <c r="CY15" s="551"/>
      <c r="CZ15" s="551"/>
      <c r="DA15" s="551"/>
      <c r="DB15" s="551"/>
      <c r="DC15" s="551"/>
      <c r="DD15" s="551"/>
      <c r="DE15" s="551"/>
      <c r="DF15" s="551"/>
      <c r="DG15" s="551"/>
      <c r="DH15" s="551"/>
      <c r="DI15" s="553">
        <f t="shared" ref="DI15" si="22">DI10+DI13</f>
        <v>0</v>
      </c>
      <c r="DJ15" s="590">
        <f>DJ10+DJ13</f>
        <v>0</v>
      </c>
      <c r="DK15" s="591">
        <f>DK10+DK13</f>
        <v>0</v>
      </c>
      <c r="DL15" s="551">
        <f>DL10+DL13</f>
        <v>19</v>
      </c>
      <c r="DM15" s="553">
        <f>DM10+DM13</f>
        <v>19</v>
      </c>
      <c r="DN15" s="551"/>
      <c r="DO15" s="592"/>
      <c r="DP15" s="551"/>
      <c r="DQ15" s="551"/>
      <c r="DR15" s="551"/>
      <c r="DS15" s="551"/>
      <c r="DT15" s="551"/>
      <c r="DU15" s="551"/>
      <c r="DV15" s="551"/>
      <c r="DW15" s="551"/>
      <c r="DX15" s="551"/>
      <c r="DY15" s="551"/>
      <c r="DZ15" s="551"/>
      <c r="EA15" s="551"/>
      <c r="EB15" s="551"/>
      <c r="EC15" s="551"/>
      <c r="ED15" s="551"/>
      <c r="EE15" s="551"/>
      <c r="EF15" s="551"/>
      <c r="EG15" s="551"/>
      <c r="EH15" s="551"/>
      <c r="EI15" s="551"/>
      <c r="EJ15" s="551"/>
      <c r="EK15" s="551"/>
      <c r="EL15" s="551"/>
      <c r="EM15" s="553">
        <f t="shared" ref="EM15" si="23">EM10+EM13</f>
        <v>0</v>
      </c>
      <c r="EN15" s="590">
        <f>EN10+EN13</f>
        <v>0</v>
      </c>
      <c r="EO15" s="591">
        <f>EO10+EO13</f>
        <v>0</v>
      </c>
      <c r="EP15" s="551">
        <f>EP10+EP13</f>
        <v>0</v>
      </c>
      <c r="EQ15" s="553">
        <f>EQ10+EQ13</f>
        <v>0</v>
      </c>
      <c r="ER15" s="562">
        <f t="shared" si="13"/>
        <v>1</v>
      </c>
      <c r="ES15" s="562">
        <f t="shared" si="14"/>
        <v>1</v>
      </c>
      <c r="ET15" s="562">
        <f t="shared" si="15"/>
        <v>1</v>
      </c>
      <c r="EU15" s="562">
        <f t="shared" si="16"/>
        <v>1</v>
      </c>
      <c r="EV15" s="499">
        <f>+(CI15+BE15+AA15)/95</f>
        <v>0.6</v>
      </c>
      <c r="EW15" s="699"/>
      <c r="EX15" s="696"/>
      <c r="EY15" s="696"/>
      <c r="EZ15" s="690"/>
      <c r="FA15" s="687"/>
    </row>
    <row r="16" spans="1:157" s="297" customFormat="1" ht="30" customHeight="1" thickBot="1" x14ac:dyDescent="0.3">
      <c r="A16" s="732"/>
      <c r="B16" s="717"/>
      <c r="C16" s="737"/>
      <c r="D16" s="727"/>
      <c r="E16" s="730"/>
      <c r="F16" s="500" t="s">
        <v>40</v>
      </c>
      <c r="G16" s="565">
        <f>+G11+G14</f>
        <v>99923591484</v>
      </c>
      <c r="H16" s="567">
        <f>+H11+H14</f>
        <v>5376752398</v>
      </c>
      <c r="I16" s="593">
        <f t="shared" ref="I16:AY16" si="24">+I11+I14</f>
        <v>0</v>
      </c>
      <c r="J16" s="593">
        <f t="shared" si="24"/>
        <v>0</v>
      </c>
      <c r="K16" s="593">
        <f t="shared" si="24"/>
        <v>5376752398</v>
      </c>
      <c r="L16" s="566">
        <f t="shared" si="24"/>
        <v>61521050</v>
      </c>
      <c r="M16" s="593">
        <f t="shared" si="24"/>
        <v>5376752398</v>
      </c>
      <c r="N16" s="566">
        <f t="shared" si="24"/>
        <v>3352462069</v>
      </c>
      <c r="O16" s="593">
        <f t="shared" si="24"/>
        <v>5376752398</v>
      </c>
      <c r="P16" s="566">
        <f t="shared" si="24"/>
        <v>3361108069</v>
      </c>
      <c r="Q16" s="593">
        <f t="shared" si="24"/>
        <v>5416188398</v>
      </c>
      <c r="R16" s="566">
        <f t="shared" si="24"/>
        <v>3435821029</v>
      </c>
      <c r="S16" s="567">
        <f t="shared" si="24"/>
        <v>5418491398</v>
      </c>
      <c r="T16" s="594">
        <f t="shared" si="24"/>
        <v>3478988385</v>
      </c>
      <c r="U16" s="566">
        <f t="shared" si="24"/>
        <v>6198940334</v>
      </c>
      <c r="V16" s="566">
        <f t="shared" si="24"/>
        <v>5434616433</v>
      </c>
      <c r="W16" s="566">
        <f t="shared" si="24"/>
        <v>6198940334</v>
      </c>
      <c r="X16" s="566">
        <f t="shared" si="24"/>
        <v>6198940334</v>
      </c>
      <c r="Y16" s="566">
        <f t="shared" si="24"/>
        <v>5434616433</v>
      </c>
      <c r="Z16" s="566">
        <f t="shared" si="24"/>
        <v>6198940334</v>
      </c>
      <c r="AA16" s="566">
        <f t="shared" si="24"/>
        <v>5434616433</v>
      </c>
      <c r="AB16" s="566">
        <f t="shared" si="24"/>
        <v>23000197617</v>
      </c>
      <c r="AC16" s="566">
        <f t="shared" si="24"/>
        <v>552262857</v>
      </c>
      <c r="AD16" s="566">
        <f t="shared" si="24"/>
        <v>552262857</v>
      </c>
      <c r="AE16" s="566">
        <f t="shared" si="24"/>
        <v>2156934692</v>
      </c>
      <c r="AF16" s="566">
        <f t="shared" si="24"/>
        <v>2156934692</v>
      </c>
      <c r="AG16" s="566">
        <f t="shared" si="24"/>
        <v>2056305364</v>
      </c>
      <c r="AH16" s="566">
        <f t="shared" si="24"/>
        <v>2056305364</v>
      </c>
      <c r="AI16" s="566">
        <f t="shared" si="24"/>
        <v>5219591769</v>
      </c>
      <c r="AJ16" s="566">
        <f t="shared" si="24"/>
        <v>5219591769</v>
      </c>
      <c r="AK16" s="566">
        <f t="shared" si="24"/>
        <v>1284433836</v>
      </c>
      <c r="AL16" s="566">
        <f t="shared" si="24"/>
        <v>855457064</v>
      </c>
      <c r="AM16" s="566">
        <f t="shared" si="24"/>
        <v>379315350</v>
      </c>
      <c r="AN16" s="566">
        <f t="shared" si="24"/>
        <v>3345781706</v>
      </c>
      <c r="AO16" s="566">
        <f t="shared" si="24"/>
        <v>618143288</v>
      </c>
      <c r="AP16" s="566">
        <f t="shared" si="24"/>
        <v>30505898</v>
      </c>
      <c r="AQ16" s="566">
        <f t="shared" si="24"/>
        <v>1454041071</v>
      </c>
      <c r="AR16" s="566">
        <f t="shared" si="24"/>
        <v>292411377</v>
      </c>
      <c r="AS16" s="566">
        <f t="shared" si="24"/>
        <v>550042597</v>
      </c>
      <c r="AT16" s="566">
        <f t="shared" si="24"/>
        <v>22201361</v>
      </c>
      <c r="AU16" s="566">
        <f t="shared" si="24"/>
        <v>550042597</v>
      </c>
      <c r="AV16" s="566">
        <f t="shared" si="24"/>
        <v>6107303</v>
      </c>
      <c r="AW16" s="566">
        <f t="shared" si="24"/>
        <v>550042598</v>
      </c>
      <c r="AX16" s="566">
        <f t="shared" ref="AX16" si="25">+AX11+AX14</f>
        <v>-6155413</v>
      </c>
      <c r="AY16" s="566">
        <f t="shared" si="24"/>
        <v>2240416974</v>
      </c>
      <c r="AZ16" s="566"/>
      <c r="BA16" s="566">
        <f t="shared" ref="BA16:BA30" si="26">+AY16+AW16+AU16+AS16+AQ16+AO16+AM16+AK16+AI16+AG16+AE16+AC16</f>
        <v>17611572993</v>
      </c>
      <c r="BB16" s="566">
        <f t="shared" ref="BB16:BB30" si="27">+AC16+AE16+AG16+AI16+AK16+AM16+AO16+AQ16+AS16+AU16+AW16+AY16</f>
        <v>17611572993</v>
      </c>
      <c r="BC16" s="566">
        <f t="shared" ref="BC16" si="28">+BA16+AY16+AW16+AU16+AS16+AQ16+AO16+AM16+AK16+AI16+AG16+AE16</f>
        <v>34670883129</v>
      </c>
      <c r="BD16" s="566">
        <f t="shared" ref="BD16:BD30" si="29">+AC16+AE16+AG16+AI16+AK16+AM16+AO16+AQ16+AS16+AU16+AW16+AY16</f>
        <v>17611572993</v>
      </c>
      <c r="BE16" s="566">
        <f>+AD16+AF16+AH16+AJ16+AL16+AN16+AP16+AR16+AT16+AV16+AX16+AZ16</f>
        <v>14531403978</v>
      </c>
      <c r="BF16" s="566">
        <f>+BF11+BF14</f>
        <v>16854878149</v>
      </c>
      <c r="BG16" s="566">
        <f>+BG11+BG14</f>
        <v>8570618589</v>
      </c>
      <c r="BH16" s="566">
        <f t="shared" ref="BH16:DN16" si="30">+BH11+BH14</f>
        <v>8568047522</v>
      </c>
      <c r="BI16" s="566">
        <f>+BI11+BI14</f>
        <v>1139157281</v>
      </c>
      <c r="BJ16" s="566">
        <f>+BJ11+BJ14</f>
        <v>932027001</v>
      </c>
      <c r="BK16" s="566">
        <f t="shared" si="30"/>
        <v>1141518848</v>
      </c>
      <c r="BL16" s="566">
        <f t="shared" si="30"/>
        <v>759682352</v>
      </c>
      <c r="BM16" s="566">
        <f t="shared" si="30"/>
        <v>1141728348</v>
      </c>
      <c r="BN16" s="566">
        <f t="shared" si="30"/>
        <v>0</v>
      </c>
      <c r="BO16" s="566">
        <f t="shared" si="30"/>
        <v>1141728348</v>
      </c>
      <c r="BP16" s="566">
        <f t="shared" si="30"/>
        <v>0</v>
      </c>
      <c r="BQ16" s="566">
        <f t="shared" si="30"/>
        <v>1141728348</v>
      </c>
      <c r="BR16" s="566">
        <f t="shared" si="30"/>
        <v>0</v>
      </c>
      <c r="BS16" s="566">
        <f t="shared" si="30"/>
        <v>429269636</v>
      </c>
      <c r="BT16" s="566">
        <f t="shared" si="30"/>
        <v>0</v>
      </c>
      <c r="BU16" s="566">
        <f t="shared" si="30"/>
        <v>429269636</v>
      </c>
      <c r="BV16" s="566">
        <f t="shared" si="30"/>
        <v>0</v>
      </c>
      <c r="BW16" s="566">
        <f t="shared" si="30"/>
        <v>429269636</v>
      </c>
      <c r="BX16" s="566">
        <f t="shared" si="30"/>
        <v>0</v>
      </c>
      <c r="BY16" s="566">
        <f t="shared" si="30"/>
        <v>429269636</v>
      </c>
      <c r="BZ16" s="566">
        <f t="shared" si="30"/>
        <v>0</v>
      </c>
      <c r="CA16" s="566">
        <f t="shared" si="30"/>
        <v>429269636</v>
      </c>
      <c r="CB16" s="566">
        <f t="shared" si="30"/>
        <v>0</v>
      </c>
      <c r="CC16" s="566">
        <f t="shared" si="30"/>
        <v>429269640</v>
      </c>
      <c r="CD16" s="566">
        <f t="shared" si="30"/>
        <v>0</v>
      </c>
      <c r="CE16" s="566">
        <f t="shared" si="8"/>
        <v>16852097582</v>
      </c>
      <c r="CF16" s="566">
        <f t="shared" si="9"/>
        <v>10851294718</v>
      </c>
      <c r="CG16" s="566">
        <f t="shared" si="10"/>
        <v>10259756875</v>
      </c>
      <c r="CH16" s="566">
        <f t="shared" si="30"/>
        <v>16852097582</v>
      </c>
      <c r="CI16" s="566">
        <f t="shared" si="30"/>
        <v>10259756875</v>
      </c>
      <c r="CJ16" s="566">
        <f t="shared" si="30"/>
        <v>38955362000</v>
      </c>
      <c r="CK16" s="566">
        <f t="shared" si="30"/>
        <v>0</v>
      </c>
      <c r="CL16" s="566">
        <f t="shared" si="30"/>
        <v>0</v>
      </c>
      <c r="CM16" s="566">
        <f t="shared" si="30"/>
        <v>0</v>
      </c>
      <c r="CN16" s="566">
        <f t="shared" si="30"/>
        <v>0</v>
      </c>
      <c r="CO16" s="566">
        <f t="shared" si="30"/>
        <v>0</v>
      </c>
      <c r="CP16" s="566">
        <f t="shared" si="30"/>
        <v>0</v>
      </c>
      <c r="CQ16" s="566">
        <f t="shared" si="30"/>
        <v>0</v>
      </c>
      <c r="CR16" s="566">
        <f t="shared" si="30"/>
        <v>0</v>
      </c>
      <c r="CS16" s="566">
        <f t="shared" si="30"/>
        <v>0</v>
      </c>
      <c r="CT16" s="566">
        <f t="shared" si="30"/>
        <v>0</v>
      </c>
      <c r="CU16" s="566">
        <f t="shared" si="30"/>
        <v>0</v>
      </c>
      <c r="CV16" s="566">
        <f t="shared" si="30"/>
        <v>0</v>
      </c>
      <c r="CW16" s="566">
        <f t="shared" si="30"/>
        <v>0</v>
      </c>
      <c r="CX16" s="566">
        <f t="shared" si="30"/>
        <v>0</v>
      </c>
      <c r="CY16" s="566">
        <f t="shared" si="30"/>
        <v>0</v>
      </c>
      <c r="CZ16" s="566">
        <f t="shared" si="30"/>
        <v>0</v>
      </c>
      <c r="DA16" s="566">
        <f t="shared" si="30"/>
        <v>0</v>
      </c>
      <c r="DB16" s="566">
        <f t="shared" si="30"/>
        <v>0</v>
      </c>
      <c r="DC16" s="566">
        <f t="shared" si="30"/>
        <v>0</v>
      </c>
      <c r="DD16" s="566">
        <f t="shared" si="30"/>
        <v>0</v>
      </c>
      <c r="DE16" s="566">
        <f t="shared" si="30"/>
        <v>0</v>
      </c>
      <c r="DF16" s="566">
        <f t="shared" si="30"/>
        <v>0</v>
      </c>
      <c r="DG16" s="566">
        <f t="shared" si="30"/>
        <v>0</v>
      </c>
      <c r="DH16" s="566">
        <f t="shared" si="30"/>
        <v>0</v>
      </c>
      <c r="DI16" s="566">
        <f t="shared" si="30"/>
        <v>0</v>
      </c>
      <c r="DJ16" s="566">
        <f t="shared" si="30"/>
        <v>0</v>
      </c>
      <c r="DK16" s="566">
        <f t="shared" si="30"/>
        <v>0</v>
      </c>
      <c r="DL16" s="566">
        <f t="shared" si="30"/>
        <v>0</v>
      </c>
      <c r="DM16" s="566">
        <f t="shared" si="30"/>
        <v>0</v>
      </c>
      <c r="DN16" s="566">
        <f t="shared" si="30"/>
        <v>21583222000</v>
      </c>
      <c r="DO16" s="568"/>
      <c r="DP16" s="569"/>
      <c r="DQ16" s="569"/>
      <c r="DR16" s="569"/>
      <c r="DS16" s="569"/>
      <c r="DT16" s="569"/>
      <c r="DU16" s="569"/>
      <c r="DV16" s="569"/>
      <c r="DW16" s="569"/>
      <c r="DX16" s="569"/>
      <c r="DY16" s="569"/>
      <c r="DZ16" s="569"/>
      <c r="EA16" s="569"/>
      <c r="EB16" s="569"/>
      <c r="EC16" s="569"/>
      <c r="ED16" s="569"/>
      <c r="EE16" s="569"/>
      <c r="EF16" s="569"/>
      <c r="EG16" s="569"/>
      <c r="EH16" s="569"/>
      <c r="EI16" s="569"/>
      <c r="EJ16" s="569"/>
      <c r="EK16" s="569"/>
      <c r="EL16" s="569"/>
      <c r="EM16" s="566">
        <f t="shared" ref="EM16" si="31">+EH16+EF16+ED16+EB16+DZ16+DX16+DV16+DT16+DR16+DP16+DN16+DL16+DI16</f>
        <v>21583222000</v>
      </c>
      <c r="EN16" s="566">
        <f>+EN11+EN14</f>
        <v>0</v>
      </c>
      <c r="EO16" s="566">
        <f t="shared" ref="EO16:EQ16" si="32">+EO11+EO14</f>
        <v>0</v>
      </c>
      <c r="EP16" s="566">
        <f t="shared" si="32"/>
        <v>0</v>
      </c>
      <c r="EQ16" s="566">
        <f t="shared" si="32"/>
        <v>0</v>
      </c>
      <c r="ER16" s="572">
        <f t="shared" si="13"/>
        <v>0.66550136542292115</v>
      </c>
      <c r="ES16" s="572">
        <f t="shared" si="14"/>
        <v>0.94548688812047799</v>
      </c>
      <c r="ET16" s="572">
        <f t="shared" si="15"/>
        <v>0.60881186007127164</v>
      </c>
      <c r="EU16" s="572">
        <f t="shared" si="16"/>
        <v>0.87201963748570521</v>
      </c>
      <c r="EV16" s="573">
        <f t="shared" si="17"/>
        <v>0.30248890013966145</v>
      </c>
      <c r="EW16" s="700"/>
      <c r="EX16" s="697"/>
      <c r="EY16" s="697"/>
      <c r="EZ16" s="691"/>
      <c r="FA16" s="688"/>
    </row>
    <row r="17" spans="1:157" s="294" customFormat="1" ht="30" customHeight="1" x14ac:dyDescent="0.25">
      <c r="A17" s="732"/>
      <c r="B17" s="715">
        <v>2</v>
      </c>
      <c r="C17" s="718" t="s">
        <v>266</v>
      </c>
      <c r="D17" s="725" t="s">
        <v>236</v>
      </c>
      <c r="E17" s="728">
        <v>204</v>
      </c>
      <c r="F17" s="366" t="s">
        <v>36</v>
      </c>
      <c r="G17" s="595">
        <v>48</v>
      </c>
      <c r="H17" s="385">
        <v>6</v>
      </c>
      <c r="I17" s="385"/>
      <c r="J17" s="385"/>
      <c r="K17" s="385">
        <v>6</v>
      </c>
      <c r="L17" s="385">
        <v>1</v>
      </c>
      <c r="M17" s="385">
        <v>6</v>
      </c>
      <c r="N17" s="385">
        <v>2</v>
      </c>
      <c r="O17" s="385">
        <v>6</v>
      </c>
      <c r="P17" s="385">
        <v>3</v>
      </c>
      <c r="Q17" s="385">
        <v>6</v>
      </c>
      <c r="R17" s="385">
        <v>4</v>
      </c>
      <c r="S17" s="385">
        <v>6</v>
      </c>
      <c r="T17" s="385">
        <v>5</v>
      </c>
      <c r="U17" s="385">
        <v>6</v>
      </c>
      <c r="V17" s="385">
        <v>6</v>
      </c>
      <c r="W17" s="385">
        <f>+V17</f>
        <v>6</v>
      </c>
      <c r="X17" s="385">
        <f>+W17</f>
        <v>6</v>
      </c>
      <c r="Y17" s="385">
        <f>+V17</f>
        <v>6</v>
      </c>
      <c r="Z17" s="385">
        <f>+X17</f>
        <v>6</v>
      </c>
      <c r="AA17" s="385">
        <f>+Y17</f>
        <v>6</v>
      </c>
      <c r="AB17" s="385">
        <v>12</v>
      </c>
      <c r="AC17" s="385">
        <v>1</v>
      </c>
      <c r="AD17" s="385">
        <v>1</v>
      </c>
      <c r="AE17" s="385">
        <v>1</v>
      </c>
      <c r="AF17" s="385">
        <v>1</v>
      </c>
      <c r="AG17" s="385">
        <v>1</v>
      </c>
      <c r="AH17" s="385">
        <v>1</v>
      </c>
      <c r="AI17" s="385">
        <v>1</v>
      </c>
      <c r="AJ17" s="385">
        <v>1</v>
      </c>
      <c r="AK17" s="385">
        <v>1</v>
      </c>
      <c r="AL17" s="385">
        <v>1</v>
      </c>
      <c r="AM17" s="385">
        <v>1</v>
      </c>
      <c r="AN17" s="385">
        <v>1</v>
      </c>
      <c r="AO17" s="385">
        <v>1</v>
      </c>
      <c r="AP17" s="385">
        <v>1</v>
      </c>
      <c r="AQ17" s="385">
        <v>1</v>
      </c>
      <c r="AR17" s="385">
        <v>1</v>
      </c>
      <c r="AS17" s="385">
        <v>1</v>
      </c>
      <c r="AT17" s="385">
        <v>1</v>
      </c>
      <c r="AU17" s="385">
        <v>1</v>
      </c>
      <c r="AV17" s="385">
        <v>1</v>
      </c>
      <c r="AW17" s="385">
        <v>1</v>
      </c>
      <c r="AX17" s="385">
        <v>1</v>
      </c>
      <c r="AY17" s="385">
        <v>1</v>
      </c>
      <c r="AZ17" s="385">
        <v>1</v>
      </c>
      <c r="BA17" s="385">
        <f t="shared" si="26"/>
        <v>12</v>
      </c>
      <c r="BB17" s="385">
        <f t="shared" si="27"/>
        <v>12</v>
      </c>
      <c r="BC17" s="385">
        <f t="shared" ref="BC17:BC30" si="33">+AD17+AF17+AH17+AJ17+AL17+AN17+AP17+AR17+AT17+AV17+AX17+AZ17</f>
        <v>12</v>
      </c>
      <c r="BD17" s="385">
        <f t="shared" si="29"/>
        <v>12</v>
      </c>
      <c r="BE17" s="385">
        <f t="shared" ref="BE17:BE30" si="34">+AD17+AF17+AH17+AJ17+AL17+AN17+AP17+AR17+AT17+AV17+AX17+AZ17</f>
        <v>12</v>
      </c>
      <c r="BF17" s="385">
        <v>12</v>
      </c>
      <c r="BG17" s="385">
        <v>1</v>
      </c>
      <c r="BH17" s="385">
        <v>1</v>
      </c>
      <c r="BI17" s="385">
        <v>1</v>
      </c>
      <c r="BJ17" s="385">
        <v>1</v>
      </c>
      <c r="BK17" s="385">
        <v>1</v>
      </c>
      <c r="BL17" s="385">
        <v>1</v>
      </c>
      <c r="BM17" s="385">
        <v>1</v>
      </c>
      <c r="BN17" s="385"/>
      <c r="BO17" s="385">
        <v>1</v>
      </c>
      <c r="BP17" s="385"/>
      <c r="BQ17" s="385">
        <v>1</v>
      </c>
      <c r="BR17" s="385"/>
      <c r="BS17" s="385">
        <v>1</v>
      </c>
      <c r="BT17" s="385"/>
      <c r="BU17" s="385">
        <v>1</v>
      </c>
      <c r="BV17" s="385"/>
      <c r="BW17" s="385">
        <v>1</v>
      </c>
      <c r="BX17" s="385"/>
      <c r="BY17" s="385">
        <v>1</v>
      </c>
      <c r="BZ17" s="385"/>
      <c r="CA17" s="385">
        <v>1</v>
      </c>
      <c r="CB17" s="385"/>
      <c r="CC17" s="385">
        <v>1</v>
      </c>
      <c r="CD17" s="385"/>
      <c r="CE17" s="385">
        <f t="shared" si="8"/>
        <v>12</v>
      </c>
      <c r="CF17" s="385">
        <f t="shared" si="9"/>
        <v>3</v>
      </c>
      <c r="CG17" s="385">
        <f t="shared" si="10"/>
        <v>3</v>
      </c>
      <c r="CH17" s="385">
        <f t="shared" ref="CH17" si="35">+BG17+BI17+BK17+BM17+BO17+BQ17+BS17+BU17+BW17+BY17+CA17+CC17</f>
        <v>12</v>
      </c>
      <c r="CI17" s="385">
        <f>+BH17+BJ17+BL17+BN17+BP17+BR17+BT17+BV17+BX17+BZ17+CB17+CD17</f>
        <v>3</v>
      </c>
      <c r="CJ17" s="385">
        <v>12</v>
      </c>
      <c r="CK17" s="385"/>
      <c r="CL17" s="385"/>
      <c r="CM17" s="385"/>
      <c r="CN17" s="385"/>
      <c r="CO17" s="385"/>
      <c r="CP17" s="385"/>
      <c r="CQ17" s="385"/>
      <c r="CR17" s="385"/>
      <c r="CS17" s="385"/>
      <c r="CT17" s="385"/>
      <c r="CU17" s="385"/>
      <c r="CV17" s="385"/>
      <c r="CW17" s="385"/>
      <c r="CX17" s="385"/>
      <c r="CY17" s="385"/>
      <c r="CZ17" s="385"/>
      <c r="DA17" s="385"/>
      <c r="DB17" s="385"/>
      <c r="DC17" s="385"/>
      <c r="DD17" s="385"/>
      <c r="DE17" s="385"/>
      <c r="DF17" s="385"/>
      <c r="DG17" s="385"/>
      <c r="DH17" s="385"/>
      <c r="DI17" s="385">
        <f>DG17+DE17+DC17+DA17+CY17+CW17+CU17+CS17+CQ17+CO17+CM17+CK17</f>
        <v>0</v>
      </c>
      <c r="DJ17" s="385">
        <f t="shared" ref="DJ17:DJ22" si="36">CK17+CM17+CO17+CQ17</f>
        <v>0</v>
      </c>
      <c r="DK17" s="385">
        <f t="shared" ref="DK17:DK22" si="37">CL17+CN17+CP17+CR17</f>
        <v>0</v>
      </c>
      <c r="DL17" s="142">
        <f>CM17+CO17+CQ17+CS17+CU17+CW17+CY17+DA17+DC17+DE17+DG17+CK17</f>
        <v>0</v>
      </c>
      <c r="DM17" s="385">
        <f>CL17+CN17+CP17+CR17</f>
        <v>0</v>
      </c>
      <c r="DN17" s="143">
        <v>6</v>
      </c>
      <c r="DO17" s="601"/>
      <c r="DP17" s="143"/>
      <c r="DQ17" s="143"/>
      <c r="DR17" s="143"/>
      <c r="DS17" s="143"/>
      <c r="DT17" s="143"/>
      <c r="DU17" s="143"/>
      <c r="DV17" s="143"/>
      <c r="DW17" s="143"/>
      <c r="DX17" s="143"/>
      <c r="DY17" s="143"/>
      <c r="DZ17" s="143"/>
      <c r="EA17" s="143"/>
      <c r="EB17" s="143"/>
      <c r="EC17" s="143"/>
      <c r="ED17" s="143"/>
      <c r="EE17" s="143"/>
      <c r="EF17" s="143"/>
      <c r="EG17" s="385"/>
      <c r="EH17" s="385"/>
      <c r="EI17" s="385"/>
      <c r="EJ17" s="385"/>
      <c r="EK17" s="385"/>
      <c r="EL17" s="385"/>
      <c r="EM17" s="385">
        <f>EK17+EI17+EG17+EE17+EC17+EA17+DY17+DW17+DU17+DS17+DQ17+DO17</f>
        <v>0</v>
      </c>
      <c r="EN17" s="385">
        <f t="shared" ref="EN17:EN22" si="38">DO17+DQ17+DS17+DU17</f>
        <v>0</v>
      </c>
      <c r="EO17" s="385">
        <f t="shared" ref="EO17:EO22" si="39">DP17+DR17+DT17+DV17</f>
        <v>0</v>
      </c>
      <c r="EP17" s="142">
        <f>DQ17+DS17+DU17+DW17+DY17+EA17+EC17+EE17+EG17+EI17+EK17+DO17</f>
        <v>0</v>
      </c>
      <c r="EQ17" s="385">
        <f>DP17+DR17+DT17+DV17</f>
        <v>0</v>
      </c>
      <c r="ER17" s="499">
        <f t="shared" si="13"/>
        <v>1</v>
      </c>
      <c r="ES17" s="499">
        <f t="shared" si="14"/>
        <v>1</v>
      </c>
      <c r="ET17" s="499">
        <f t="shared" si="15"/>
        <v>0.25</v>
      </c>
      <c r="EU17" s="499">
        <f t="shared" si="16"/>
        <v>1</v>
      </c>
      <c r="EV17" s="499">
        <f t="shared" si="17"/>
        <v>0.4375</v>
      </c>
      <c r="EW17" s="692" t="s">
        <v>588</v>
      </c>
      <c r="EX17" s="695" t="s">
        <v>183</v>
      </c>
      <c r="EY17" s="695" t="s">
        <v>183</v>
      </c>
      <c r="EZ17" s="701" t="s">
        <v>531</v>
      </c>
      <c r="FA17" s="704" t="s">
        <v>581</v>
      </c>
    </row>
    <row r="18" spans="1:157" s="296" customFormat="1" ht="30" customHeight="1" x14ac:dyDescent="0.25">
      <c r="A18" s="732"/>
      <c r="B18" s="716"/>
      <c r="C18" s="719"/>
      <c r="D18" s="726"/>
      <c r="E18" s="729"/>
      <c r="F18" s="367" t="s">
        <v>3</v>
      </c>
      <c r="G18" s="577">
        <f>AA18+BE18+CH18+CJ18+DN18</f>
        <v>4633278700</v>
      </c>
      <c r="H18" s="75">
        <v>625000000</v>
      </c>
      <c r="I18" s="62"/>
      <c r="J18" s="62"/>
      <c r="K18" s="386">
        <v>625000000</v>
      </c>
      <c r="L18" s="386">
        <v>0</v>
      </c>
      <c r="M18" s="386">
        <v>625000000</v>
      </c>
      <c r="N18" s="386">
        <v>450180000</v>
      </c>
      <c r="O18" s="386">
        <v>625000000</v>
      </c>
      <c r="P18" s="386">
        <v>473409000</v>
      </c>
      <c r="Q18" s="386">
        <v>599529000</v>
      </c>
      <c r="R18" s="386">
        <v>473409000</v>
      </c>
      <c r="S18" s="386">
        <v>597226000</v>
      </c>
      <c r="T18" s="386">
        <v>473409000</v>
      </c>
      <c r="U18" s="386">
        <v>597226000</v>
      </c>
      <c r="V18" s="386">
        <v>587239000</v>
      </c>
      <c r="W18" s="76">
        <f>+U18</f>
        <v>597226000</v>
      </c>
      <c r="X18" s="76">
        <f>+W18</f>
        <v>597226000</v>
      </c>
      <c r="Y18" s="76">
        <f>+V18</f>
        <v>587239000</v>
      </c>
      <c r="Z18" s="64">
        <f>+X18</f>
        <v>597226000</v>
      </c>
      <c r="AA18" s="64">
        <f>+Y18</f>
        <v>587239000</v>
      </c>
      <c r="AB18" s="386"/>
      <c r="AC18" s="386">
        <v>0</v>
      </c>
      <c r="AD18" s="386">
        <v>0</v>
      </c>
      <c r="AE18" s="386">
        <v>240551250</v>
      </c>
      <c r="AF18" s="386">
        <f>+AE18</f>
        <v>240551250</v>
      </c>
      <c r="AG18" s="386">
        <v>240551250</v>
      </c>
      <c r="AH18" s="386">
        <f>+AG18</f>
        <v>240551250</v>
      </c>
      <c r="AI18" s="386">
        <v>240551250</v>
      </c>
      <c r="AJ18" s="386">
        <f>+AI18</f>
        <v>240551250</v>
      </c>
      <c r="AK18" s="386">
        <v>240551250</v>
      </c>
      <c r="AL18" s="386">
        <f>+AK18</f>
        <v>240551250</v>
      </c>
      <c r="AM18" s="386">
        <v>0</v>
      </c>
      <c r="AN18" s="386">
        <v>0</v>
      </c>
      <c r="AO18" s="386">
        <v>12898000</v>
      </c>
      <c r="AP18" s="386">
        <v>-43366500</v>
      </c>
      <c r="AQ18" s="386">
        <v>0</v>
      </c>
      <c r="AR18" s="386">
        <v>0</v>
      </c>
      <c r="AS18" s="386">
        <v>0</v>
      </c>
      <c r="AT18" s="386">
        <v>0</v>
      </c>
      <c r="AU18" s="386">
        <v>0</v>
      </c>
      <c r="AV18" s="386">
        <v>0</v>
      </c>
      <c r="AW18" s="386">
        <v>0</v>
      </c>
      <c r="AX18" s="386">
        <v>0</v>
      </c>
      <c r="AY18" s="386">
        <v>-19823000</v>
      </c>
      <c r="AZ18" s="386">
        <v>30092200</v>
      </c>
      <c r="BA18" s="386">
        <f t="shared" si="26"/>
        <v>955280000</v>
      </c>
      <c r="BB18" s="386">
        <f t="shared" si="27"/>
        <v>955280000</v>
      </c>
      <c r="BC18" s="386">
        <f t="shared" si="33"/>
        <v>948930700</v>
      </c>
      <c r="BD18" s="64">
        <f t="shared" si="29"/>
        <v>955280000</v>
      </c>
      <c r="BE18" s="64">
        <f t="shared" si="34"/>
        <v>948930700</v>
      </c>
      <c r="BF18" s="534">
        <v>1222109000</v>
      </c>
      <c r="BG18" s="534">
        <v>959830000</v>
      </c>
      <c r="BH18" s="534">
        <v>959830000</v>
      </c>
      <c r="BI18" s="534">
        <v>23843545</v>
      </c>
      <c r="BJ18" s="534">
        <v>0</v>
      </c>
      <c r="BK18" s="534">
        <v>23843545</v>
      </c>
      <c r="BL18" s="62">
        <v>0</v>
      </c>
      <c r="BM18" s="64">
        <v>23843545</v>
      </c>
      <c r="BN18" s="62"/>
      <c r="BO18" s="64">
        <v>23843545</v>
      </c>
      <c r="BP18" s="62"/>
      <c r="BQ18" s="64">
        <v>23843545</v>
      </c>
      <c r="BR18" s="62"/>
      <c r="BS18" s="64">
        <v>23843545</v>
      </c>
      <c r="BT18" s="62"/>
      <c r="BU18" s="64">
        <v>23843545</v>
      </c>
      <c r="BV18" s="62"/>
      <c r="BW18" s="64">
        <v>23843545</v>
      </c>
      <c r="BX18" s="62"/>
      <c r="BY18" s="64">
        <v>23843545</v>
      </c>
      <c r="BZ18" s="62"/>
      <c r="CA18" s="64">
        <v>23843545</v>
      </c>
      <c r="CB18" s="62"/>
      <c r="CC18" s="64">
        <v>23843550</v>
      </c>
      <c r="CD18" s="62"/>
      <c r="CE18" s="534">
        <f t="shared" si="8"/>
        <v>1222109000</v>
      </c>
      <c r="CF18" s="62">
        <f t="shared" si="9"/>
        <v>1007517090</v>
      </c>
      <c r="CG18" s="62">
        <f t="shared" si="10"/>
        <v>959830000</v>
      </c>
      <c r="CH18" s="62">
        <f t="shared" ref="CH18:CH22" si="40">+BG18+BI18+BK18+BM18+BO18+BQ18+BS18+BU18+BW18+BY18+CA18+CC18</f>
        <v>1222109000</v>
      </c>
      <c r="CI18" s="62">
        <f t="shared" ref="CI18:CI22" si="41">+BH18+BJ18+BL18+BN18+BP18+BR18+BT18+BV18+BX18+BZ18+CB18+CD18</f>
        <v>959830000</v>
      </c>
      <c r="CJ18" s="62">
        <v>1250000000</v>
      </c>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386">
        <f>DG18+DE18+DC18+DA18+CY18+CW18+CU18+CS18+CQ18+CO18+CM18+CK18</f>
        <v>0</v>
      </c>
      <c r="DJ18" s="65">
        <f t="shared" si="36"/>
        <v>0</v>
      </c>
      <c r="DK18" s="65">
        <f t="shared" si="37"/>
        <v>0</v>
      </c>
      <c r="DL18" s="63">
        <f>CM18+CO18+CQ18+CS18+CU18+CW18+CY18+DA18+DC18+DE18+DG18+CK18</f>
        <v>0</v>
      </c>
      <c r="DM18" s="65">
        <f>CL18+CN18+CP18+CR18</f>
        <v>0</v>
      </c>
      <c r="DN18" s="62">
        <v>625000000</v>
      </c>
      <c r="DO18" s="548"/>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386">
        <f>EK18+EI18+EG18+EE18+EC18+EA18+DY18+DW18+DU18+DS18+DQ18+DO18</f>
        <v>0</v>
      </c>
      <c r="EN18" s="65">
        <f t="shared" si="38"/>
        <v>0</v>
      </c>
      <c r="EO18" s="65">
        <f t="shared" si="39"/>
        <v>0</v>
      </c>
      <c r="EP18" s="63">
        <f>DQ18+DS18+DU18+DW18+DY18+EA18+EC18+EE18+EG18+EI18+EK18+DO18</f>
        <v>0</v>
      </c>
      <c r="EQ18" s="65">
        <f>DP18+DR18+DT18+DV18</f>
        <v>0</v>
      </c>
      <c r="ER18" s="529">
        <f t="shared" si="13"/>
        <v>0</v>
      </c>
      <c r="ES18" s="529">
        <f t="shared" si="14"/>
        <v>0.95266870361474465</v>
      </c>
      <c r="ET18" s="529">
        <f t="shared" si="15"/>
        <v>0.78538821005327675</v>
      </c>
      <c r="EU18" s="529">
        <f t="shared" si="16"/>
        <v>0.9749910888499056</v>
      </c>
      <c r="EV18" s="529">
        <f t="shared" si="17"/>
        <v>0.53871132336589211</v>
      </c>
      <c r="EW18" s="693"/>
      <c r="EX18" s="696"/>
      <c r="EY18" s="696"/>
      <c r="EZ18" s="702"/>
      <c r="FA18" s="705"/>
    </row>
    <row r="19" spans="1:157" s="296" customFormat="1" ht="30" customHeight="1" x14ac:dyDescent="0.25">
      <c r="A19" s="732"/>
      <c r="B19" s="716"/>
      <c r="C19" s="719"/>
      <c r="D19" s="726"/>
      <c r="E19" s="729"/>
      <c r="F19" s="501" t="s">
        <v>182</v>
      </c>
      <c r="G19" s="602"/>
      <c r="H19" s="75">
        <v>0</v>
      </c>
      <c r="I19" s="62"/>
      <c r="J19" s="62"/>
      <c r="K19" s="62">
        <v>0</v>
      </c>
      <c r="L19" s="62">
        <v>0</v>
      </c>
      <c r="M19" s="62">
        <v>0</v>
      </c>
      <c r="N19" s="62">
        <v>0</v>
      </c>
      <c r="O19" s="62">
        <v>0</v>
      </c>
      <c r="P19" s="62">
        <v>0</v>
      </c>
      <c r="Q19" s="62">
        <v>0</v>
      </c>
      <c r="R19" s="62">
        <v>0</v>
      </c>
      <c r="S19" s="62">
        <v>0</v>
      </c>
      <c r="T19" s="62">
        <v>0</v>
      </c>
      <c r="U19" s="62">
        <v>0</v>
      </c>
      <c r="V19" s="62">
        <v>0</v>
      </c>
      <c r="W19" s="76">
        <v>0</v>
      </c>
      <c r="X19" s="76">
        <v>0</v>
      </c>
      <c r="Y19" s="76">
        <v>0</v>
      </c>
      <c r="Z19" s="64">
        <v>0</v>
      </c>
      <c r="AA19" s="64">
        <v>0</v>
      </c>
      <c r="AB19" s="76"/>
      <c r="AC19" s="76"/>
      <c r="AD19" s="76"/>
      <c r="AE19" s="76"/>
      <c r="AF19" s="76"/>
      <c r="AG19" s="76"/>
      <c r="AH19" s="76"/>
      <c r="AI19" s="76"/>
      <c r="AJ19" s="76"/>
      <c r="AK19" s="76">
        <v>176472635</v>
      </c>
      <c r="AL19" s="76">
        <v>176472635</v>
      </c>
      <c r="AM19" s="76">
        <v>114090052</v>
      </c>
      <c r="AN19" s="76">
        <v>92011767</v>
      </c>
      <c r="AO19" s="76">
        <v>114090052</v>
      </c>
      <c r="AP19" s="76">
        <v>104346000</v>
      </c>
      <c r="AQ19" s="76">
        <v>0</v>
      </c>
      <c r="AR19" s="76">
        <v>91149000</v>
      </c>
      <c r="AS19" s="76">
        <v>114090053</v>
      </c>
      <c r="AT19" s="76">
        <v>91566500</v>
      </c>
      <c r="AU19" s="76">
        <v>114090052</v>
      </c>
      <c r="AV19" s="76">
        <v>99737000</v>
      </c>
      <c r="AW19" s="76">
        <v>114090052</v>
      </c>
      <c r="AX19" s="76">
        <v>84536000</v>
      </c>
      <c r="AY19" s="76">
        <v>208357104</v>
      </c>
      <c r="AZ19" s="76">
        <v>127850600</v>
      </c>
      <c r="BA19" s="76">
        <f t="shared" si="26"/>
        <v>955280000</v>
      </c>
      <c r="BB19" s="76">
        <f t="shared" si="27"/>
        <v>955280000</v>
      </c>
      <c r="BC19" s="76">
        <f t="shared" si="33"/>
        <v>867669502</v>
      </c>
      <c r="BD19" s="64">
        <f t="shared" si="29"/>
        <v>955280000</v>
      </c>
      <c r="BE19" s="64">
        <f t="shared" si="34"/>
        <v>867669502</v>
      </c>
      <c r="BF19" s="534">
        <v>1222109000</v>
      </c>
      <c r="BG19" s="534">
        <v>0</v>
      </c>
      <c r="BH19" s="534">
        <v>0</v>
      </c>
      <c r="BI19" s="534">
        <v>128767875</v>
      </c>
      <c r="BJ19" s="534">
        <v>5785733</v>
      </c>
      <c r="BK19" s="534">
        <v>128767875</v>
      </c>
      <c r="BL19" s="62">
        <v>65003667</v>
      </c>
      <c r="BM19" s="64">
        <v>128767875</v>
      </c>
      <c r="BN19" s="62"/>
      <c r="BO19" s="64">
        <v>128767875</v>
      </c>
      <c r="BP19" s="62"/>
      <c r="BQ19" s="64">
        <v>128767875</v>
      </c>
      <c r="BR19" s="62"/>
      <c r="BS19" s="64">
        <v>128767875</v>
      </c>
      <c r="BT19" s="62"/>
      <c r="BU19" s="64">
        <v>128767875</v>
      </c>
      <c r="BV19" s="62"/>
      <c r="BW19" s="64">
        <v>128767875</v>
      </c>
      <c r="BX19" s="62"/>
      <c r="BY19" s="64">
        <v>95983000</v>
      </c>
      <c r="BZ19" s="62"/>
      <c r="CA19" s="64">
        <v>95983000</v>
      </c>
      <c r="CB19" s="62"/>
      <c r="CC19" s="64"/>
      <c r="CD19" s="62"/>
      <c r="CE19" s="534">
        <f t="shared" si="8"/>
        <v>1222109000</v>
      </c>
      <c r="CF19" s="291">
        <f t="shared" si="9"/>
        <v>257535750</v>
      </c>
      <c r="CG19" s="291">
        <f t="shared" si="10"/>
        <v>70789400</v>
      </c>
      <c r="CH19" s="291">
        <f t="shared" si="40"/>
        <v>1222109000</v>
      </c>
      <c r="CI19" s="62">
        <f t="shared" si="41"/>
        <v>70789400</v>
      </c>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386">
        <f>DE19+DC19+DA19+CY19+CW19+CU19+CS19+CQ19+CO19+CM19+CK19+DG19</f>
        <v>0</v>
      </c>
      <c r="DJ19" s="65">
        <f t="shared" si="36"/>
        <v>0</v>
      </c>
      <c r="DK19" s="65">
        <f t="shared" si="37"/>
        <v>0</v>
      </c>
      <c r="DL19" s="64">
        <f>CM19+CO19+CQ19+CS19+CU19+CW19+CY19+DA19+DC19+DE19+DG19</f>
        <v>0</v>
      </c>
      <c r="DM19" s="65">
        <f>CL19+CN19+CP19+CR19</f>
        <v>0</v>
      </c>
      <c r="DN19" s="62"/>
      <c r="DO19" s="548"/>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386">
        <f>EI19+EG19+EE19+EC19+EA19+DY19+DW19+DU19+DS19+DQ19+DO19+EK19</f>
        <v>0</v>
      </c>
      <c r="EN19" s="65">
        <f t="shared" si="38"/>
        <v>0</v>
      </c>
      <c r="EO19" s="65">
        <f t="shared" si="39"/>
        <v>0</v>
      </c>
      <c r="EP19" s="64">
        <f>DQ19+DS19+DU19+DW19+DY19+EA19+EC19+EE19+EG19+EI19+EK19</f>
        <v>0</v>
      </c>
      <c r="EQ19" s="65">
        <f>DP19+DR19+DT19+DV19</f>
        <v>0</v>
      </c>
      <c r="ER19" s="529">
        <f t="shared" si="13"/>
        <v>0.50481276482973725</v>
      </c>
      <c r="ES19" s="529">
        <f t="shared" si="14"/>
        <v>0.27487212940339351</v>
      </c>
      <c r="ET19" s="529">
        <f t="shared" si="15"/>
        <v>5.7923965865565183E-2</v>
      </c>
      <c r="EU19" s="529">
        <f t="shared" si="16"/>
        <v>0.77378522005506611</v>
      </c>
      <c r="EV19" s="529" t="e">
        <f t="shared" si="17"/>
        <v>#DIV/0!</v>
      </c>
      <c r="EW19" s="693"/>
      <c r="EX19" s="696"/>
      <c r="EY19" s="696"/>
      <c r="EZ19" s="702"/>
      <c r="FA19" s="705"/>
    </row>
    <row r="20" spans="1:157" s="294" customFormat="1" ht="30" customHeight="1" x14ac:dyDescent="0.25">
      <c r="A20" s="732"/>
      <c r="B20" s="716"/>
      <c r="C20" s="719"/>
      <c r="D20" s="726"/>
      <c r="E20" s="729"/>
      <c r="F20" s="368" t="s">
        <v>37</v>
      </c>
      <c r="G20" s="603"/>
      <c r="H20" s="67"/>
      <c r="I20" s="67"/>
      <c r="J20" s="67"/>
      <c r="K20" s="67"/>
      <c r="L20" s="67"/>
      <c r="M20" s="67"/>
      <c r="N20" s="67"/>
      <c r="O20" s="67"/>
      <c r="P20" s="67"/>
      <c r="Q20" s="67"/>
      <c r="R20" s="67"/>
      <c r="S20" s="67"/>
      <c r="T20" s="67"/>
      <c r="U20" s="67"/>
      <c r="V20" s="67"/>
      <c r="W20" s="77"/>
      <c r="X20" s="77"/>
      <c r="Y20" s="77"/>
      <c r="Z20" s="67">
        <v>0</v>
      </c>
      <c r="AA20" s="67">
        <v>0</v>
      </c>
      <c r="AB20" s="536"/>
      <c r="AC20" s="536"/>
      <c r="AD20" s="536"/>
      <c r="AE20" s="536"/>
      <c r="AF20" s="536"/>
      <c r="AG20" s="536"/>
      <c r="AH20" s="536"/>
      <c r="AI20" s="536"/>
      <c r="AJ20" s="536"/>
      <c r="AK20" s="536"/>
      <c r="AL20" s="536"/>
      <c r="AM20" s="536"/>
      <c r="AN20" s="536"/>
      <c r="AO20" s="536">
        <v>0</v>
      </c>
      <c r="AP20" s="536">
        <v>0</v>
      </c>
      <c r="AQ20" s="536"/>
      <c r="AR20" s="536"/>
      <c r="AS20" s="536"/>
      <c r="AT20" s="536"/>
      <c r="AU20" s="536"/>
      <c r="AV20" s="536"/>
      <c r="AW20" s="536">
        <v>0</v>
      </c>
      <c r="AX20" s="536">
        <v>0</v>
      </c>
      <c r="AY20" s="536"/>
      <c r="AZ20" s="536"/>
      <c r="BA20" s="536">
        <f t="shared" si="26"/>
        <v>0</v>
      </c>
      <c r="BB20" s="536">
        <f t="shared" si="27"/>
        <v>0</v>
      </c>
      <c r="BC20" s="536">
        <f t="shared" si="33"/>
        <v>0</v>
      </c>
      <c r="BD20" s="67">
        <f t="shared" si="29"/>
        <v>0</v>
      </c>
      <c r="BE20" s="67">
        <f t="shared" si="34"/>
        <v>0</v>
      </c>
      <c r="BF20" s="67">
        <v>0</v>
      </c>
      <c r="BG20" s="67">
        <v>0</v>
      </c>
      <c r="BH20" s="67">
        <v>0</v>
      </c>
      <c r="BI20" s="67">
        <v>0</v>
      </c>
      <c r="BJ20" s="67">
        <v>0</v>
      </c>
      <c r="BK20" s="67">
        <v>0</v>
      </c>
      <c r="BL20" s="67">
        <v>0</v>
      </c>
      <c r="BM20" s="67">
        <v>0</v>
      </c>
      <c r="BN20" s="80">
        <v>0</v>
      </c>
      <c r="BO20" s="67">
        <v>0</v>
      </c>
      <c r="BP20" s="80">
        <v>0</v>
      </c>
      <c r="BQ20" s="67">
        <v>0</v>
      </c>
      <c r="BR20" s="80">
        <v>0</v>
      </c>
      <c r="BS20" s="67">
        <v>0</v>
      </c>
      <c r="BT20" s="80">
        <v>0</v>
      </c>
      <c r="BU20" s="67">
        <v>0</v>
      </c>
      <c r="BV20" s="80">
        <v>0</v>
      </c>
      <c r="BW20" s="67">
        <v>0</v>
      </c>
      <c r="BX20" s="80">
        <v>0</v>
      </c>
      <c r="BY20" s="67">
        <v>0</v>
      </c>
      <c r="BZ20" s="80">
        <v>0</v>
      </c>
      <c r="CA20" s="67">
        <v>0</v>
      </c>
      <c r="CB20" s="80">
        <v>0</v>
      </c>
      <c r="CC20" s="67">
        <v>0</v>
      </c>
      <c r="CD20" s="80">
        <v>0</v>
      </c>
      <c r="CE20" s="67">
        <f t="shared" si="8"/>
        <v>0</v>
      </c>
      <c r="CF20" s="291">
        <f t="shared" si="9"/>
        <v>0</v>
      </c>
      <c r="CG20" s="291">
        <f t="shared" si="10"/>
        <v>0</v>
      </c>
      <c r="CH20" s="291">
        <f t="shared" si="40"/>
        <v>0</v>
      </c>
      <c r="CI20" s="291">
        <f t="shared" si="41"/>
        <v>0</v>
      </c>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73">
        <f>DE20+DC20+DA20+CY20+CW20+CU20+CS20+CQ20+CO20+CM20+CK20+DG20</f>
        <v>0</v>
      </c>
      <c r="DJ20" s="78">
        <f t="shared" si="36"/>
        <v>0</v>
      </c>
      <c r="DK20" s="79">
        <f t="shared" si="37"/>
        <v>0</v>
      </c>
      <c r="DL20" s="74">
        <f>CM20+CO20+CQ20+CS20+CU20+CW20+CY20+DA20+DC20+DE20+DG20</f>
        <v>0</v>
      </c>
      <c r="DM20" s="73">
        <f>CL20+CN20+CP20+CR20</f>
        <v>0</v>
      </c>
      <c r="DN20" s="67"/>
      <c r="DO20" s="549"/>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73">
        <f>EI20+EG20+EE20+EC20+EA20+DY20+DW20+DU20+DS20+DQ20+DO20+EK20</f>
        <v>0</v>
      </c>
      <c r="EN20" s="78">
        <f t="shared" si="38"/>
        <v>0</v>
      </c>
      <c r="EO20" s="79">
        <f t="shared" si="39"/>
        <v>0</v>
      </c>
      <c r="EP20" s="74">
        <f>DQ20+DS20+DU20+DW20+DY20+EA20+EC20+EE20+EG20+EI20+EK20</f>
        <v>0</v>
      </c>
      <c r="EQ20" s="73">
        <f>DP20+DR20+DT20+DV20</f>
        <v>0</v>
      </c>
      <c r="ER20" s="529" t="e">
        <f t="shared" si="13"/>
        <v>#DIV/0!</v>
      </c>
      <c r="ES20" s="529" t="e">
        <f t="shared" si="14"/>
        <v>#DIV/0!</v>
      </c>
      <c r="ET20" s="529" t="e">
        <f t="shared" si="15"/>
        <v>#DIV/0!</v>
      </c>
      <c r="EU20" s="529" t="e">
        <f t="shared" si="16"/>
        <v>#DIV/0!</v>
      </c>
      <c r="EV20" s="529" t="e">
        <f t="shared" si="17"/>
        <v>#DIV/0!</v>
      </c>
      <c r="EW20" s="693"/>
      <c r="EX20" s="696"/>
      <c r="EY20" s="696"/>
      <c r="EZ20" s="702"/>
      <c r="FA20" s="705"/>
    </row>
    <row r="21" spans="1:157" s="294" customFormat="1" ht="30" customHeight="1" x14ac:dyDescent="0.25">
      <c r="A21" s="732"/>
      <c r="B21" s="716"/>
      <c r="C21" s="719"/>
      <c r="D21" s="726"/>
      <c r="E21" s="729"/>
      <c r="F21" s="367" t="s">
        <v>4</v>
      </c>
      <c r="G21" s="577">
        <f>AA21+BE21+CH21+CJ21+DN21</f>
        <v>260895665</v>
      </c>
      <c r="H21" s="69">
        <v>0</v>
      </c>
      <c r="I21" s="69"/>
      <c r="J21" s="69"/>
      <c r="K21" s="69">
        <v>0</v>
      </c>
      <c r="L21" s="69">
        <v>0</v>
      </c>
      <c r="M21" s="69">
        <v>0</v>
      </c>
      <c r="N21" s="69">
        <v>0</v>
      </c>
      <c r="O21" s="69">
        <v>0</v>
      </c>
      <c r="P21" s="69">
        <v>0</v>
      </c>
      <c r="Q21" s="69">
        <v>0</v>
      </c>
      <c r="R21" s="69">
        <v>0</v>
      </c>
      <c r="S21" s="69">
        <v>0</v>
      </c>
      <c r="T21" s="69">
        <v>0</v>
      </c>
      <c r="U21" s="69">
        <v>0</v>
      </c>
      <c r="V21" s="69">
        <v>0</v>
      </c>
      <c r="W21" s="69">
        <v>0</v>
      </c>
      <c r="X21" s="69">
        <v>0</v>
      </c>
      <c r="Y21" s="69">
        <v>0</v>
      </c>
      <c r="Z21" s="64">
        <v>0</v>
      </c>
      <c r="AA21" s="64">
        <v>0</v>
      </c>
      <c r="AB21" s="69">
        <v>181028267</v>
      </c>
      <c r="AC21" s="69">
        <v>6457115</v>
      </c>
      <c r="AD21" s="69">
        <v>6457115</v>
      </c>
      <c r="AE21" s="69">
        <v>10000000</v>
      </c>
      <c r="AF21" s="69">
        <v>10000000</v>
      </c>
      <c r="AG21" s="69">
        <v>16457115</v>
      </c>
      <c r="AH21" s="69">
        <v>16457115</v>
      </c>
      <c r="AI21" s="69">
        <v>16457115</v>
      </c>
      <c r="AJ21" s="69">
        <v>16457115</v>
      </c>
      <c r="AK21" s="69">
        <v>131656921</v>
      </c>
      <c r="AL21" s="69">
        <v>131656921</v>
      </c>
      <c r="AM21" s="69">
        <v>0</v>
      </c>
      <c r="AN21" s="69">
        <v>0</v>
      </c>
      <c r="AO21" s="69">
        <v>0</v>
      </c>
      <c r="AP21" s="69">
        <v>0</v>
      </c>
      <c r="AQ21" s="69">
        <v>0</v>
      </c>
      <c r="AR21" s="69">
        <v>0</v>
      </c>
      <c r="AS21" s="69">
        <v>0</v>
      </c>
      <c r="AT21" s="69">
        <v>0</v>
      </c>
      <c r="AU21" s="69">
        <v>0</v>
      </c>
      <c r="AV21" s="69">
        <v>0</v>
      </c>
      <c r="AW21" s="69">
        <v>0</v>
      </c>
      <c r="AX21" s="69">
        <v>0</v>
      </c>
      <c r="AY21" s="69">
        <v>0</v>
      </c>
      <c r="AZ21" s="69">
        <v>0</v>
      </c>
      <c r="BA21" s="69">
        <f t="shared" si="26"/>
        <v>181028266</v>
      </c>
      <c r="BB21" s="69">
        <f t="shared" si="27"/>
        <v>181028266</v>
      </c>
      <c r="BC21" s="69">
        <f t="shared" si="33"/>
        <v>181028266</v>
      </c>
      <c r="BD21" s="64">
        <f t="shared" si="29"/>
        <v>181028266</v>
      </c>
      <c r="BE21" s="64">
        <f t="shared" si="34"/>
        <v>181028266</v>
      </c>
      <c r="BF21" s="534">
        <v>81261198</v>
      </c>
      <c r="BG21" s="534">
        <f>41207566+1145766</f>
        <v>42353332</v>
      </c>
      <c r="BH21" s="534">
        <v>41207566</v>
      </c>
      <c r="BI21" s="534">
        <v>8581199</v>
      </c>
      <c r="BJ21" s="534">
        <v>28844933</v>
      </c>
      <c r="BK21" s="534">
        <f>9726967-248033</f>
        <v>9478934</v>
      </c>
      <c r="BL21" s="62">
        <v>4418400</v>
      </c>
      <c r="BM21" s="64">
        <v>9726967</v>
      </c>
      <c r="BN21" s="62"/>
      <c r="BO21" s="64">
        <v>9726967</v>
      </c>
      <c r="BP21" s="62"/>
      <c r="BQ21" s="64">
        <v>0</v>
      </c>
      <c r="BR21" s="62"/>
      <c r="BS21" s="64">
        <v>0</v>
      </c>
      <c r="BT21" s="62"/>
      <c r="BU21" s="64">
        <v>0</v>
      </c>
      <c r="BV21" s="62"/>
      <c r="BW21" s="64">
        <v>0</v>
      </c>
      <c r="BX21" s="62"/>
      <c r="BY21" s="64">
        <v>0</v>
      </c>
      <c r="BZ21" s="62"/>
      <c r="CA21" s="64">
        <v>0</v>
      </c>
      <c r="CB21" s="62"/>
      <c r="CC21" s="64">
        <v>0</v>
      </c>
      <c r="CD21" s="62"/>
      <c r="CE21" s="534">
        <f t="shared" si="8"/>
        <v>79867399</v>
      </c>
      <c r="CF21" s="62">
        <f t="shared" si="9"/>
        <v>60413465</v>
      </c>
      <c r="CG21" s="62">
        <f t="shared" si="10"/>
        <v>74470899</v>
      </c>
      <c r="CH21" s="62">
        <f t="shared" si="40"/>
        <v>79867399</v>
      </c>
      <c r="CI21" s="62">
        <f t="shared" si="41"/>
        <v>74470899</v>
      </c>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73">
        <f>DE21+DC21+DA21+CY21+CW21+CU21+CS21+CQ21+CO21+CM21+CK21+DG21</f>
        <v>0</v>
      </c>
      <c r="DJ21" s="65">
        <f t="shared" si="36"/>
        <v>0</v>
      </c>
      <c r="DK21" s="65">
        <f t="shared" si="37"/>
        <v>0</v>
      </c>
      <c r="DL21" s="64">
        <f>CM21+CO21+CQ21+CS21+CU21+CW21+CY21+DA21+DC21+DE21+DG21+CK21</f>
        <v>0</v>
      </c>
      <c r="DM21" s="65">
        <f>CL21+CN21+CP21+CR21</f>
        <v>0</v>
      </c>
      <c r="DN21" s="61"/>
      <c r="DO21" s="545"/>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73">
        <f>EI21+EG21+EE21+EC21+EA21+DY21+DW21+DU21+DS21+DQ21+DO21+EK21</f>
        <v>0</v>
      </c>
      <c r="EN21" s="65">
        <f t="shared" si="38"/>
        <v>0</v>
      </c>
      <c r="EO21" s="65">
        <f t="shared" si="39"/>
        <v>0</v>
      </c>
      <c r="EP21" s="64">
        <f>DQ21+DS21+DU21+DW21+DY21+EA21+EC21+EE21+EG21+EI21+EK21+DO21</f>
        <v>0</v>
      </c>
      <c r="EQ21" s="65">
        <f>DP21+DR21+DT21+DV21</f>
        <v>0</v>
      </c>
      <c r="ER21" s="529">
        <f t="shared" si="13"/>
        <v>0.46612836422323439</v>
      </c>
      <c r="ES21" s="529">
        <f t="shared" si="14"/>
        <v>1.2326871004667586</v>
      </c>
      <c r="ET21" s="529">
        <f t="shared" si="15"/>
        <v>0.93243175478895968</v>
      </c>
      <c r="EU21" s="529">
        <f t="shared" si="16"/>
        <v>1.0582228844275474</v>
      </c>
      <c r="EV21" s="529">
        <f t="shared" si="17"/>
        <v>0.97931548613504171</v>
      </c>
      <c r="EW21" s="693"/>
      <c r="EX21" s="696"/>
      <c r="EY21" s="696"/>
      <c r="EZ21" s="702"/>
      <c r="FA21" s="705"/>
    </row>
    <row r="22" spans="1:157" s="294" customFormat="1" ht="30" customHeight="1" thickBot="1" x14ac:dyDescent="0.3">
      <c r="A22" s="732"/>
      <c r="B22" s="716"/>
      <c r="C22" s="719"/>
      <c r="D22" s="726"/>
      <c r="E22" s="729"/>
      <c r="F22" s="368" t="s">
        <v>38</v>
      </c>
      <c r="G22" s="600">
        <f>+G17+G20</f>
        <v>48</v>
      </c>
      <c r="H22" s="551">
        <f>+H17+H20</f>
        <v>6</v>
      </c>
      <c r="I22" s="587"/>
      <c r="J22" s="587"/>
      <c r="K22" s="551">
        <f>+K17+K20</f>
        <v>6</v>
      </c>
      <c r="L22" s="551">
        <f t="shared" ref="L22:V22" si="42">+L17+L20</f>
        <v>1</v>
      </c>
      <c r="M22" s="551">
        <f t="shared" si="42"/>
        <v>6</v>
      </c>
      <c r="N22" s="551">
        <f t="shared" si="42"/>
        <v>2</v>
      </c>
      <c r="O22" s="551">
        <f t="shared" si="42"/>
        <v>6</v>
      </c>
      <c r="P22" s="551">
        <f t="shared" si="42"/>
        <v>3</v>
      </c>
      <c r="Q22" s="551">
        <f t="shared" si="42"/>
        <v>6</v>
      </c>
      <c r="R22" s="551">
        <f t="shared" si="42"/>
        <v>4</v>
      </c>
      <c r="S22" s="551">
        <f t="shared" si="42"/>
        <v>6</v>
      </c>
      <c r="T22" s="551">
        <f t="shared" si="42"/>
        <v>5</v>
      </c>
      <c r="U22" s="551">
        <f t="shared" si="42"/>
        <v>6</v>
      </c>
      <c r="V22" s="551">
        <f t="shared" si="42"/>
        <v>6</v>
      </c>
      <c r="W22" s="551">
        <f t="shared" ref="W22:AA22" si="43">+W17+W20</f>
        <v>6</v>
      </c>
      <c r="X22" s="551">
        <f t="shared" si="43"/>
        <v>6</v>
      </c>
      <c r="Y22" s="551">
        <f t="shared" si="43"/>
        <v>6</v>
      </c>
      <c r="Z22" s="551">
        <f t="shared" si="43"/>
        <v>6</v>
      </c>
      <c r="AA22" s="551">
        <f t="shared" si="43"/>
        <v>6</v>
      </c>
      <c r="AB22" s="551">
        <f t="shared" ref="AB22:AZ22" si="44">+AB17+AB20</f>
        <v>12</v>
      </c>
      <c r="AC22" s="551">
        <f t="shared" si="44"/>
        <v>1</v>
      </c>
      <c r="AD22" s="551">
        <f t="shared" si="44"/>
        <v>1</v>
      </c>
      <c r="AE22" s="551">
        <f t="shared" si="44"/>
        <v>1</v>
      </c>
      <c r="AF22" s="551">
        <f t="shared" si="44"/>
        <v>1</v>
      </c>
      <c r="AG22" s="551">
        <f t="shared" si="44"/>
        <v>1</v>
      </c>
      <c r="AH22" s="551">
        <f t="shared" si="44"/>
        <v>1</v>
      </c>
      <c r="AI22" s="551">
        <f t="shared" si="44"/>
        <v>1</v>
      </c>
      <c r="AJ22" s="551">
        <f t="shared" si="44"/>
        <v>1</v>
      </c>
      <c r="AK22" s="551">
        <f t="shared" si="44"/>
        <v>1</v>
      </c>
      <c r="AL22" s="551">
        <f t="shared" si="44"/>
        <v>1</v>
      </c>
      <c r="AM22" s="551">
        <f t="shared" si="44"/>
        <v>1</v>
      </c>
      <c r="AN22" s="551">
        <f t="shared" si="44"/>
        <v>1</v>
      </c>
      <c r="AO22" s="551">
        <f t="shared" si="44"/>
        <v>1</v>
      </c>
      <c r="AP22" s="551">
        <f t="shared" si="44"/>
        <v>1</v>
      </c>
      <c r="AQ22" s="551">
        <f t="shared" si="44"/>
        <v>1</v>
      </c>
      <c r="AR22" s="551">
        <f t="shared" si="44"/>
        <v>1</v>
      </c>
      <c r="AS22" s="551">
        <f t="shared" si="44"/>
        <v>1</v>
      </c>
      <c r="AT22" s="551">
        <f t="shared" si="44"/>
        <v>1</v>
      </c>
      <c r="AU22" s="551">
        <f t="shared" si="44"/>
        <v>1</v>
      </c>
      <c r="AV22" s="551">
        <f t="shared" si="44"/>
        <v>1</v>
      </c>
      <c r="AW22" s="551">
        <f t="shared" si="44"/>
        <v>1</v>
      </c>
      <c r="AX22" s="551">
        <f t="shared" si="44"/>
        <v>1</v>
      </c>
      <c r="AY22" s="551">
        <f t="shared" si="44"/>
        <v>1</v>
      </c>
      <c r="AZ22" s="551">
        <f t="shared" si="44"/>
        <v>1</v>
      </c>
      <c r="BA22" s="551">
        <f t="shared" si="26"/>
        <v>12</v>
      </c>
      <c r="BB22" s="551">
        <f t="shared" si="27"/>
        <v>12</v>
      </c>
      <c r="BC22" s="551">
        <f t="shared" si="33"/>
        <v>12</v>
      </c>
      <c r="BD22" s="551">
        <f t="shared" si="29"/>
        <v>12</v>
      </c>
      <c r="BE22" s="551">
        <f t="shared" si="34"/>
        <v>12</v>
      </c>
      <c r="BF22" s="551">
        <f>+BF17+BF20</f>
        <v>12</v>
      </c>
      <c r="BG22" s="551">
        <f>+BG17+BG20</f>
        <v>1</v>
      </c>
      <c r="BH22" s="551">
        <f t="shared" ref="BH22:CD22" si="45">+BH17+BH20</f>
        <v>1</v>
      </c>
      <c r="BI22" s="551">
        <f t="shared" si="45"/>
        <v>1</v>
      </c>
      <c r="BJ22" s="551">
        <f t="shared" si="45"/>
        <v>1</v>
      </c>
      <c r="BK22" s="551">
        <f t="shared" si="45"/>
        <v>1</v>
      </c>
      <c r="BL22" s="551">
        <f t="shared" si="45"/>
        <v>1</v>
      </c>
      <c r="BM22" s="551">
        <f t="shared" si="45"/>
        <v>1</v>
      </c>
      <c r="BN22" s="551">
        <f t="shared" si="45"/>
        <v>0</v>
      </c>
      <c r="BO22" s="551">
        <f t="shared" si="45"/>
        <v>1</v>
      </c>
      <c r="BP22" s="551">
        <f t="shared" si="45"/>
        <v>0</v>
      </c>
      <c r="BQ22" s="551">
        <f t="shared" si="45"/>
        <v>1</v>
      </c>
      <c r="BR22" s="551">
        <f t="shared" si="45"/>
        <v>0</v>
      </c>
      <c r="BS22" s="551">
        <f t="shared" si="45"/>
        <v>1</v>
      </c>
      <c r="BT22" s="551">
        <f t="shared" si="45"/>
        <v>0</v>
      </c>
      <c r="BU22" s="551">
        <f t="shared" si="45"/>
        <v>1</v>
      </c>
      <c r="BV22" s="551">
        <f t="shared" si="45"/>
        <v>0</v>
      </c>
      <c r="BW22" s="551">
        <f t="shared" si="45"/>
        <v>1</v>
      </c>
      <c r="BX22" s="551">
        <f t="shared" si="45"/>
        <v>0</v>
      </c>
      <c r="BY22" s="551">
        <f t="shared" si="45"/>
        <v>1</v>
      </c>
      <c r="BZ22" s="551">
        <f t="shared" si="45"/>
        <v>0</v>
      </c>
      <c r="CA22" s="551">
        <f t="shared" si="45"/>
        <v>1</v>
      </c>
      <c r="CB22" s="551">
        <f t="shared" si="45"/>
        <v>0</v>
      </c>
      <c r="CC22" s="551">
        <f t="shared" si="45"/>
        <v>1</v>
      </c>
      <c r="CD22" s="551">
        <f t="shared" si="45"/>
        <v>0</v>
      </c>
      <c r="CE22" s="551">
        <f t="shared" si="8"/>
        <v>12</v>
      </c>
      <c r="CF22" s="588">
        <f t="shared" si="9"/>
        <v>3</v>
      </c>
      <c r="CG22" s="588">
        <f t="shared" si="10"/>
        <v>3</v>
      </c>
      <c r="CH22" s="588">
        <f t="shared" si="40"/>
        <v>12</v>
      </c>
      <c r="CI22" s="588">
        <f t="shared" si="41"/>
        <v>3</v>
      </c>
      <c r="CJ22" s="553"/>
      <c r="CK22" s="553"/>
      <c r="CL22" s="553"/>
      <c r="CM22" s="553"/>
      <c r="CN22" s="553"/>
      <c r="CO22" s="553"/>
      <c r="CP22" s="553"/>
      <c r="CQ22" s="553"/>
      <c r="CR22" s="553"/>
      <c r="CS22" s="553"/>
      <c r="CT22" s="553"/>
      <c r="CU22" s="553"/>
      <c r="CV22" s="553"/>
      <c r="CW22" s="553"/>
      <c r="CX22" s="553"/>
      <c r="CY22" s="553"/>
      <c r="CZ22" s="553"/>
      <c r="DA22" s="553"/>
      <c r="DB22" s="553"/>
      <c r="DC22" s="553"/>
      <c r="DD22" s="553"/>
      <c r="DE22" s="553"/>
      <c r="DF22" s="553"/>
      <c r="DG22" s="553"/>
      <c r="DH22" s="553"/>
      <c r="DI22" s="555">
        <f>DE22+DC22+DA22+CY22+CW22+CU22+CS22+CQ22+CO22+CM22+CK22+DG22</f>
        <v>0</v>
      </c>
      <c r="DJ22" s="560">
        <f t="shared" si="36"/>
        <v>0</v>
      </c>
      <c r="DK22" s="560">
        <f t="shared" si="37"/>
        <v>0</v>
      </c>
      <c r="DL22" s="561">
        <f>CM22+CO22+CQ22+CS22+CU22+CW22+CY22+DA22+DC22+DE22+DG22+CK22</f>
        <v>0</v>
      </c>
      <c r="DM22" s="560">
        <f>CN22+CP22+CR22+CL22</f>
        <v>0</v>
      </c>
      <c r="DN22" s="553"/>
      <c r="DO22" s="589"/>
      <c r="DP22" s="553"/>
      <c r="DQ22" s="553"/>
      <c r="DR22" s="553"/>
      <c r="DS22" s="553"/>
      <c r="DT22" s="553"/>
      <c r="DU22" s="553"/>
      <c r="DV22" s="553"/>
      <c r="DW22" s="553"/>
      <c r="DX22" s="553"/>
      <c r="DY22" s="553"/>
      <c r="DZ22" s="553"/>
      <c r="EA22" s="553"/>
      <c r="EB22" s="553"/>
      <c r="EC22" s="553"/>
      <c r="ED22" s="553"/>
      <c r="EE22" s="553"/>
      <c r="EF22" s="553"/>
      <c r="EG22" s="553"/>
      <c r="EH22" s="553"/>
      <c r="EI22" s="553"/>
      <c r="EJ22" s="553"/>
      <c r="EK22" s="553"/>
      <c r="EL22" s="553"/>
      <c r="EM22" s="555">
        <f>EI22+EG22+EE22+EC22+EA22+DY22+DW22+DU22+DS22+DQ22+DO22+EK22</f>
        <v>0</v>
      </c>
      <c r="EN22" s="560">
        <f t="shared" si="38"/>
        <v>0</v>
      </c>
      <c r="EO22" s="560">
        <f t="shared" si="39"/>
        <v>0</v>
      </c>
      <c r="EP22" s="561">
        <f>DQ22+DS22+DU22+DW22+DY22+EA22+EC22+EE22+EG22+EI22+EK22+DO22</f>
        <v>0</v>
      </c>
      <c r="EQ22" s="560">
        <f>DR22+DT22+DV22+DP22</f>
        <v>0</v>
      </c>
      <c r="ER22" s="562">
        <f t="shared" si="13"/>
        <v>1</v>
      </c>
      <c r="ES22" s="562">
        <f t="shared" si="14"/>
        <v>1</v>
      </c>
      <c r="ET22" s="562">
        <f t="shared" si="15"/>
        <v>0.25</v>
      </c>
      <c r="EU22" s="562">
        <f t="shared" si="16"/>
        <v>1</v>
      </c>
      <c r="EV22" s="562">
        <f t="shared" si="17"/>
        <v>0.4375</v>
      </c>
      <c r="EW22" s="693"/>
      <c r="EX22" s="696"/>
      <c r="EY22" s="696"/>
      <c r="EZ22" s="702"/>
      <c r="FA22" s="705"/>
    </row>
    <row r="23" spans="1:157" s="298" customFormat="1" ht="30" customHeight="1" thickBot="1" x14ac:dyDescent="0.3">
      <c r="A23" s="732"/>
      <c r="B23" s="717"/>
      <c r="C23" s="720"/>
      <c r="D23" s="727"/>
      <c r="E23" s="730"/>
      <c r="F23" s="500" t="s">
        <v>40</v>
      </c>
      <c r="G23" s="585">
        <f>+G18+G21</f>
        <v>4894174365</v>
      </c>
      <c r="H23" s="567">
        <f t="shared" ref="H23:AZ23" si="46">+H18+H21</f>
        <v>625000000</v>
      </c>
      <c r="I23" s="567">
        <f t="shared" si="46"/>
        <v>0</v>
      </c>
      <c r="J23" s="567">
        <f t="shared" si="46"/>
        <v>0</v>
      </c>
      <c r="K23" s="567">
        <f t="shared" si="46"/>
        <v>625000000</v>
      </c>
      <c r="L23" s="567">
        <f t="shared" si="46"/>
        <v>0</v>
      </c>
      <c r="M23" s="567">
        <f t="shared" si="46"/>
        <v>625000000</v>
      </c>
      <c r="N23" s="567">
        <f t="shared" si="46"/>
        <v>450180000</v>
      </c>
      <c r="O23" s="567">
        <f t="shared" si="46"/>
        <v>625000000</v>
      </c>
      <c r="P23" s="567">
        <f t="shared" si="46"/>
        <v>473409000</v>
      </c>
      <c r="Q23" s="567">
        <f t="shared" si="46"/>
        <v>599529000</v>
      </c>
      <c r="R23" s="567">
        <f t="shared" si="46"/>
        <v>473409000</v>
      </c>
      <c r="S23" s="567">
        <f t="shared" si="46"/>
        <v>597226000</v>
      </c>
      <c r="T23" s="567">
        <f t="shared" si="46"/>
        <v>473409000</v>
      </c>
      <c r="U23" s="567">
        <f t="shared" si="46"/>
        <v>597226000</v>
      </c>
      <c r="V23" s="567">
        <f t="shared" si="46"/>
        <v>587239000</v>
      </c>
      <c r="W23" s="567">
        <f t="shared" si="46"/>
        <v>597226000</v>
      </c>
      <c r="X23" s="567">
        <f t="shared" si="46"/>
        <v>597226000</v>
      </c>
      <c r="Y23" s="567">
        <f t="shared" si="46"/>
        <v>587239000</v>
      </c>
      <c r="Z23" s="566">
        <f t="shared" si="46"/>
        <v>597226000</v>
      </c>
      <c r="AA23" s="566">
        <f t="shared" si="46"/>
        <v>587239000</v>
      </c>
      <c r="AB23" s="567">
        <f t="shared" si="46"/>
        <v>181028267</v>
      </c>
      <c r="AC23" s="567">
        <f t="shared" si="46"/>
        <v>6457115</v>
      </c>
      <c r="AD23" s="567">
        <f t="shared" si="46"/>
        <v>6457115</v>
      </c>
      <c r="AE23" s="567">
        <f t="shared" si="46"/>
        <v>250551250</v>
      </c>
      <c r="AF23" s="567">
        <f t="shared" si="46"/>
        <v>250551250</v>
      </c>
      <c r="AG23" s="567">
        <f t="shared" si="46"/>
        <v>257008365</v>
      </c>
      <c r="AH23" s="567">
        <f t="shared" si="46"/>
        <v>257008365</v>
      </c>
      <c r="AI23" s="567">
        <f t="shared" si="46"/>
        <v>257008365</v>
      </c>
      <c r="AJ23" s="567">
        <f t="shared" si="46"/>
        <v>257008365</v>
      </c>
      <c r="AK23" s="567">
        <f t="shared" si="46"/>
        <v>372208171</v>
      </c>
      <c r="AL23" s="567">
        <f t="shared" si="46"/>
        <v>372208171</v>
      </c>
      <c r="AM23" s="567">
        <f t="shared" si="46"/>
        <v>0</v>
      </c>
      <c r="AN23" s="567">
        <f t="shared" si="46"/>
        <v>0</v>
      </c>
      <c r="AO23" s="567">
        <f t="shared" si="46"/>
        <v>12898000</v>
      </c>
      <c r="AP23" s="567">
        <f t="shared" si="46"/>
        <v>-43366500</v>
      </c>
      <c r="AQ23" s="567">
        <f t="shared" si="46"/>
        <v>0</v>
      </c>
      <c r="AR23" s="567">
        <f t="shared" si="46"/>
        <v>0</v>
      </c>
      <c r="AS23" s="567">
        <f t="shared" si="46"/>
        <v>0</v>
      </c>
      <c r="AT23" s="567">
        <f t="shared" si="46"/>
        <v>0</v>
      </c>
      <c r="AU23" s="567">
        <f t="shared" si="46"/>
        <v>0</v>
      </c>
      <c r="AV23" s="567">
        <f t="shared" si="46"/>
        <v>0</v>
      </c>
      <c r="AW23" s="567">
        <f t="shared" si="46"/>
        <v>0</v>
      </c>
      <c r="AX23" s="567">
        <f t="shared" si="46"/>
        <v>0</v>
      </c>
      <c r="AY23" s="567">
        <f t="shared" si="46"/>
        <v>-19823000</v>
      </c>
      <c r="AZ23" s="567">
        <f t="shared" si="46"/>
        <v>30092200</v>
      </c>
      <c r="BA23" s="567">
        <f t="shared" si="26"/>
        <v>1136308266</v>
      </c>
      <c r="BB23" s="567">
        <f t="shared" si="27"/>
        <v>1136308266</v>
      </c>
      <c r="BC23" s="567">
        <f t="shared" si="33"/>
        <v>1129958966</v>
      </c>
      <c r="BD23" s="566">
        <f t="shared" si="29"/>
        <v>1136308266</v>
      </c>
      <c r="BE23" s="566">
        <f t="shared" si="34"/>
        <v>1129958966</v>
      </c>
      <c r="BF23" s="566">
        <f>+BF19+BF21</f>
        <v>1303370198</v>
      </c>
      <c r="BG23" s="566">
        <f t="shared" ref="BG23:CE23" si="47">+BG18+BG21</f>
        <v>1002183332</v>
      </c>
      <c r="BH23" s="566">
        <f t="shared" si="47"/>
        <v>1001037566</v>
      </c>
      <c r="BI23" s="566">
        <f t="shared" si="47"/>
        <v>32424744</v>
      </c>
      <c r="BJ23" s="566">
        <f t="shared" si="47"/>
        <v>28844933</v>
      </c>
      <c r="BK23" s="566">
        <f t="shared" si="47"/>
        <v>33322479</v>
      </c>
      <c r="BL23" s="566">
        <f t="shared" si="47"/>
        <v>4418400</v>
      </c>
      <c r="BM23" s="566">
        <f t="shared" si="47"/>
        <v>33570512</v>
      </c>
      <c r="BN23" s="566">
        <f t="shared" si="47"/>
        <v>0</v>
      </c>
      <c r="BO23" s="566">
        <f t="shared" si="47"/>
        <v>33570512</v>
      </c>
      <c r="BP23" s="566">
        <f t="shared" si="47"/>
        <v>0</v>
      </c>
      <c r="BQ23" s="566">
        <f t="shared" si="47"/>
        <v>23843545</v>
      </c>
      <c r="BR23" s="566">
        <f t="shared" si="47"/>
        <v>0</v>
      </c>
      <c r="BS23" s="566">
        <f t="shared" si="47"/>
        <v>23843545</v>
      </c>
      <c r="BT23" s="566">
        <f t="shared" si="47"/>
        <v>0</v>
      </c>
      <c r="BU23" s="566">
        <f t="shared" si="47"/>
        <v>23843545</v>
      </c>
      <c r="BV23" s="566">
        <f t="shared" si="47"/>
        <v>0</v>
      </c>
      <c r="BW23" s="566">
        <f t="shared" si="47"/>
        <v>23843545</v>
      </c>
      <c r="BX23" s="566">
        <f t="shared" si="47"/>
        <v>0</v>
      </c>
      <c r="BY23" s="566">
        <f t="shared" si="47"/>
        <v>23843545</v>
      </c>
      <c r="BZ23" s="566">
        <f t="shared" si="47"/>
        <v>0</v>
      </c>
      <c r="CA23" s="566">
        <f t="shared" si="47"/>
        <v>23843545</v>
      </c>
      <c r="CB23" s="566">
        <f t="shared" si="47"/>
        <v>0</v>
      </c>
      <c r="CC23" s="566">
        <f t="shared" si="47"/>
        <v>23843550</v>
      </c>
      <c r="CD23" s="566">
        <f t="shared" si="47"/>
        <v>0</v>
      </c>
      <c r="CE23" s="566">
        <f t="shared" si="47"/>
        <v>1301976399</v>
      </c>
      <c r="CF23" s="566">
        <f t="shared" si="9"/>
        <v>1067930555</v>
      </c>
      <c r="CG23" s="566">
        <f t="shared" si="10"/>
        <v>1034300899</v>
      </c>
      <c r="CH23" s="566">
        <f t="shared" ref="CH23" si="48">+CH18+CH21</f>
        <v>1301976399</v>
      </c>
      <c r="CI23" s="566">
        <f>+CI18+CI21</f>
        <v>1034300899</v>
      </c>
      <c r="CJ23" s="566">
        <f t="shared" ref="CJ23:DN23" si="49">+CJ18+CJ21</f>
        <v>1250000000</v>
      </c>
      <c r="CK23" s="566">
        <f t="shared" si="49"/>
        <v>0</v>
      </c>
      <c r="CL23" s="566">
        <f t="shared" si="49"/>
        <v>0</v>
      </c>
      <c r="CM23" s="566">
        <f t="shared" si="49"/>
        <v>0</v>
      </c>
      <c r="CN23" s="566">
        <f t="shared" si="49"/>
        <v>0</v>
      </c>
      <c r="CO23" s="566">
        <f t="shared" si="49"/>
        <v>0</v>
      </c>
      <c r="CP23" s="566">
        <f t="shared" si="49"/>
        <v>0</v>
      </c>
      <c r="CQ23" s="566">
        <f t="shared" si="49"/>
        <v>0</v>
      </c>
      <c r="CR23" s="566">
        <f t="shared" si="49"/>
        <v>0</v>
      </c>
      <c r="CS23" s="566">
        <f t="shared" si="49"/>
        <v>0</v>
      </c>
      <c r="CT23" s="566">
        <f t="shared" si="49"/>
        <v>0</v>
      </c>
      <c r="CU23" s="566">
        <f t="shared" si="49"/>
        <v>0</v>
      </c>
      <c r="CV23" s="566">
        <f t="shared" si="49"/>
        <v>0</v>
      </c>
      <c r="CW23" s="566">
        <f t="shared" si="49"/>
        <v>0</v>
      </c>
      <c r="CX23" s="566">
        <f t="shared" si="49"/>
        <v>0</v>
      </c>
      <c r="CY23" s="566">
        <f t="shared" si="49"/>
        <v>0</v>
      </c>
      <c r="CZ23" s="566">
        <f t="shared" si="49"/>
        <v>0</v>
      </c>
      <c r="DA23" s="566">
        <f t="shared" si="49"/>
        <v>0</v>
      </c>
      <c r="DB23" s="566">
        <f t="shared" si="49"/>
        <v>0</v>
      </c>
      <c r="DC23" s="566">
        <f t="shared" si="49"/>
        <v>0</v>
      </c>
      <c r="DD23" s="566">
        <f t="shared" si="49"/>
        <v>0</v>
      </c>
      <c r="DE23" s="566">
        <f t="shared" si="49"/>
        <v>0</v>
      </c>
      <c r="DF23" s="566">
        <f t="shared" si="49"/>
        <v>0</v>
      </c>
      <c r="DG23" s="566">
        <f t="shared" si="49"/>
        <v>0</v>
      </c>
      <c r="DH23" s="566">
        <f t="shared" si="49"/>
        <v>0</v>
      </c>
      <c r="DI23" s="566">
        <f t="shared" si="49"/>
        <v>0</v>
      </c>
      <c r="DJ23" s="566">
        <f t="shared" si="49"/>
        <v>0</v>
      </c>
      <c r="DK23" s="566">
        <f t="shared" si="49"/>
        <v>0</v>
      </c>
      <c r="DL23" s="566">
        <f t="shared" si="49"/>
        <v>0</v>
      </c>
      <c r="DM23" s="566">
        <f t="shared" si="49"/>
        <v>0</v>
      </c>
      <c r="DN23" s="566">
        <f t="shared" si="49"/>
        <v>625000000</v>
      </c>
      <c r="DO23" s="568"/>
      <c r="DP23" s="569"/>
      <c r="DQ23" s="569"/>
      <c r="DR23" s="569"/>
      <c r="DS23" s="569"/>
      <c r="DT23" s="569"/>
      <c r="DU23" s="569"/>
      <c r="DV23" s="569"/>
      <c r="DW23" s="569"/>
      <c r="DX23" s="569"/>
      <c r="DY23" s="569"/>
      <c r="DZ23" s="569"/>
      <c r="EA23" s="569"/>
      <c r="EB23" s="569"/>
      <c r="EC23" s="569"/>
      <c r="ED23" s="569"/>
      <c r="EE23" s="569"/>
      <c r="EF23" s="569"/>
      <c r="EG23" s="569"/>
      <c r="EH23" s="569"/>
      <c r="EI23" s="569"/>
      <c r="EJ23" s="569"/>
      <c r="EK23" s="569"/>
      <c r="EL23" s="569"/>
      <c r="EM23" s="566">
        <f t="shared" ref="EM23" si="50">+EH23+EF23+ED23+EB23+DZ23+DX23+DV23+DT23+DR23+DP23+DN23+DL23+DI23</f>
        <v>625000000</v>
      </c>
      <c r="EN23" s="566">
        <f t="shared" ref="EN23" si="51">+EN18+EN21</f>
        <v>0</v>
      </c>
      <c r="EO23" s="571">
        <f t="shared" ref="EO23" si="52">EO18+EO21</f>
        <v>0</v>
      </c>
      <c r="EP23" s="566">
        <f t="shared" ref="EP23:EQ23" si="53">+EP18+EP21</f>
        <v>0</v>
      </c>
      <c r="EQ23" s="566">
        <f t="shared" si="53"/>
        <v>0</v>
      </c>
      <c r="ER23" s="572">
        <f t="shared" si="13"/>
        <v>0.13259517696747591</v>
      </c>
      <c r="ES23" s="572">
        <f t="shared" si="14"/>
        <v>0.96850951043347566</v>
      </c>
      <c r="ET23" s="572">
        <f t="shared" si="15"/>
        <v>0.79440833166746216</v>
      </c>
      <c r="EU23" s="572">
        <f t="shared" si="16"/>
        <v>0.98216434644281403</v>
      </c>
      <c r="EV23" s="573">
        <f t="shared" si="17"/>
        <v>0.5621987816120646</v>
      </c>
      <c r="EW23" s="694"/>
      <c r="EX23" s="697"/>
      <c r="EY23" s="697"/>
      <c r="EZ23" s="703"/>
      <c r="FA23" s="706"/>
    </row>
    <row r="24" spans="1:157" s="294" customFormat="1" ht="30" customHeight="1" x14ac:dyDescent="0.25">
      <c r="A24" s="732" t="s">
        <v>264</v>
      </c>
      <c r="B24" s="715">
        <v>3</v>
      </c>
      <c r="C24" s="735" t="s">
        <v>267</v>
      </c>
      <c r="D24" s="725" t="s">
        <v>236</v>
      </c>
      <c r="E24" s="728">
        <v>210</v>
      </c>
      <c r="F24" s="366" t="s">
        <v>36</v>
      </c>
      <c r="G24" s="606">
        <v>1</v>
      </c>
      <c r="H24" s="145">
        <v>0.05</v>
      </c>
      <c r="I24" s="146"/>
      <c r="J24" s="146"/>
      <c r="K24" s="147">
        <v>0.05</v>
      </c>
      <c r="L24" s="147">
        <v>0</v>
      </c>
      <c r="M24" s="147">
        <v>0.05</v>
      </c>
      <c r="N24" s="147">
        <v>0.01</v>
      </c>
      <c r="O24" s="147">
        <v>0.05</v>
      </c>
      <c r="P24" s="147">
        <v>0.02</v>
      </c>
      <c r="Q24" s="147">
        <v>0.05</v>
      </c>
      <c r="R24" s="147">
        <v>0.03</v>
      </c>
      <c r="S24" s="147">
        <v>0.05</v>
      </c>
      <c r="T24" s="147">
        <v>0.04</v>
      </c>
      <c r="U24" s="147">
        <v>0.05</v>
      </c>
      <c r="V24" s="147">
        <v>0.05</v>
      </c>
      <c r="W24" s="147">
        <f>+H24</f>
        <v>0.05</v>
      </c>
      <c r="X24" s="144">
        <f>+W24</f>
        <v>0.05</v>
      </c>
      <c r="Y24" s="144">
        <f>+V24</f>
        <v>0.05</v>
      </c>
      <c r="Z24" s="143">
        <f>+X24</f>
        <v>0.05</v>
      </c>
      <c r="AA24" s="143">
        <f>+Y24</f>
        <v>0.05</v>
      </c>
      <c r="AB24" s="144">
        <v>0.25</v>
      </c>
      <c r="AC24" s="144">
        <v>0.01</v>
      </c>
      <c r="AD24" s="144">
        <v>0.01</v>
      </c>
      <c r="AE24" s="144">
        <v>0.01</v>
      </c>
      <c r="AF24" s="144">
        <v>0.01</v>
      </c>
      <c r="AG24" s="144">
        <v>0.01</v>
      </c>
      <c r="AH24" s="144">
        <v>0.01</v>
      </c>
      <c r="AI24" s="144">
        <v>0</v>
      </c>
      <c r="AJ24" s="144">
        <v>0</v>
      </c>
      <c r="AK24" s="144">
        <v>0.01</v>
      </c>
      <c r="AL24" s="144">
        <v>0.01</v>
      </c>
      <c r="AM24" s="144">
        <v>0.01</v>
      </c>
      <c r="AN24" s="144">
        <v>0.01</v>
      </c>
      <c r="AO24" s="144">
        <v>0.03</v>
      </c>
      <c r="AP24" s="144">
        <v>0.03</v>
      </c>
      <c r="AQ24" s="144">
        <v>0.03</v>
      </c>
      <c r="AR24" s="144">
        <v>0.03</v>
      </c>
      <c r="AS24" s="144">
        <v>0.04</v>
      </c>
      <c r="AT24" s="144">
        <v>0.03</v>
      </c>
      <c r="AU24" s="144">
        <v>0.03</v>
      </c>
      <c r="AV24" s="144">
        <v>0.03</v>
      </c>
      <c r="AW24" s="144">
        <v>0.03</v>
      </c>
      <c r="AX24" s="144">
        <v>0.04</v>
      </c>
      <c r="AY24" s="144">
        <v>0.04</v>
      </c>
      <c r="AZ24" s="144">
        <v>0.04</v>
      </c>
      <c r="BA24" s="144">
        <f t="shared" si="26"/>
        <v>0.25000000000000006</v>
      </c>
      <c r="BB24" s="144">
        <f t="shared" si="27"/>
        <v>0.25</v>
      </c>
      <c r="BC24" s="144">
        <f t="shared" si="33"/>
        <v>0.25</v>
      </c>
      <c r="BD24" s="143">
        <f t="shared" si="29"/>
        <v>0.25</v>
      </c>
      <c r="BE24" s="143">
        <f t="shared" si="34"/>
        <v>0.25</v>
      </c>
      <c r="BF24" s="143">
        <v>0.25</v>
      </c>
      <c r="BG24" s="143">
        <v>0.01</v>
      </c>
      <c r="BH24" s="143">
        <v>0.01</v>
      </c>
      <c r="BI24" s="143">
        <v>0.01</v>
      </c>
      <c r="BJ24" s="143">
        <v>0.01</v>
      </c>
      <c r="BK24" s="143">
        <v>0.02</v>
      </c>
      <c r="BL24" s="280">
        <f>+GESTIÓN!BN14</f>
        <v>0.01</v>
      </c>
      <c r="BM24" s="143">
        <v>0.03</v>
      </c>
      <c r="BN24" s="280"/>
      <c r="BO24" s="143">
        <v>0.02</v>
      </c>
      <c r="BP24" s="280"/>
      <c r="BQ24" s="143">
        <v>0.02</v>
      </c>
      <c r="BR24" s="280"/>
      <c r="BS24" s="143">
        <v>0.02</v>
      </c>
      <c r="BT24" s="280"/>
      <c r="BU24" s="143">
        <v>0.03</v>
      </c>
      <c r="BV24" s="280"/>
      <c r="BW24" s="143">
        <v>0.02</v>
      </c>
      <c r="BX24" s="280"/>
      <c r="BY24" s="143">
        <v>0.02</v>
      </c>
      <c r="BZ24" s="280"/>
      <c r="CA24" s="143">
        <v>0.02</v>
      </c>
      <c r="CB24" s="280"/>
      <c r="CC24" s="143">
        <v>0.03</v>
      </c>
      <c r="CD24" s="280"/>
      <c r="CE24" s="143">
        <f>+BG24+BI24+BK24+BM24+BO24+BQ24+BS24+BU24+BW24+BY24+CA24+CC24</f>
        <v>0.24999999999999997</v>
      </c>
      <c r="CF24" s="143">
        <f t="shared" si="9"/>
        <v>0.04</v>
      </c>
      <c r="CG24" s="143">
        <f t="shared" si="10"/>
        <v>0.03</v>
      </c>
      <c r="CH24" s="143">
        <f t="shared" ref="CH24" si="54">+BG24+BI24+BK24+BM24+BO24+BQ24+BS24+BU24+BW24+BY24+CA24+CC24</f>
        <v>0.24999999999999997</v>
      </c>
      <c r="CI24" s="143">
        <f t="shared" ref="CI24" si="55">+BH24+BJ24+BL24+BN24+BP24+BR24+BT24+BV24+BX24+BZ24+CB24+CD24</f>
        <v>0.03</v>
      </c>
      <c r="CJ24" s="143">
        <v>0.3</v>
      </c>
      <c r="CK24" s="385"/>
      <c r="CL24" s="385"/>
      <c r="CM24" s="385"/>
      <c r="CN24" s="385"/>
      <c r="CO24" s="385"/>
      <c r="CP24" s="385"/>
      <c r="CQ24" s="385"/>
      <c r="CR24" s="385"/>
      <c r="CS24" s="385"/>
      <c r="CT24" s="385"/>
      <c r="CU24" s="385"/>
      <c r="CV24" s="385"/>
      <c r="CW24" s="385"/>
      <c r="CX24" s="385"/>
      <c r="CY24" s="385"/>
      <c r="CZ24" s="385"/>
      <c r="DA24" s="385"/>
      <c r="DB24" s="385"/>
      <c r="DC24" s="385"/>
      <c r="DD24" s="385"/>
      <c r="DE24" s="385"/>
      <c r="DF24" s="385"/>
      <c r="DG24" s="385"/>
      <c r="DH24" s="385"/>
      <c r="DI24" s="385">
        <f>DG24+DE24+DC24+DA24+CY24+CW24+CU24+CS24+CQ24+CO24+CM24+CK24</f>
        <v>0</v>
      </c>
      <c r="DJ24" s="385">
        <f t="shared" ref="DJ24:DJ28" si="56">CK24+CM24+CO24+CQ24</f>
        <v>0</v>
      </c>
      <c r="DK24" s="385">
        <f t="shared" ref="DK24:DK29" si="57">CL24+CN24+CP24+CR24</f>
        <v>0</v>
      </c>
      <c r="DL24" s="142">
        <f>CM24+CO24+CQ24+CS24+CU24+CW24+CY24+DA24+DC24+DE24+DG24+CK24</f>
        <v>0</v>
      </c>
      <c r="DM24" s="385">
        <f>CL24+CN24+CP24+CR24</f>
        <v>0</v>
      </c>
      <c r="DN24" s="143">
        <v>0.15</v>
      </c>
      <c r="DO24" s="607"/>
      <c r="DP24" s="146"/>
      <c r="DQ24" s="146"/>
      <c r="DR24" s="146"/>
      <c r="DS24" s="146"/>
      <c r="DT24" s="146"/>
      <c r="DU24" s="146"/>
      <c r="DV24" s="146"/>
      <c r="DW24" s="146"/>
      <c r="DX24" s="146"/>
      <c r="DY24" s="146"/>
      <c r="DZ24" s="146"/>
      <c r="EA24" s="146"/>
      <c r="EB24" s="146"/>
      <c r="EC24" s="146"/>
      <c r="ED24" s="146"/>
      <c r="EE24" s="146"/>
      <c r="EF24" s="146"/>
      <c r="EG24" s="146"/>
      <c r="EH24" s="146"/>
      <c r="EI24" s="146"/>
      <c r="EJ24" s="146"/>
      <c r="EK24" s="146"/>
      <c r="EL24" s="146"/>
      <c r="EM24" s="385">
        <f>EK24+EI24+EG24+EE24+EC24+EA24+DY24+DW24+DU24+DS24+DQ24+DO24</f>
        <v>0</v>
      </c>
      <c r="EN24" s="385">
        <f t="shared" ref="EN24:EN28" si="58">DO24+DQ24+DS24+DU24</f>
        <v>0</v>
      </c>
      <c r="EO24" s="143">
        <f t="shared" ref="EO24:EO29" si="59">DP24+DR24+DT24+DV24</f>
        <v>0</v>
      </c>
      <c r="EP24" s="142">
        <f>DQ24+DS24+DU24+DW24+DY24+EA24+EC24+EE24+EG24+EI24+EK24+DO24</f>
        <v>0</v>
      </c>
      <c r="EQ24" s="143">
        <f>DP24+DR24+DT24+DV24</f>
        <v>0</v>
      </c>
      <c r="ER24" s="499">
        <f t="shared" si="13"/>
        <v>0.5</v>
      </c>
      <c r="ES24" s="499">
        <f t="shared" si="14"/>
        <v>0.75</v>
      </c>
      <c r="ET24" s="499">
        <f t="shared" si="15"/>
        <v>0.12000000000000001</v>
      </c>
      <c r="EU24" s="499">
        <f t="shared" si="16"/>
        <v>0.97058823529411764</v>
      </c>
      <c r="EV24" s="499">
        <f t="shared" si="17"/>
        <v>0.33</v>
      </c>
      <c r="EW24" s="721" t="s">
        <v>603</v>
      </c>
      <c r="EX24" s="721" t="s">
        <v>607</v>
      </c>
      <c r="EY24" s="721" t="s">
        <v>589</v>
      </c>
      <c r="EZ24" s="721" t="s">
        <v>571</v>
      </c>
      <c r="FA24" s="686" t="s">
        <v>587</v>
      </c>
    </row>
    <row r="25" spans="1:157" s="295" customFormat="1" ht="30" customHeight="1" x14ac:dyDescent="0.25">
      <c r="A25" s="732"/>
      <c r="B25" s="716"/>
      <c r="C25" s="736"/>
      <c r="D25" s="726"/>
      <c r="E25" s="729"/>
      <c r="F25" s="367" t="s">
        <v>3</v>
      </c>
      <c r="G25" s="577">
        <f>AA25+BE25+CH25+CJ25+DN25</f>
        <v>1946642991</v>
      </c>
      <c r="H25" s="81">
        <v>173200000</v>
      </c>
      <c r="I25" s="83"/>
      <c r="J25" s="61"/>
      <c r="K25" s="84">
        <v>173200000</v>
      </c>
      <c r="L25" s="84">
        <v>0</v>
      </c>
      <c r="M25" s="84">
        <v>173200000</v>
      </c>
      <c r="N25" s="84">
        <v>127388000</v>
      </c>
      <c r="O25" s="84">
        <v>173200000</v>
      </c>
      <c r="P25" s="84">
        <v>127388000</v>
      </c>
      <c r="Q25" s="84">
        <v>159235000</v>
      </c>
      <c r="R25" s="84">
        <v>127388000</v>
      </c>
      <c r="S25" s="84">
        <v>159235000</v>
      </c>
      <c r="T25" s="84">
        <v>127388000</v>
      </c>
      <c r="U25" s="84">
        <v>159235000</v>
      </c>
      <c r="V25" s="84">
        <v>156353000</v>
      </c>
      <c r="W25" s="85">
        <f>+H25</f>
        <v>173200000</v>
      </c>
      <c r="X25" s="86">
        <f>+U25</f>
        <v>159235000</v>
      </c>
      <c r="Y25" s="86">
        <f>+V25</f>
        <v>156353000</v>
      </c>
      <c r="Z25" s="64">
        <f>+X25</f>
        <v>159235000</v>
      </c>
      <c r="AA25" s="64">
        <f>+Y25</f>
        <v>156353000</v>
      </c>
      <c r="AB25" s="62">
        <v>443096000</v>
      </c>
      <c r="AC25" s="62">
        <v>0</v>
      </c>
      <c r="AD25" s="62">
        <v>0</v>
      </c>
      <c r="AE25" s="62">
        <v>96836750</v>
      </c>
      <c r="AF25" s="62">
        <v>96836750</v>
      </c>
      <c r="AG25" s="62">
        <v>96836750</v>
      </c>
      <c r="AH25" s="62">
        <v>96836750</v>
      </c>
      <c r="AI25" s="62">
        <v>96836750</v>
      </c>
      <c r="AJ25" s="62">
        <v>96836750</v>
      </c>
      <c r="AK25" s="62">
        <v>96836750</v>
      </c>
      <c r="AL25" s="62">
        <v>96836750</v>
      </c>
      <c r="AM25" s="62">
        <v>0</v>
      </c>
      <c r="AN25" s="62">
        <v>0</v>
      </c>
      <c r="AO25" s="62">
        <v>0</v>
      </c>
      <c r="AP25" s="62">
        <v>0</v>
      </c>
      <c r="AQ25" s="62">
        <v>0</v>
      </c>
      <c r="AR25" s="62">
        <v>0</v>
      </c>
      <c r="AS25" s="62">
        <v>0</v>
      </c>
      <c r="AT25" s="62">
        <v>0</v>
      </c>
      <c r="AU25" s="62">
        <v>0</v>
      </c>
      <c r="AV25" s="62">
        <v>0</v>
      </c>
      <c r="AW25" s="62">
        <v>0</v>
      </c>
      <c r="AX25" s="62">
        <v>0</v>
      </c>
      <c r="AY25" s="62">
        <v>106315991</v>
      </c>
      <c r="AZ25" s="62">
        <v>99315991</v>
      </c>
      <c r="BA25" s="62">
        <f t="shared" si="26"/>
        <v>493662991</v>
      </c>
      <c r="BB25" s="62">
        <f t="shared" si="27"/>
        <v>493662991</v>
      </c>
      <c r="BC25" s="62">
        <f t="shared" si="33"/>
        <v>486662991</v>
      </c>
      <c r="BD25" s="64">
        <f t="shared" si="29"/>
        <v>493662991</v>
      </c>
      <c r="BE25" s="64">
        <f t="shared" si="34"/>
        <v>486662991</v>
      </c>
      <c r="BF25" s="534">
        <v>556027000</v>
      </c>
      <c r="BG25" s="534">
        <v>544342000</v>
      </c>
      <c r="BH25" s="534">
        <v>544342000</v>
      </c>
      <c r="BI25" s="534">
        <v>1062273</v>
      </c>
      <c r="BJ25" s="534">
        <v>0</v>
      </c>
      <c r="BK25" s="534">
        <v>1062273</v>
      </c>
      <c r="BL25" s="62">
        <v>0</v>
      </c>
      <c r="BM25" s="64">
        <v>1062273</v>
      </c>
      <c r="BN25" s="62"/>
      <c r="BO25" s="64">
        <v>1062273</v>
      </c>
      <c r="BP25" s="62"/>
      <c r="BQ25" s="64">
        <v>1062273</v>
      </c>
      <c r="BR25" s="62"/>
      <c r="BS25" s="64">
        <v>1062273</v>
      </c>
      <c r="BT25" s="62"/>
      <c r="BU25" s="64">
        <v>1062273</v>
      </c>
      <c r="BV25" s="62"/>
      <c r="BW25" s="64">
        <v>1062273</v>
      </c>
      <c r="BX25" s="62"/>
      <c r="BY25" s="64">
        <v>1062273</v>
      </c>
      <c r="BZ25" s="62"/>
      <c r="CA25" s="64">
        <v>1062273</v>
      </c>
      <c r="CB25" s="62"/>
      <c r="CC25" s="64">
        <v>1062270</v>
      </c>
      <c r="CD25" s="62"/>
      <c r="CE25" s="534">
        <f t="shared" si="8"/>
        <v>556027000</v>
      </c>
      <c r="CF25" s="62">
        <f t="shared" si="9"/>
        <v>546466546</v>
      </c>
      <c r="CG25" s="62">
        <f t="shared" si="10"/>
        <v>544342000</v>
      </c>
      <c r="CH25" s="62">
        <f t="shared" ref="CH25:CH29" si="60">+BG25+BI25+BK25+BM25+BO25+BQ25+BS25+BU25+BW25+BY25+CA25+CC25</f>
        <v>556027000</v>
      </c>
      <c r="CI25" s="62">
        <f t="shared" ref="CI25:CI29" si="61">+BH25+BJ25+BL25+BN25+BP25+BR25+BT25+BV25+BX25+BZ25+CB25+CD25</f>
        <v>544342000</v>
      </c>
      <c r="CJ25" s="62">
        <v>523080000</v>
      </c>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386">
        <f>DG25+DE25+DC25+DA25+CY25+CW25+CU25+CS25+CQ25+CO25+CM25+CK25</f>
        <v>0</v>
      </c>
      <c r="DJ25" s="65">
        <f t="shared" si="56"/>
        <v>0</v>
      </c>
      <c r="DK25" s="65">
        <f t="shared" si="57"/>
        <v>0</v>
      </c>
      <c r="DL25" s="63">
        <f>CM25+CO25+CQ25+CS25+CU25+CW25+CY25+DA25+DC25+DE25+DG25+CK25</f>
        <v>0</v>
      </c>
      <c r="DM25" s="65">
        <f>CL25+CN25+CP25+CR25</f>
        <v>0</v>
      </c>
      <c r="DN25" s="62">
        <v>224520000</v>
      </c>
      <c r="DO25" s="545"/>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386">
        <f>EK25+EI25+EG25+EE25+EC25+EA25+DY25+DW25+DU25+DS25+DQ25+DO25</f>
        <v>0</v>
      </c>
      <c r="EN25" s="65">
        <f t="shared" si="58"/>
        <v>0</v>
      </c>
      <c r="EO25" s="65">
        <f t="shared" si="59"/>
        <v>0</v>
      </c>
      <c r="EP25" s="63">
        <f>DQ25+DS25+DU25+DW25+DY25+EA25+EC25+EE25+EG25+EI25+EK25+DO25</f>
        <v>0</v>
      </c>
      <c r="EQ25" s="65">
        <f>DP25+DR25+DT25+DV25</f>
        <v>0</v>
      </c>
      <c r="ER25" s="529">
        <f t="shared" si="13"/>
        <v>0</v>
      </c>
      <c r="ES25" s="529">
        <f t="shared" si="14"/>
        <v>0.99611221214628576</v>
      </c>
      <c r="ET25" s="529">
        <f t="shared" si="15"/>
        <v>0.97898483347031706</v>
      </c>
      <c r="EU25" s="529">
        <f t="shared" si="16"/>
        <v>0.98998924377901631</v>
      </c>
      <c r="EV25" s="529">
        <f t="shared" si="17"/>
        <v>0.60995159178625169</v>
      </c>
      <c r="EW25" s="722"/>
      <c r="EX25" s="722"/>
      <c r="EY25" s="722"/>
      <c r="EZ25" s="722"/>
      <c r="FA25" s="687"/>
    </row>
    <row r="26" spans="1:157" s="296" customFormat="1" ht="30" customHeight="1" x14ac:dyDescent="0.25">
      <c r="A26" s="732"/>
      <c r="B26" s="716"/>
      <c r="C26" s="736"/>
      <c r="D26" s="726"/>
      <c r="E26" s="729"/>
      <c r="F26" s="502" t="s">
        <v>182</v>
      </c>
      <c r="G26" s="602"/>
      <c r="H26" s="75">
        <v>0</v>
      </c>
      <c r="I26" s="84"/>
      <c r="J26" s="62"/>
      <c r="K26" s="84">
        <v>0</v>
      </c>
      <c r="L26" s="84">
        <v>0</v>
      </c>
      <c r="M26" s="84">
        <v>0</v>
      </c>
      <c r="N26" s="84">
        <v>0</v>
      </c>
      <c r="O26" s="84">
        <v>0</v>
      </c>
      <c r="P26" s="84">
        <v>0</v>
      </c>
      <c r="Q26" s="84">
        <v>0</v>
      </c>
      <c r="R26" s="84">
        <v>0</v>
      </c>
      <c r="S26" s="84">
        <v>0</v>
      </c>
      <c r="T26" s="84">
        <v>0</v>
      </c>
      <c r="U26" s="84">
        <v>0</v>
      </c>
      <c r="V26" s="84">
        <v>0</v>
      </c>
      <c r="W26" s="281">
        <v>0</v>
      </c>
      <c r="X26" s="281">
        <v>0</v>
      </c>
      <c r="Y26" s="281">
        <v>0</v>
      </c>
      <c r="Z26" s="64">
        <v>0</v>
      </c>
      <c r="AA26" s="64">
        <v>0</v>
      </c>
      <c r="AB26" s="76"/>
      <c r="AC26" s="76"/>
      <c r="AD26" s="76"/>
      <c r="AE26" s="76"/>
      <c r="AF26" s="76"/>
      <c r="AG26" s="76"/>
      <c r="AH26" s="76"/>
      <c r="AI26" s="76"/>
      <c r="AJ26" s="76"/>
      <c r="AK26" s="76">
        <v>57841834</v>
      </c>
      <c r="AL26" s="76">
        <v>57841834</v>
      </c>
      <c r="AM26" s="76">
        <v>40281474</v>
      </c>
      <c r="AN26" s="76">
        <v>32761967</v>
      </c>
      <c r="AO26" s="76">
        <v>63105900</v>
      </c>
      <c r="AP26" s="76">
        <v>0</v>
      </c>
      <c r="AQ26" s="76">
        <v>28817712</v>
      </c>
      <c r="AR26" s="76">
        <v>102902900</v>
      </c>
      <c r="AS26" s="76">
        <v>51642138</v>
      </c>
      <c r="AT26" s="76">
        <v>39797000</v>
      </c>
      <c r="AU26" s="76">
        <v>40281474</v>
      </c>
      <c r="AV26" s="76">
        <v>39797000</v>
      </c>
      <c r="AW26" s="76">
        <v>80562734</v>
      </c>
      <c r="AX26" s="76">
        <v>39797000</v>
      </c>
      <c r="AY26" s="76">
        <v>131129725</v>
      </c>
      <c r="AZ26" s="76">
        <v>135276991</v>
      </c>
      <c r="BA26" s="76">
        <f t="shared" si="26"/>
        <v>493662991</v>
      </c>
      <c r="BB26" s="76">
        <f t="shared" si="27"/>
        <v>493662991</v>
      </c>
      <c r="BC26" s="76">
        <f t="shared" si="33"/>
        <v>448174692</v>
      </c>
      <c r="BD26" s="64">
        <f t="shared" si="29"/>
        <v>493662991</v>
      </c>
      <c r="BE26" s="64">
        <f t="shared" si="34"/>
        <v>448174692</v>
      </c>
      <c r="BF26" s="534">
        <v>556027000</v>
      </c>
      <c r="BG26" s="534">
        <v>0</v>
      </c>
      <c r="BH26" s="534">
        <v>0</v>
      </c>
      <c r="BI26" s="534">
        <v>56649000</v>
      </c>
      <c r="BJ26" s="534">
        <v>3949033</v>
      </c>
      <c r="BK26" s="534">
        <v>54148000</v>
      </c>
      <c r="BL26" s="62">
        <v>48610866</v>
      </c>
      <c r="BM26" s="64">
        <v>54148000</v>
      </c>
      <c r="BN26" s="62"/>
      <c r="BO26" s="64">
        <v>54148000</v>
      </c>
      <c r="BP26" s="62"/>
      <c r="BQ26" s="64">
        <v>54148000</v>
      </c>
      <c r="BR26" s="62"/>
      <c r="BS26" s="64">
        <v>54148000</v>
      </c>
      <c r="BT26" s="62"/>
      <c r="BU26" s="64">
        <v>54148000</v>
      </c>
      <c r="BV26" s="62"/>
      <c r="BW26" s="64">
        <v>54148000</v>
      </c>
      <c r="BX26" s="62"/>
      <c r="BY26" s="64">
        <v>53000000</v>
      </c>
      <c r="BZ26" s="62"/>
      <c r="CA26" s="64">
        <v>53000000</v>
      </c>
      <c r="CB26" s="62"/>
      <c r="CC26" s="64">
        <v>14342000</v>
      </c>
      <c r="CD26" s="62"/>
      <c r="CE26" s="534">
        <f t="shared" ref="CE26" si="62">+BG26+BI26+BK26+BM26+BO26+BQ26+BS26+BU26+BW26+BY26+CA26+CC26</f>
        <v>556027000</v>
      </c>
      <c r="CF26" s="62">
        <f t="shared" si="9"/>
        <v>110797000</v>
      </c>
      <c r="CG26" s="62">
        <f t="shared" si="10"/>
        <v>52559899</v>
      </c>
      <c r="CH26" s="62">
        <f t="shared" si="60"/>
        <v>556027000</v>
      </c>
      <c r="CI26" s="62">
        <f t="shared" si="61"/>
        <v>52559899</v>
      </c>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386">
        <f>DE26+DC26+DA26+CY26+CW26+CU26+CS26+CQ26+CO26+CM26+CK26+DG26</f>
        <v>0</v>
      </c>
      <c r="DJ26" s="65">
        <f t="shared" si="56"/>
        <v>0</v>
      </c>
      <c r="DK26" s="65">
        <f t="shared" si="57"/>
        <v>0</v>
      </c>
      <c r="DL26" s="64">
        <f>CM26+CO26+CQ26+CS26+CU26+CW26+CY26+DA26+DC26+DE26+DG26</f>
        <v>0</v>
      </c>
      <c r="DM26" s="65">
        <f>CL26+CN26+CP26+CR26</f>
        <v>0</v>
      </c>
      <c r="DN26" s="62"/>
      <c r="DO26" s="548"/>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87">
        <f>EI26+EG26+EE26+EC26+EA26+DY26+DW26+DU26+DS26+DQ26+DO26+EK26</f>
        <v>0</v>
      </c>
      <c r="EN26" s="65">
        <f t="shared" si="58"/>
        <v>0</v>
      </c>
      <c r="EO26" s="65">
        <f t="shared" si="59"/>
        <v>0</v>
      </c>
      <c r="EP26" s="63">
        <f>DQ26+DS26+DU26+DW26+DY26+EA26+EC26+EE26+EG26+EI26+EK26</f>
        <v>0</v>
      </c>
      <c r="EQ26" s="65">
        <f>DP26+DR26+DT26+DV26</f>
        <v>0</v>
      </c>
      <c r="ER26" s="529">
        <f t="shared" si="13"/>
        <v>0.89774074758070477</v>
      </c>
      <c r="ES26" s="529">
        <f t="shared" si="14"/>
        <v>0.47438016372284447</v>
      </c>
      <c r="ET26" s="529">
        <f t="shared" si="15"/>
        <v>9.4527602076877562E-2</v>
      </c>
      <c r="EU26" s="529">
        <f t="shared" si="16"/>
        <v>0.82839989156536253</v>
      </c>
      <c r="EV26" s="529" t="e">
        <f t="shared" si="17"/>
        <v>#DIV/0!</v>
      </c>
      <c r="EW26" s="722"/>
      <c r="EX26" s="722"/>
      <c r="EY26" s="722"/>
      <c r="EZ26" s="722"/>
      <c r="FA26" s="687"/>
    </row>
    <row r="27" spans="1:157" s="294" customFormat="1" ht="30" customHeight="1" x14ac:dyDescent="0.25">
      <c r="A27" s="732"/>
      <c r="B27" s="716"/>
      <c r="C27" s="736"/>
      <c r="D27" s="726"/>
      <c r="E27" s="729"/>
      <c r="F27" s="368" t="s">
        <v>37</v>
      </c>
      <c r="G27" s="603">
        <v>0</v>
      </c>
      <c r="H27" s="67">
        <v>0</v>
      </c>
      <c r="I27" s="82"/>
      <c r="J27" s="82"/>
      <c r="K27" s="82">
        <v>0</v>
      </c>
      <c r="L27" s="82">
        <v>0</v>
      </c>
      <c r="M27" s="82">
        <v>0</v>
      </c>
      <c r="N27" s="82">
        <v>0</v>
      </c>
      <c r="O27" s="82">
        <v>0</v>
      </c>
      <c r="P27" s="82">
        <v>0</v>
      </c>
      <c r="Q27" s="82">
        <v>0</v>
      </c>
      <c r="R27" s="82">
        <v>0</v>
      </c>
      <c r="S27" s="82">
        <v>0</v>
      </c>
      <c r="T27" s="82">
        <v>0</v>
      </c>
      <c r="U27" s="82">
        <v>0</v>
      </c>
      <c r="V27" s="82">
        <v>0</v>
      </c>
      <c r="W27" s="66">
        <v>0</v>
      </c>
      <c r="X27" s="66">
        <v>0</v>
      </c>
      <c r="Y27" s="66">
        <v>0</v>
      </c>
      <c r="Z27" s="67">
        <v>0</v>
      </c>
      <c r="AA27" s="67">
        <v>0</v>
      </c>
      <c r="AB27" s="536">
        <v>0</v>
      </c>
      <c r="AC27" s="536">
        <v>0</v>
      </c>
      <c r="AD27" s="536">
        <v>0</v>
      </c>
      <c r="AE27" s="536">
        <v>0</v>
      </c>
      <c r="AF27" s="536">
        <v>0</v>
      </c>
      <c r="AG27" s="536">
        <v>0</v>
      </c>
      <c r="AH27" s="536">
        <v>0</v>
      </c>
      <c r="AI27" s="536">
        <v>0</v>
      </c>
      <c r="AJ27" s="536">
        <v>0</v>
      </c>
      <c r="AK27" s="536">
        <v>0</v>
      </c>
      <c r="AL27" s="536">
        <v>0</v>
      </c>
      <c r="AM27" s="536">
        <v>0</v>
      </c>
      <c r="AN27" s="536">
        <v>0</v>
      </c>
      <c r="AO27" s="536">
        <v>0</v>
      </c>
      <c r="AP27" s="536">
        <v>0</v>
      </c>
      <c r="AQ27" s="536">
        <v>0</v>
      </c>
      <c r="AR27" s="536">
        <v>0</v>
      </c>
      <c r="AS27" s="536">
        <v>0</v>
      </c>
      <c r="AT27" s="536">
        <v>0</v>
      </c>
      <c r="AU27" s="536">
        <v>0</v>
      </c>
      <c r="AV27" s="536">
        <v>0</v>
      </c>
      <c r="AW27" s="536">
        <v>0</v>
      </c>
      <c r="AX27" s="536">
        <v>0</v>
      </c>
      <c r="AY27" s="536">
        <v>0</v>
      </c>
      <c r="AZ27" s="536">
        <v>0</v>
      </c>
      <c r="BA27" s="536">
        <f t="shared" si="26"/>
        <v>0</v>
      </c>
      <c r="BB27" s="536">
        <f t="shared" si="27"/>
        <v>0</v>
      </c>
      <c r="BC27" s="536">
        <f t="shared" si="33"/>
        <v>0</v>
      </c>
      <c r="BD27" s="67">
        <f t="shared" si="29"/>
        <v>0</v>
      </c>
      <c r="BE27" s="67">
        <f t="shared" si="34"/>
        <v>0</v>
      </c>
      <c r="BF27" s="67">
        <v>0</v>
      </c>
      <c r="BG27" s="67">
        <v>0</v>
      </c>
      <c r="BH27" s="67">
        <v>0</v>
      </c>
      <c r="BI27" s="67">
        <v>0</v>
      </c>
      <c r="BJ27" s="67">
        <v>0</v>
      </c>
      <c r="BK27" s="67">
        <v>0</v>
      </c>
      <c r="BL27" s="82">
        <v>0</v>
      </c>
      <c r="BM27" s="67"/>
      <c r="BN27" s="82"/>
      <c r="BO27" s="67"/>
      <c r="BP27" s="82"/>
      <c r="BQ27" s="67"/>
      <c r="BR27" s="82"/>
      <c r="BS27" s="67"/>
      <c r="BT27" s="82"/>
      <c r="BU27" s="67"/>
      <c r="BV27" s="82"/>
      <c r="BW27" s="67"/>
      <c r="BX27" s="82"/>
      <c r="BY27" s="67"/>
      <c r="BZ27" s="82"/>
      <c r="CA27" s="67"/>
      <c r="CB27" s="82"/>
      <c r="CC27" s="67"/>
      <c r="CD27" s="82"/>
      <c r="CE27" s="67">
        <f t="shared" si="8"/>
        <v>0</v>
      </c>
      <c r="CF27" s="291">
        <f t="shared" si="9"/>
        <v>0</v>
      </c>
      <c r="CG27" s="291">
        <f t="shared" si="10"/>
        <v>0</v>
      </c>
      <c r="CH27" s="291">
        <f t="shared" si="60"/>
        <v>0</v>
      </c>
      <c r="CI27" s="291">
        <f t="shared" si="61"/>
        <v>0</v>
      </c>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73">
        <f>DE27+DC27+DA27+CY27+CW27+CU27+CS27+CQ27+CO27+CM27+CK27+DG27</f>
        <v>0</v>
      </c>
      <c r="DJ27" s="78">
        <f t="shared" si="56"/>
        <v>0</v>
      </c>
      <c r="DK27" s="79">
        <f t="shared" si="57"/>
        <v>0</v>
      </c>
      <c r="DL27" s="74">
        <f>CM27+CO27+CQ27+CS27+CU27+CW27+CY27+DA27+DC27+DE27+DG27</f>
        <v>0</v>
      </c>
      <c r="DM27" s="73">
        <v>0</v>
      </c>
      <c r="DN27" s="67"/>
      <c r="DO27" s="550"/>
      <c r="DP27" s="82"/>
      <c r="DQ27" s="82"/>
      <c r="DR27" s="82"/>
      <c r="DS27" s="82"/>
      <c r="DT27" s="82"/>
      <c r="DU27" s="82"/>
      <c r="DV27" s="82"/>
      <c r="DW27" s="82"/>
      <c r="DX27" s="82"/>
      <c r="DY27" s="82"/>
      <c r="DZ27" s="82"/>
      <c r="EA27" s="82"/>
      <c r="EB27" s="82"/>
      <c r="EC27" s="82"/>
      <c r="ED27" s="82"/>
      <c r="EE27" s="82"/>
      <c r="EF27" s="82"/>
      <c r="EG27" s="82"/>
      <c r="EH27" s="82"/>
      <c r="EI27" s="82"/>
      <c r="EJ27" s="82"/>
      <c r="EK27" s="82"/>
      <c r="EL27" s="82"/>
      <c r="EM27" s="73">
        <f>EI27+EG27+EE27+EC27+EA27+DY27+DW27+DU27+DS27+DQ27+DO27+EK27</f>
        <v>0</v>
      </c>
      <c r="EN27" s="78">
        <f t="shared" si="58"/>
        <v>0</v>
      </c>
      <c r="EO27" s="79">
        <f t="shared" si="59"/>
        <v>0</v>
      </c>
      <c r="EP27" s="74">
        <f>DQ27+DS27+DU27+DW27+DY27+EA27+EC27+EE27+EG27+EI27+EK27</f>
        <v>0</v>
      </c>
      <c r="EQ27" s="531">
        <v>0</v>
      </c>
      <c r="ER27" s="529" t="e">
        <f t="shared" si="13"/>
        <v>#DIV/0!</v>
      </c>
      <c r="ES27" s="529" t="e">
        <f t="shared" si="14"/>
        <v>#DIV/0!</v>
      </c>
      <c r="ET27" s="529" t="e">
        <f t="shared" si="15"/>
        <v>#DIV/0!</v>
      </c>
      <c r="EU27" s="529" t="e">
        <f t="shared" si="16"/>
        <v>#DIV/0!</v>
      </c>
      <c r="EV27" s="529" t="e">
        <f t="shared" si="17"/>
        <v>#DIV/0!</v>
      </c>
      <c r="EW27" s="722"/>
      <c r="EX27" s="722"/>
      <c r="EY27" s="722"/>
      <c r="EZ27" s="722"/>
      <c r="FA27" s="687"/>
    </row>
    <row r="28" spans="1:157" s="295" customFormat="1" ht="30" customHeight="1" x14ac:dyDescent="0.25">
      <c r="A28" s="732"/>
      <c r="B28" s="716"/>
      <c r="C28" s="736"/>
      <c r="D28" s="726"/>
      <c r="E28" s="729"/>
      <c r="F28" s="367" t="s">
        <v>4</v>
      </c>
      <c r="G28" s="577">
        <f>AA28+BE28+CH28+CJ28+DN28</f>
        <v>70183231</v>
      </c>
      <c r="H28" s="69">
        <v>0</v>
      </c>
      <c r="I28" s="61"/>
      <c r="J28" s="61"/>
      <c r="K28" s="61">
        <v>0</v>
      </c>
      <c r="L28" s="61">
        <v>0</v>
      </c>
      <c r="M28" s="61">
        <v>0</v>
      </c>
      <c r="N28" s="61">
        <v>0</v>
      </c>
      <c r="O28" s="61">
        <v>0</v>
      </c>
      <c r="P28" s="61">
        <v>0</v>
      </c>
      <c r="Q28" s="61">
        <v>0</v>
      </c>
      <c r="R28" s="61">
        <v>0</v>
      </c>
      <c r="S28" s="61">
        <v>0</v>
      </c>
      <c r="T28" s="61">
        <v>0</v>
      </c>
      <c r="U28" s="61">
        <v>0</v>
      </c>
      <c r="V28" s="61">
        <v>0</v>
      </c>
      <c r="W28" s="66">
        <v>0</v>
      </c>
      <c r="X28" s="66">
        <v>0</v>
      </c>
      <c r="Y28" s="66">
        <v>0</v>
      </c>
      <c r="Z28" s="64">
        <v>0</v>
      </c>
      <c r="AA28" s="64">
        <v>0</v>
      </c>
      <c r="AB28" s="62">
        <v>32078532</v>
      </c>
      <c r="AC28" s="62">
        <v>2673211</v>
      </c>
      <c r="AD28" s="62">
        <v>2673211</v>
      </c>
      <c r="AE28" s="62">
        <v>2673211</v>
      </c>
      <c r="AF28" s="62">
        <v>2673211</v>
      </c>
      <c r="AG28" s="62">
        <v>2673211</v>
      </c>
      <c r="AH28" s="62">
        <v>2673211</v>
      </c>
      <c r="AI28" s="62">
        <v>2673211</v>
      </c>
      <c r="AJ28" s="62">
        <v>2673211</v>
      </c>
      <c r="AK28" s="62">
        <f>+AL28</f>
        <v>18513755</v>
      </c>
      <c r="AL28" s="62">
        <v>18513755</v>
      </c>
      <c r="AM28" s="62">
        <v>0</v>
      </c>
      <c r="AN28" s="62">
        <v>2871933</v>
      </c>
      <c r="AO28" s="62">
        <v>0</v>
      </c>
      <c r="AP28" s="62">
        <v>0</v>
      </c>
      <c r="AQ28" s="62">
        <v>2871933</v>
      </c>
      <c r="AR28" s="62">
        <v>0</v>
      </c>
      <c r="AS28" s="62">
        <v>0</v>
      </c>
      <c r="AT28" s="62">
        <v>0</v>
      </c>
      <c r="AU28" s="62">
        <v>0</v>
      </c>
      <c r="AV28" s="62">
        <v>0</v>
      </c>
      <c r="AW28" s="62">
        <v>0</v>
      </c>
      <c r="AX28" s="62">
        <v>0</v>
      </c>
      <c r="AY28" s="62">
        <v>0</v>
      </c>
      <c r="AZ28" s="62"/>
      <c r="BA28" s="62">
        <f t="shared" si="26"/>
        <v>32078532</v>
      </c>
      <c r="BB28" s="62">
        <f t="shared" si="27"/>
        <v>32078532</v>
      </c>
      <c r="BC28" s="62">
        <f t="shared" si="33"/>
        <v>32078532</v>
      </c>
      <c r="BD28" s="64">
        <f t="shared" si="29"/>
        <v>32078532</v>
      </c>
      <c r="BE28" s="64">
        <f t="shared" si="34"/>
        <v>32078532</v>
      </c>
      <c r="BF28" s="534">
        <v>38488299</v>
      </c>
      <c r="BG28" s="534">
        <f>11468833+383600</f>
        <v>11852433</v>
      </c>
      <c r="BH28" s="534">
        <v>11468833</v>
      </c>
      <c r="BI28" s="534">
        <v>8495022</v>
      </c>
      <c r="BJ28" s="534">
        <v>19515133</v>
      </c>
      <c r="BK28" s="534">
        <v>8878622</v>
      </c>
      <c r="BL28" s="62">
        <v>2940933</v>
      </c>
      <c r="BM28" s="64">
        <v>8878622</v>
      </c>
      <c r="BN28" s="62"/>
      <c r="BO28" s="64">
        <v>0</v>
      </c>
      <c r="BP28" s="62"/>
      <c r="BQ28" s="64">
        <v>0</v>
      </c>
      <c r="BR28" s="62"/>
      <c r="BS28" s="64">
        <v>0</v>
      </c>
      <c r="BT28" s="62"/>
      <c r="BU28" s="64">
        <v>0</v>
      </c>
      <c r="BV28" s="62"/>
      <c r="BW28" s="64">
        <v>0</v>
      </c>
      <c r="BX28" s="62"/>
      <c r="BY28" s="64">
        <v>0</v>
      </c>
      <c r="BZ28" s="62"/>
      <c r="CA28" s="64">
        <v>0</v>
      </c>
      <c r="CB28" s="62"/>
      <c r="CC28" s="64">
        <v>0</v>
      </c>
      <c r="CD28" s="62"/>
      <c r="CE28" s="534">
        <f t="shared" si="8"/>
        <v>38104699</v>
      </c>
      <c r="CF28" s="62">
        <f t="shared" si="9"/>
        <v>29226077</v>
      </c>
      <c r="CG28" s="62">
        <f t="shared" si="10"/>
        <v>33924899</v>
      </c>
      <c r="CH28" s="62">
        <f t="shared" si="60"/>
        <v>38104699</v>
      </c>
      <c r="CI28" s="62">
        <f t="shared" si="61"/>
        <v>33924899</v>
      </c>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73">
        <f>DE28+DC28+DA28+CY28+CW28+CU28+CS28+CQ28+CO28+CM28+CK28+DG28</f>
        <v>0</v>
      </c>
      <c r="DJ28" s="65">
        <f t="shared" si="56"/>
        <v>0</v>
      </c>
      <c r="DK28" s="65">
        <f t="shared" si="57"/>
        <v>0</v>
      </c>
      <c r="DL28" s="64">
        <f>CM28+CO28+CQ28+CS28+CU28+CW28+CY28+DA28+DC28+DE28+DG28+CK28</f>
        <v>0</v>
      </c>
      <c r="DM28" s="65">
        <f>CL28+CN28+CP28+CR28</f>
        <v>0</v>
      </c>
      <c r="DN28" s="61"/>
      <c r="DO28" s="545"/>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73">
        <f>EI28+EG28+EE28+EC28+EA28+DY28+DW28+DU28+DS28+DQ28+DO28+EK28</f>
        <v>0</v>
      </c>
      <c r="EN28" s="65">
        <f t="shared" si="58"/>
        <v>0</v>
      </c>
      <c r="EO28" s="65">
        <f t="shared" si="59"/>
        <v>0</v>
      </c>
      <c r="EP28" s="64">
        <f>DQ28+DS28+DU28+DW28+DY28+EA28+EC28+EE28+EG28+EI28+EK28+DO28</f>
        <v>0</v>
      </c>
      <c r="EQ28" s="65">
        <f>DP28+DR28+DT28+DV28</f>
        <v>0</v>
      </c>
      <c r="ER28" s="529">
        <f t="shared" si="13"/>
        <v>0.33123755015136358</v>
      </c>
      <c r="ES28" s="529">
        <f t="shared" si="14"/>
        <v>1.1607749818766302</v>
      </c>
      <c r="ET28" s="529">
        <f t="shared" si="15"/>
        <v>0.8903074919972469</v>
      </c>
      <c r="EU28" s="529">
        <f t="shared" si="16"/>
        <v>1.0766471245253355</v>
      </c>
      <c r="EV28" s="529">
        <f t="shared" si="17"/>
        <v>0.94044446315103392</v>
      </c>
      <c r="EW28" s="722"/>
      <c r="EX28" s="722"/>
      <c r="EY28" s="722"/>
      <c r="EZ28" s="722"/>
      <c r="FA28" s="687"/>
    </row>
    <row r="29" spans="1:157" s="294" customFormat="1" ht="30" customHeight="1" thickBot="1" x14ac:dyDescent="0.3">
      <c r="A29" s="732"/>
      <c r="B29" s="716"/>
      <c r="C29" s="736"/>
      <c r="D29" s="726"/>
      <c r="E29" s="729"/>
      <c r="F29" s="368" t="s">
        <v>38</v>
      </c>
      <c r="G29" s="608">
        <f>+G24+G27</f>
        <v>1</v>
      </c>
      <c r="H29" s="552">
        <f t="shared" ref="H29:V29" si="63">+H24+H27</f>
        <v>0.05</v>
      </c>
      <c r="I29" s="552">
        <f t="shared" si="63"/>
        <v>0</v>
      </c>
      <c r="J29" s="552">
        <f t="shared" si="63"/>
        <v>0</v>
      </c>
      <c r="K29" s="552">
        <f t="shared" si="63"/>
        <v>0.05</v>
      </c>
      <c r="L29" s="552">
        <f t="shared" si="63"/>
        <v>0</v>
      </c>
      <c r="M29" s="552">
        <f t="shared" si="63"/>
        <v>0.05</v>
      </c>
      <c r="N29" s="552">
        <f t="shared" si="63"/>
        <v>0.01</v>
      </c>
      <c r="O29" s="552">
        <f t="shared" si="63"/>
        <v>0.05</v>
      </c>
      <c r="P29" s="552">
        <f t="shared" si="63"/>
        <v>0.02</v>
      </c>
      <c r="Q29" s="552">
        <f t="shared" si="63"/>
        <v>0.05</v>
      </c>
      <c r="R29" s="552">
        <f t="shared" si="63"/>
        <v>0.03</v>
      </c>
      <c r="S29" s="552">
        <f t="shared" si="63"/>
        <v>0.05</v>
      </c>
      <c r="T29" s="552">
        <f t="shared" si="63"/>
        <v>0.04</v>
      </c>
      <c r="U29" s="552">
        <f t="shared" si="63"/>
        <v>0.05</v>
      </c>
      <c r="V29" s="552">
        <f t="shared" si="63"/>
        <v>0.05</v>
      </c>
      <c r="W29" s="552">
        <f t="shared" ref="W29:AA29" si="64">+W24+W27</f>
        <v>0.05</v>
      </c>
      <c r="X29" s="552">
        <f t="shared" si="64"/>
        <v>0.05</v>
      </c>
      <c r="Y29" s="552">
        <f t="shared" si="64"/>
        <v>0.05</v>
      </c>
      <c r="Z29" s="551">
        <f t="shared" si="64"/>
        <v>0.05</v>
      </c>
      <c r="AA29" s="551">
        <f t="shared" si="64"/>
        <v>0.05</v>
      </c>
      <c r="AB29" s="552">
        <f t="shared" ref="AB29:AZ29" si="65">+AB24+AB27</f>
        <v>0.25</v>
      </c>
      <c r="AC29" s="552">
        <f t="shared" si="65"/>
        <v>0.01</v>
      </c>
      <c r="AD29" s="552">
        <f t="shared" si="65"/>
        <v>0.01</v>
      </c>
      <c r="AE29" s="552">
        <f t="shared" si="65"/>
        <v>0.01</v>
      </c>
      <c r="AF29" s="552">
        <f t="shared" si="65"/>
        <v>0.01</v>
      </c>
      <c r="AG29" s="552">
        <f t="shared" si="65"/>
        <v>0.01</v>
      </c>
      <c r="AH29" s="552">
        <f t="shared" si="65"/>
        <v>0.01</v>
      </c>
      <c r="AI29" s="552">
        <f t="shared" si="65"/>
        <v>0</v>
      </c>
      <c r="AJ29" s="552">
        <f t="shared" si="65"/>
        <v>0</v>
      </c>
      <c r="AK29" s="552">
        <f t="shared" si="65"/>
        <v>0.01</v>
      </c>
      <c r="AL29" s="552">
        <f t="shared" si="65"/>
        <v>0.01</v>
      </c>
      <c r="AM29" s="552">
        <f t="shared" si="65"/>
        <v>0.01</v>
      </c>
      <c r="AN29" s="552">
        <f t="shared" si="65"/>
        <v>0.01</v>
      </c>
      <c r="AO29" s="552">
        <f t="shared" si="65"/>
        <v>0.03</v>
      </c>
      <c r="AP29" s="552">
        <f t="shared" si="65"/>
        <v>0.03</v>
      </c>
      <c r="AQ29" s="552">
        <f t="shared" si="65"/>
        <v>0.03</v>
      </c>
      <c r="AR29" s="552">
        <f t="shared" si="65"/>
        <v>0.03</v>
      </c>
      <c r="AS29" s="552">
        <f t="shared" si="65"/>
        <v>0.04</v>
      </c>
      <c r="AT29" s="552">
        <f t="shared" si="65"/>
        <v>0.03</v>
      </c>
      <c r="AU29" s="552">
        <f t="shared" si="65"/>
        <v>0.03</v>
      </c>
      <c r="AV29" s="552">
        <f t="shared" si="65"/>
        <v>0.03</v>
      </c>
      <c r="AW29" s="552">
        <f t="shared" si="65"/>
        <v>0.03</v>
      </c>
      <c r="AX29" s="552">
        <f t="shared" si="65"/>
        <v>0.04</v>
      </c>
      <c r="AY29" s="552">
        <f t="shared" si="65"/>
        <v>0.04</v>
      </c>
      <c r="AZ29" s="552">
        <f t="shared" si="65"/>
        <v>0.04</v>
      </c>
      <c r="BA29" s="552">
        <f t="shared" si="26"/>
        <v>0.25000000000000006</v>
      </c>
      <c r="BB29" s="552">
        <f t="shared" si="27"/>
        <v>0.25</v>
      </c>
      <c r="BC29" s="552">
        <f t="shared" si="33"/>
        <v>0.25</v>
      </c>
      <c r="BD29" s="551">
        <f t="shared" si="29"/>
        <v>0.25</v>
      </c>
      <c r="BE29" s="551">
        <f t="shared" si="34"/>
        <v>0.25</v>
      </c>
      <c r="BF29" s="553">
        <f>+BF24+BF27</f>
        <v>0.25</v>
      </c>
      <c r="BG29" s="553">
        <f>+BG24+BG27</f>
        <v>0.01</v>
      </c>
      <c r="BH29" s="553">
        <f>+BH24+BH27</f>
        <v>0.01</v>
      </c>
      <c r="BI29" s="553">
        <f t="shared" ref="BI29:BL29" si="66">+BI24+BI27</f>
        <v>0.01</v>
      </c>
      <c r="BJ29" s="553">
        <f t="shared" si="66"/>
        <v>0.01</v>
      </c>
      <c r="BK29" s="553">
        <f t="shared" si="66"/>
        <v>0.02</v>
      </c>
      <c r="BL29" s="554">
        <f t="shared" si="66"/>
        <v>0.01</v>
      </c>
      <c r="BM29" s="551"/>
      <c r="BN29" s="554"/>
      <c r="BO29" s="551"/>
      <c r="BP29" s="554"/>
      <c r="BQ29" s="551"/>
      <c r="BR29" s="554"/>
      <c r="BS29" s="551"/>
      <c r="BT29" s="554"/>
      <c r="BU29" s="551"/>
      <c r="BV29" s="554"/>
      <c r="BW29" s="551"/>
      <c r="BX29" s="554"/>
      <c r="BY29" s="551"/>
      <c r="BZ29" s="554"/>
      <c r="CA29" s="551"/>
      <c r="CB29" s="554"/>
      <c r="CC29" s="551"/>
      <c r="CD29" s="554"/>
      <c r="CE29" s="551">
        <f>+BG29+BI29+BK29+BM29+BO29+BQ29+BS29+BU29+BW29+BY29+CA29+CC29</f>
        <v>0.04</v>
      </c>
      <c r="CF29" s="555">
        <f t="shared" si="9"/>
        <v>0.04</v>
      </c>
      <c r="CG29" s="555">
        <f t="shared" si="10"/>
        <v>0.03</v>
      </c>
      <c r="CH29" s="555">
        <f t="shared" si="60"/>
        <v>0.04</v>
      </c>
      <c r="CI29" s="555">
        <f t="shared" si="61"/>
        <v>0.03</v>
      </c>
      <c r="CJ29" s="553"/>
      <c r="CK29" s="553"/>
      <c r="CL29" s="553"/>
      <c r="CM29" s="553"/>
      <c r="CN29" s="553"/>
      <c r="CO29" s="553"/>
      <c r="CP29" s="553"/>
      <c r="CQ29" s="553"/>
      <c r="CR29" s="553"/>
      <c r="CS29" s="553"/>
      <c r="CT29" s="553"/>
      <c r="CU29" s="553"/>
      <c r="CV29" s="553"/>
      <c r="CW29" s="553"/>
      <c r="CX29" s="553"/>
      <c r="CY29" s="553"/>
      <c r="CZ29" s="553"/>
      <c r="DA29" s="553"/>
      <c r="DB29" s="553"/>
      <c r="DC29" s="553"/>
      <c r="DD29" s="553"/>
      <c r="DE29" s="553"/>
      <c r="DF29" s="553"/>
      <c r="DG29" s="553"/>
      <c r="DH29" s="553"/>
      <c r="DI29" s="555">
        <f>DE29+DC29+DA29+CY29+CW29+CU29+CS29+CQ29+CO29+CM29+CK29+DG29</f>
        <v>0</v>
      </c>
      <c r="DJ29" s="556"/>
      <c r="DK29" s="556">
        <f t="shared" si="57"/>
        <v>0</v>
      </c>
      <c r="DL29" s="557">
        <f>CM29+CO29+CQ29+CS29+CU29+CW29+CY29+DA29+DC29+DE29+DG29+CK29</f>
        <v>0</v>
      </c>
      <c r="DM29" s="556">
        <f>CN29+CP29+CR29+CL29</f>
        <v>0</v>
      </c>
      <c r="DN29" s="553"/>
      <c r="DO29" s="558"/>
      <c r="DP29" s="554"/>
      <c r="DQ29" s="554"/>
      <c r="DR29" s="554"/>
      <c r="DS29" s="554"/>
      <c r="DT29" s="554"/>
      <c r="DU29" s="554"/>
      <c r="DV29" s="554"/>
      <c r="DW29" s="554"/>
      <c r="DX29" s="554"/>
      <c r="DY29" s="554"/>
      <c r="DZ29" s="554"/>
      <c r="EA29" s="554"/>
      <c r="EB29" s="554"/>
      <c r="EC29" s="554"/>
      <c r="ED29" s="554"/>
      <c r="EE29" s="554"/>
      <c r="EF29" s="554"/>
      <c r="EG29" s="554"/>
      <c r="EH29" s="554"/>
      <c r="EI29" s="554"/>
      <c r="EJ29" s="554"/>
      <c r="EK29" s="554"/>
      <c r="EL29" s="554"/>
      <c r="EM29" s="555">
        <f>EI29+EG29+EE29+EC29+EA29+DY29+DW29+DU29+DS29+DQ29+DO29+EK29</f>
        <v>0</v>
      </c>
      <c r="EN29" s="559"/>
      <c r="EO29" s="560">
        <f t="shared" si="59"/>
        <v>0</v>
      </c>
      <c r="EP29" s="561">
        <f>DQ29+DS29+DU29+DW29+DY29+EA29+EC29+EE29+EG29+EI29+EK29+DO29</f>
        <v>0</v>
      </c>
      <c r="EQ29" s="560">
        <f>DR29+DT29+DV29+DP29</f>
        <v>0</v>
      </c>
      <c r="ER29" s="562">
        <f t="shared" si="13"/>
        <v>0.5</v>
      </c>
      <c r="ES29" s="562">
        <f t="shared" si="14"/>
        <v>0.75</v>
      </c>
      <c r="ET29" s="562">
        <f t="shared" si="15"/>
        <v>0.75</v>
      </c>
      <c r="EU29" s="562">
        <f t="shared" si="16"/>
        <v>0.97058823529411764</v>
      </c>
      <c r="EV29" s="562">
        <f t="shared" si="17"/>
        <v>0.33</v>
      </c>
      <c r="EW29" s="722"/>
      <c r="EX29" s="722"/>
      <c r="EY29" s="722"/>
      <c r="EZ29" s="722"/>
      <c r="FA29" s="687"/>
    </row>
    <row r="30" spans="1:157" s="297" customFormat="1" ht="30" customHeight="1" thickBot="1" x14ac:dyDescent="0.3">
      <c r="A30" s="732"/>
      <c r="B30" s="717"/>
      <c r="C30" s="737"/>
      <c r="D30" s="727"/>
      <c r="E30" s="730"/>
      <c r="F30" s="503" t="s">
        <v>40</v>
      </c>
      <c r="G30" s="585">
        <f>+G25+G28</f>
        <v>2016826222</v>
      </c>
      <c r="H30" s="567">
        <f t="shared" ref="H30:V30" si="67">+H25+H28</f>
        <v>173200000</v>
      </c>
      <c r="I30" s="567">
        <f t="shared" si="67"/>
        <v>0</v>
      </c>
      <c r="J30" s="567">
        <f t="shared" si="67"/>
        <v>0</v>
      </c>
      <c r="K30" s="567">
        <f t="shared" si="67"/>
        <v>173200000</v>
      </c>
      <c r="L30" s="567">
        <f t="shared" si="67"/>
        <v>0</v>
      </c>
      <c r="M30" s="567">
        <f t="shared" si="67"/>
        <v>173200000</v>
      </c>
      <c r="N30" s="567">
        <f t="shared" si="67"/>
        <v>127388000</v>
      </c>
      <c r="O30" s="567">
        <f t="shared" si="67"/>
        <v>173200000</v>
      </c>
      <c r="P30" s="567">
        <f t="shared" si="67"/>
        <v>127388000</v>
      </c>
      <c r="Q30" s="567">
        <f t="shared" si="67"/>
        <v>159235000</v>
      </c>
      <c r="R30" s="567">
        <f t="shared" si="67"/>
        <v>127388000</v>
      </c>
      <c r="S30" s="567">
        <f t="shared" si="67"/>
        <v>159235000</v>
      </c>
      <c r="T30" s="567">
        <f t="shared" si="67"/>
        <v>127388000</v>
      </c>
      <c r="U30" s="567">
        <f t="shared" si="67"/>
        <v>159235000</v>
      </c>
      <c r="V30" s="567">
        <f t="shared" si="67"/>
        <v>156353000</v>
      </c>
      <c r="W30" s="567">
        <f t="shared" ref="W30:AA30" si="68">+W25+W28</f>
        <v>173200000</v>
      </c>
      <c r="X30" s="567">
        <f t="shared" si="68"/>
        <v>159235000</v>
      </c>
      <c r="Y30" s="586">
        <f t="shared" si="68"/>
        <v>156353000</v>
      </c>
      <c r="Z30" s="565">
        <f t="shared" si="68"/>
        <v>159235000</v>
      </c>
      <c r="AA30" s="566">
        <f t="shared" si="68"/>
        <v>156353000</v>
      </c>
      <c r="AB30" s="567">
        <f t="shared" ref="AB30:AJ30" si="69">+AB25+AB28</f>
        <v>475174532</v>
      </c>
      <c r="AC30" s="567">
        <f t="shared" si="69"/>
        <v>2673211</v>
      </c>
      <c r="AD30" s="567">
        <f t="shared" si="69"/>
        <v>2673211</v>
      </c>
      <c r="AE30" s="567">
        <f t="shared" si="69"/>
        <v>99509961</v>
      </c>
      <c r="AF30" s="567">
        <f t="shared" si="69"/>
        <v>99509961</v>
      </c>
      <c r="AG30" s="567">
        <f t="shared" si="69"/>
        <v>99509961</v>
      </c>
      <c r="AH30" s="567">
        <f t="shared" si="69"/>
        <v>99509961</v>
      </c>
      <c r="AI30" s="567">
        <f t="shared" si="69"/>
        <v>99509961</v>
      </c>
      <c r="AJ30" s="567">
        <f t="shared" si="69"/>
        <v>99509961</v>
      </c>
      <c r="AK30" s="567">
        <f t="shared" ref="AK30:AL30" si="70">+AK25+AK28</f>
        <v>115350505</v>
      </c>
      <c r="AL30" s="567">
        <f t="shared" si="70"/>
        <v>115350505</v>
      </c>
      <c r="AM30" s="567">
        <f t="shared" ref="AM30:AZ30" si="71">+AM25+AM28</f>
        <v>0</v>
      </c>
      <c r="AN30" s="567">
        <f t="shared" si="71"/>
        <v>2871933</v>
      </c>
      <c r="AO30" s="567">
        <f t="shared" si="71"/>
        <v>0</v>
      </c>
      <c r="AP30" s="567">
        <f t="shared" si="71"/>
        <v>0</v>
      </c>
      <c r="AQ30" s="567">
        <f t="shared" si="71"/>
        <v>2871933</v>
      </c>
      <c r="AR30" s="567">
        <f t="shared" si="71"/>
        <v>0</v>
      </c>
      <c r="AS30" s="567">
        <f t="shared" si="71"/>
        <v>0</v>
      </c>
      <c r="AT30" s="567">
        <f t="shared" si="71"/>
        <v>0</v>
      </c>
      <c r="AU30" s="567">
        <f t="shared" si="71"/>
        <v>0</v>
      </c>
      <c r="AV30" s="567">
        <f t="shared" si="71"/>
        <v>0</v>
      </c>
      <c r="AW30" s="567">
        <f t="shared" si="71"/>
        <v>0</v>
      </c>
      <c r="AX30" s="567">
        <f t="shared" si="71"/>
        <v>0</v>
      </c>
      <c r="AY30" s="567">
        <f t="shared" si="71"/>
        <v>106315991</v>
      </c>
      <c r="AZ30" s="567">
        <f t="shared" si="71"/>
        <v>99315991</v>
      </c>
      <c r="BA30" s="567">
        <f t="shared" si="26"/>
        <v>525741523</v>
      </c>
      <c r="BB30" s="567">
        <f t="shared" si="27"/>
        <v>525741523</v>
      </c>
      <c r="BC30" s="567">
        <f t="shared" si="33"/>
        <v>518741523</v>
      </c>
      <c r="BD30" s="566">
        <f t="shared" si="29"/>
        <v>525741523</v>
      </c>
      <c r="BE30" s="566">
        <f t="shared" si="34"/>
        <v>518741523</v>
      </c>
      <c r="BF30" s="566">
        <f>+BF25+BF28</f>
        <v>594515299</v>
      </c>
      <c r="BG30" s="566">
        <f t="shared" ref="BG30:CI30" si="72">+BG25+BG28</f>
        <v>556194433</v>
      </c>
      <c r="BH30" s="566">
        <f t="shared" si="72"/>
        <v>555810833</v>
      </c>
      <c r="BI30" s="566">
        <f t="shared" si="72"/>
        <v>9557295</v>
      </c>
      <c r="BJ30" s="566">
        <f t="shared" si="72"/>
        <v>19515133</v>
      </c>
      <c r="BK30" s="566">
        <f t="shared" si="72"/>
        <v>9940895</v>
      </c>
      <c r="BL30" s="566">
        <f t="shared" si="72"/>
        <v>2940933</v>
      </c>
      <c r="BM30" s="566">
        <f t="shared" si="72"/>
        <v>9940895</v>
      </c>
      <c r="BN30" s="566">
        <f t="shared" si="72"/>
        <v>0</v>
      </c>
      <c r="BO30" s="566">
        <f t="shared" si="72"/>
        <v>1062273</v>
      </c>
      <c r="BP30" s="566">
        <f t="shared" si="72"/>
        <v>0</v>
      </c>
      <c r="BQ30" s="566">
        <f t="shared" si="72"/>
        <v>1062273</v>
      </c>
      <c r="BR30" s="566">
        <f t="shared" si="72"/>
        <v>0</v>
      </c>
      <c r="BS30" s="566">
        <f t="shared" si="72"/>
        <v>1062273</v>
      </c>
      <c r="BT30" s="566">
        <f t="shared" si="72"/>
        <v>0</v>
      </c>
      <c r="BU30" s="566">
        <f t="shared" si="72"/>
        <v>1062273</v>
      </c>
      <c r="BV30" s="566">
        <f t="shared" si="72"/>
        <v>0</v>
      </c>
      <c r="BW30" s="566">
        <f t="shared" si="72"/>
        <v>1062273</v>
      </c>
      <c r="BX30" s="566">
        <f t="shared" si="72"/>
        <v>0</v>
      </c>
      <c r="BY30" s="566">
        <f t="shared" si="72"/>
        <v>1062273</v>
      </c>
      <c r="BZ30" s="566">
        <f t="shared" si="72"/>
        <v>0</v>
      </c>
      <c r="CA30" s="566">
        <f t="shared" si="72"/>
        <v>1062273</v>
      </c>
      <c r="CB30" s="566">
        <f t="shared" si="72"/>
        <v>0</v>
      </c>
      <c r="CC30" s="566">
        <f t="shared" si="72"/>
        <v>1062270</v>
      </c>
      <c r="CD30" s="566">
        <f t="shared" si="72"/>
        <v>0</v>
      </c>
      <c r="CE30" s="566">
        <f t="shared" si="72"/>
        <v>594131699</v>
      </c>
      <c r="CF30" s="566">
        <f t="shared" si="9"/>
        <v>575692623</v>
      </c>
      <c r="CG30" s="566">
        <f t="shared" si="10"/>
        <v>578266899</v>
      </c>
      <c r="CH30" s="566">
        <f t="shared" si="72"/>
        <v>594131699</v>
      </c>
      <c r="CI30" s="566">
        <f t="shared" si="72"/>
        <v>578266899</v>
      </c>
      <c r="CJ30" s="566">
        <f t="shared" ref="CJ30" si="73">+CJ25+CJ28</f>
        <v>523080000</v>
      </c>
      <c r="CK30" s="566"/>
      <c r="CL30" s="566"/>
      <c r="CM30" s="566"/>
      <c r="CN30" s="566"/>
      <c r="CO30" s="566"/>
      <c r="CP30" s="566"/>
      <c r="CQ30" s="566"/>
      <c r="CR30" s="566"/>
      <c r="CS30" s="566"/>
      <c r="CT30" s="566"/>
      <c r="CU30" s="566"/>
      <c r="CV30" s="566"/>
      <c r="CW30" s="566"/>
      <c r="CX30" s="566"/>
      <c r="CY30" s="566"/>
      <c r="CZ30" s="566"/>
      <c r="DA30" s="566"/>
      <c r="DB30" s="566"/>
      <c r="DC30" s="566"/>
      <c r="DD30" s="566"/>
      <c r="DE30" s="566"/>
      <c r="DF30" s="566"/>
      <c r="DG30" s="566"/>
      <c r="DH30" s="566"/>
      <c r="DI30" s="566">
        <f>DG30+DE30+DC30+DA30+CY30+CW30+CU30+CS30+CQ30+CO30+CM30+CK30</f>
        <v>0</v>
      </c>
      <c r="DJ30" s="566">
        <f t="shared" ref="DJ30" si="74">+DJ25+DJ28</f>
        <v>0</v>
      </c>
      <c r="DK30" s="566">
        <f t="shared" ref="DK30" si="75">DK25+DK28</f>
        <v>0</v>
      </c>
      <c r="DL30" s="566">
        <f t="shared" ref="DL30:DN30" si="76">+DL25+DL28</f>
        <v>0</v>
      </c>
      <c r="DM30" s="566">
        <f t="shared" si="76"/>
        <v>0</v>
      </c>
      <c r="DN30" s="566">
        <f t="shared" si="76"/>
        <v>224520000</v>
      </c>
      <c r="DO30" s="568"/>
      <c r="DP30" s="569"/>
      <c r="DQ30" s="569"/>
      <c r="DR30" s="569"/>
      <c r="DS30" s="569"/>
      <c r="DT30" s="569"/>
      <c r="DU30" s="569"/>
      <c r="DV30" s="569"/>
      <c r="DW30" s="569"/>
      <c r="DX30" s="569"/>
      <c r="DY30" s="569"/>
      <c r="DZ30" s="569"/>
      <c r="EA30" s="569"/>
      <c r="EB30" s="569"/>
      <c r="EC30" s="569"/>
      <c r="ED30" s="569"/>
      <c r="EE30" s="569"/>
      <c r="EF30" s="569"/>
      <c r="EG30" s="569"/>
      <c r="EH30" s="569"/>
      <c r="EI30" s="569"/>
      <c r="EJ30" s="569"/>
      <c r="EK30" s="569"/>
      <c r="EL30" s="569"/>
      <c r="EM30" s="570">
        <f>EK30+EI30+EG30+EE30+EC30+EA30+DY30+DW30+DU30+DS30+DQ30+DO30</f>
        <v>0</v>
      </c>
      <c r="EN30" s="566">
        <f t="shared" ref="EN30" si="77">+EN25+EN28</f>
        <v>0</v>
      </c>
      <c r="EO30" s="571">
        <f t="shared" ref="EO30" si="78">EO25+EO28</f>
        <v>0</v>
      </c>
      <c r="EP30" s="566">
        <f t="shared" ref="EP30:EQ30" si="79">+EP25+EP28</f>
        <v>0</v>
      </c>
      <c r="EQ30" s="566">
        <f t="shared" si="79"/>
        <v>0</v>
      </c>
      <c r="ER30" s="572">
        <f t="shared" si="13"/>
        <v>0.29584187339268747</v>
      </c>
      <c r="ES30" s="572">
        <f t="shared" si="14"/>
        <v>1.0044716154023048</v>
      </c>
      <c r="ET30" s="572">
        <f t="shared" si="15"/>
        <v>0.97329750284877492</v>
      </c>
      <c r="EU30" s="572">
        <f t="shared" si="16"/>
        <v>0.99420329749229863</v>
      </c>
      <c r="EV30" s="573">
        <f t="shared" si="17"/>
        <v>0.6214523632864587</v>
      </c>
      <c r="EW30" s="724"/>
      <c r="EX30" s="723"/>
      <c r="EY30" s="723"/>
      <c r="EZ30" s="723"/>
      <c r="FA30" s="688"/>
    </row>
    <row r="31" spans="1:157" s="297" customFormat="1" ht="30" customHeight="1" thickBot="1" x14ac:dyDescent="0.3">
      <c r="A31" s="707" t="s">
        <v>522</v>
      </c>
      <c r="B31" s="708"/>
      <c r="C31" s="708"/>
      <c r="D31" s="708"/>
      <c r="E31" s="709"/>
      <c r="F31" s="574" t="s">
        <v>39</v>
      </c>
      <c r="G31" s="604">
        <f>+G11+G18+G25</f>
        <v>98601394148</v>
      </c>
      <c r="H31" s="563">
        <f t="shared" ref="H31:AA31" si="80">+H11+H18+H25</f>
        <v>6174952398</v>
      </c>
      <c r="I31" s="563">
        <f t="shared" si="80"/>
        <v>0</v>
      </c>
      <c r="J31" s="563">
        <f t="shared" si="80"/>
        <v>0</v>
      </c>
      <c r="K31" s="563">
        <f t="shared" si="80"/>
        <v>6174952398</v>
      </c>
      <c r="L31" s="563">
        <f t="shared" si="80"/>
        <v>61521050</v>
      </c>
      <c r="M31" s="563">
        <f t="shared" si="80"/>
        <v>6174952398</v>
      </c>
      <c r="N31" s="563">
        <f t="shared" si="80"/>
        <v>3930030069</v>
      </c>
      <c r="O31" s="563">
        <f t="shared" si="80"/>
        <v>6174952398</v>
      </c>
      <c r="P31" s="563">
        <f t="shared" si="80"/>
        <v>3961905069</v>
      </c>
      <c r="Q31" s="563">
        <f t="shared" si="80"/>
        <v>6174952398</v>
      </c>
      <c r="R31" s="563">
        <f t="shared" si="80"/>
        <v>4036618029</v>
      </c>
      <c r="S31" s="563">
        <f t="shared" si="80"/>
        <v>6174952398</v>
      </c>
      <c r="T31" s="563">
        <f t="shared" si="80"/>
        <v>4079785385</v>
      </c>
      <c r="U31" s="563">
        <f t="shared" si="80"/>
        <v>6955401334</v>
      </c>
      <c r="V31" s="563">
        <f t="shared" si="80"/>
        <v>6178208433</v>
      </c>
      <c r="W31" s="563">
        <f t="shared" si="80"/>
        <v>6969366334</v>
      </c>
      <c r="X31" s="563">
        <f t="shared" si="80"/>
        <v>6955401334</v>
      </c>
      <c r="Y31" s="563">
        <f t="shared" si="80"/>
        <v>6178208433</v>
      </c>
      <c r="Z31" s="563">
        <f t="shared" si="80"/>
        <v>6955401334</v>
      </c>
      <c r="AA31" s="563">
        <f t="shared" si="80"/>
        <v>6178208433</v>
      </c>
      <c r="AB31" s="563">
        <f t="shared" ref="AB31:AJ31" si="81">+AB11+AB18+AB25</f>
        <v>19730380000</v>
      </c>
      <c r="AC31" s="563">
        <f t="shared" si="81"/>
        <v>0</v>
      </c>
      <c r="AD31" s="563">
        <f t="shared" si="81"/>
        <v>0</v>
      </c>
      <c r="AE31" s="563">
        <f t="shared" si="81"/>
        <v>1910253937</v>
      </c>
      <c r="AF31" s="563">
        <f t="shared" si="81"/>
        <v>1910253937</v>
      </c>
      <c r="AG31" s="563">
        <f t="shared" si="81"/>
        <v>1433384000</v>
      </c>
      <c r="AH31" s="563">
        <f t="shared" si="81"/>
        <v>1433384000</v>
      </c>
      <c r="AI31" s="563">
        <f t="shared" si="81"/>
        <v>5014413168</v>
      </c>
      <c r="AJ31" s="563">
        <f t="shared" si="81"/>
        <v>5014413168</v>
      </c>
      <c r="AK31" s="563">
        <f t="shared" ref="AK31:AL31" si="82">+AK11+AK18+AK25</f>
        <v>695629907</v>
      </c>
      <c r="AL31" s="563">
        <f t="shared" si="82"/>
        <v>476888000</v>
      </c>
      <c r="AM31" s="563">
        <f t="shared" ref="AM31:BF31" si="83">+AM11+AM18+AM25</f>
        <v>358241906</v>
      </c>
      <c r="AN31" s="563">
        <f t="shared" si="83"/>
        <v>3299746407</v>
      </c>
      <c r="AO31" s="563">
        <f t="shared" si="83"/>
        <v>609967844</v>
      </c>
      <c r="AP31" s="563">
        <f t="shared" si="83"/>
        <v>-18476500</v>
      </c>
      <c r="AQ31" s="563">
        <f t="shared" si="83"/>
        <v>1432967627</v>
      </c>
      <c r="AR31" s="563">
        <f t="shared" si="83"/>
        <v>84335235</v>
      </c>
      <c r="AS31" s="563">
        <f t="shared" si="83"/>
        <v>528969153</v>
      </c>
      <c r="AT31" s="563">
        <f t="shared" si="83"/>
        <v>13828219</v>
      </c>
      <c r="AU31" s="563">
        <f t="shared" si="83"/>
        <v>528969152</v>
      </c>
      <c r="AV31" s="563">
        <f t="shared" si="83"/>
        <v>2219303</v>
      </c>
      <c r="AW31" s="563">
        <f t="shared" si="83"/>
        <v>528969153</v>
      </c>
      <c r="AX31" s="563">
        <f t="shared" si="83"/>
        <v>-10626254</v>
      </c>
      <c r="AY31" s="563">
        <f t="shared" si="83"/>
        <v>2305837377</v>
      </c>
      <c r="AZ31" s="563">
        <f t="shared" si="83"/>
        <v>2690806200</v>
      </c>
      <c r="BA31" s="563">
        <f t="shared" si="83"/>
        <v>15347603224</v>
      </c>
      <c r="BB31" s="563">
        <f t="shared" si="83"/>
        <v>15347603224</v>
      </c>
      <c r="BC31" s="563">
        <f t="shared" si="83"/>
        <v>14896771715</v>
      </c>
      <c r="BD31" s="563">
        <f t="shared" si="83"/>
        <v>15347603224</v>
      </c>
      <c r="BE31" s="563">
        <f t="shared" si="83"/>
        <v>14896771715</v>
      </c>
      <c r="BF31" s="563">
        <f t="shared" si="83"/>
        <v>14365230000</v>
      </c>
      <c r="BG31" s="563">
        <f t="shared" ref="BG31:CD31" si="84">+BG11+BG18+BG25</f>
        <v>9369300000</v>
      </c>
      <c r="BH31" s="563">
        <f t="shared" si="84"/>
        <v>9369300000</v>
      </c>
      <c r="BI31" s="563">
        <f>+BI11+BI18+BI25</f>
        <v>454175454</v>
      </c>
      <c r="BJ31" s="563">
        <f>+BJ11+BJ18+BJ25</f>
        <v>0</v>
      </c>
      <c r="BK31" s="563">
        <f t="shared" si="84"/>
        <v>454175454</v>
      </c>
      <c r="BL31" s="563">
        <f t="shared" si="84"/>
        <v>0</v>
      </c>
      <c r="BM31" s="563">
        <f t="shared" si="84"/>
        <v>454175454</v>
      </c>
      <c r="BN31" s="563">
        <f t="shared" si="84"/>
        <v>0</v>
      </c>
      <c r="BO31" s="563">
        <f t="shared" si="84"/>
        <v>454175454</v>
      </c>
      <c r="BP31" s="563">
        <f t="shared" si="84"/>
        <v>0</v>
      </c>
      <c r="BQ31" s="563">
        <f t="shared" si="84"/>
        <v>454175454</v>
      </c>
      <c r="BR31" s="563">
        <f t="shared" si="84"/>
        <v>0</v>
      </c>
      <c r="BS31" s="563">
        <f t="shared" si="84"/>
        <v>454175454</v>
      </c>
      <c r="BT31" s="563">
        <f t="shared" si="84"/>
        <v>0</v>
      </c>
      <c r="BU31" s="563">
        <f t="shared" si="84"/>
        <v>454175454</v>
      </c>
      <c r="BV31" s="563">
        <f t="shared" si="84"/>
        <v>0</v>
      </c>
      <c r="BW31" s="563">
        <f t="shared" si="84"/>
        <v>454175454</v>
      </c>
      <c r="BX31" s="563">
        <f t="shared" si="84"/>
        <v>0</v>
      </c>
      <c r="BY31" s="563">
        <f t="shared" si="84"/>
        <v>454175454</v>
      </c>
      <c r="BZ31" s="563">
        <f t="shared" si="84"/>
        <v>0</v>
      </c>
      <c r="CA31" s="563">
        <f t="shared" si="84"/>
        <v>454175454</v>
      </c>
      <c r="CB31" s="563">
        <f t="shared" si="84"/>
        <v>0</v>
      </c>
      <c r="CC31" s="563">
        <f t="shared" si="84"/>
        <v>454175460</v>
      </c>
      <c r="CD31" s="563">
        <f t="shared" si="84"/>
        <v>0</v>
      </c>
      <c r="CE31" s="564">
        <f t="shared" ref="CE31:CI31" si="85">+CE11+CE18+CE25</f>
        <v>14365230000</v>
      </c>
      <c r="CF31" s="564">
        <f t="shared" si="85"/>
        <v>10277650908</v>
      </c>
      <c r="CG31" s="564">
        <f t="shared" si="85"/>
        <v>9369300000</v>
      </c>
      <c r="CH31" s="564">
        <f t="shared" si="85"/>
        <v>14365230000</v>
      </c>
      <c r="CI31" s="564">
        <f t="shared" si="85"/>
        <v>9369300000</v>
      </c>
      <c r="CJ31" s="563">
        <f t="shared" ref="CJ31" si="86">+CJ11+CJ18+CJ25</f>
        <v>40728442000</v>
      </c>
      <c r="CK31" s="563"/>
      <c r="CL31" s="563"/>
      <c r="CM31" s="563"/>
      <c r="CN31" s="563"/>
      <c r="CO31" s="563"/>
      <c r="CP31" s="563"/>
      <c r="CQ31" s="563"/>
      <c r="CR31" s="563"/>
      <c r="CS31" s="563"/>
      <c r="CT31" s="563"/>
      <c r="CU31" s="563"/>
      <c r="CV31" s="563"/>
      <c r="CW31" s="563"/>
      <c r="CX31" s="563"/>
      <c r="CY31" s="563"/>
      <c r="CZ31" s="563"/>
      <c r="DA31" s="563"/>
      <c r="DB31" s="563"/>
      <c r="DC31" s="563"/>
      <c r="DD31" s="563"/>
      <c r="DE31" s="563"/>
      <c r="DF31" s="563"/>
      <c r="DG31" s="563"/>
      <c r="DH31" s="563"/>
      <c r="DI31" s="563"/>
      <c r="DJ31" s="563"/>
      <c r="DK31" s="563"/>
      <c r="DL31" s="563"/>
      <c r="DM31" s="563"/>
      <c r="DN31" s="605">
        <f t="shared" ref="DN31" si="87">+DN11+DN18+DN25</f>
        <v>22432742000</v>
      </c>
      <c r="DO31" s="538"/>
      <c r="DP31" s="537"/>
      <c r="DQ31" s="537"/>
      <c r="DR31" s="537"/>
      <c r="DS31" s="537"/>
      <c r="DT31" s="537"/>
      <c r="DU31" s="537"/>
      <c r="DV31" s="537"/>
      <c r="DW31" s="537"/>
      <c r="DX31" s="537"/>
      <c r="DY31" s="537"/>
      <c r="DZ31" s="537"/>
      <c r="EA31" s="537"/>
      <c r="EB31" s="537"/>
      <c r="EC31" s="537"/>
      <c r="ED31" s="537"/>
      <c r="EE31" s="537"/>
      <c r="EF31" s="537"/>
      <c r="EG31" s="537"/>
      <c r="EH31" s="537"/>
      <c r="EI31" s="537"/>
      <c r="EJ31" s="537"/>
      <c r="EK31" s="537"/>
      <c r="EL31" s="537"/>
      <c r="EM31" s="537">
        <f t="shared" ref="EM31" si="88">+EM11+EM18+EM25</f>
        <v>0</v>
      </c>
      <c r="EN31" s="539"/>
      <c r="EO31" s="539"/>
      <c r="EP31" s="539"/>
      <c r="EQ31" s="539"/>
      <c r="ER31" s="675"/>
      <c r="ES31" s="676"/>
      <c r="ET31" s="676"/>
      <c r="EU31" s="676"/>
      <c r="EV31" s="676"/>
      <c r="EW31" s="676"/>
      <c r="EX31" s="676"/>
      <c r="EY31" s="676"/>
      <c r="EZ31" s="676"/>
      <c r="FA31" s="677"/>
    </row>
    <row r="32" spans="1:157" s="297" customFormat="1" ht="30" customHeight="1" thickBot="1" x14ac:dyDescent="0.3">
      <c r="A32" s="707"/>
      <c r="B32" s="710"/>
      <c r="C32" s="710"/>
      <c r="D32" s="710"/>
      <c r="E32" s="711"/>
      <c r="F32" s="575" t="s">
        <v>41</v>
      </c>
      <c r="G32" s="583">
        <f t="shared" ref="G32:AL32" si="89">+G14+G21+G28</f>
        <v>8233197923</v>
      </c>
      <c r="H32" s="533">
        <f t="shared" si="89"/>
        <v>0</v>
      </c>
      <c r="I32" s="533">
        <f t="shared" si="89"/>
        <v>0</v>
      </c>
      <c r="J32" s="533">
        <f t="shared" si="89"/>
        <v>0</v>
      </c>
      <c r="K32" s="533">
        <f t="shared" si="89"/>
        <v>0</v>
      </c>
      <c r="L32" s="533">
        <f t="shared" si="89"/>
        <v>0</v>
      </c>
      <c r="M32" s="533">
        <f t="shared" si="89"/>
        <v>0</v>
      </c>
      <c r="N32" s="533">
        <f t="shared" si="89"/>
        <v>0</v>
      </c>
      <c r="O32" s="533">
        <f t="shared" si="89"/>
        <v>0</v>
      </c>
      <c r="P32" s="533">
        <f t="shared" si="89"/>
        <v>0</v>
      </c>
      <c r="Q32" s="533">
        <f t="shared" si="89"/>
        <v>0</v>
      </c>
      <c r="R32" s="533">
        <f t="shared" si="89"/>
        <v>0</v>
      </c>
      <c r="S32" s="533">
        <f t="shared" si="89"/>
        <v>0</v>
      </c>
      <c r="T32" s="533">
        <f t="shared" si="89"/>
        <v>0</v>
      </c>
      <c r="U32" s="533">
        <f t="shared" si="89"/>
        <v>0</v>
      </c>
      <c r="V32" s="533">
        <f t="shared" si="89"/>
        <v>0</v>
      </c>
      <c r="W32" s="533">
        <f t="shared" si="89"/>
        <v>0</v>
      </c>
      <c r="X32" s="533">
        <f t="shared" si="89"/>
        <v>0</v>
      </c>
      <c r="Y32" s="533">
        <f t="shared" si="89"/>
        <v>0</v>
      </c>
      <c r="Z32" s="533">
        <f t="shared" si="89"/>
        <v>0</v>
      </c>
      <c r="AA32" s="533">
        <f t="shared" si="89"/>
        <v>0</v>
      </c>
      <c r="AB32" s="533">
        <f t="shared" si="89"/>
        <v>3926020416</v>
      </c>
      <c r="AC32" s="533">
        <f t="shared" si="89"/>
        <v>561393183</v>
      </c>
      <c r="AD32" s="533">
        <f t="shared" si="89"/>
        <v>561393183</v>
      </c>
      <c r="AE32" s="533">
        <f t="shared" si="89"/>
        <v>596741966</v>
      </c>
      <c r="AF32" s="533">
        <f t="shared" si="89"/>
        <v>596741966</v>
      </c>
      <c r="AG32" s="533">
        <f t="shared" si="89"/>
        <v>979439690</v>
      </c>
      <c r="AH32" s="533">
        <f t="shared" si="89"/>
        <v>979439690</v>
      </c>
      <c r="AI32" s="533">
        <f t="shared" si="89"/>
        <v>561696927</v>
      </c>
      <c r="AJ32" s="533">
        <f t="shared" si="89"/>
        <v>561696927</v>
      </c>
      <c r="AK32" s="533">
        <f t="shared" si="89"/>
        <v>1076362605</v>
      </c>
      <c r="AL32" s="533">
        <f t="shared" si="89"/>
        <v>866127740</v>
      </c>
      <c r="AM32" s="533">
        <f t="shared" ref="AM32:BR32" si="90">+AM14+AM21+AM28</f>
        <v>21073444</v>
      </c>
      <c r="AN32" s="533">
        <f t="shared" si="90"/>
        <v>48907232</v>
      </c>
      <c r="AO32" s="533">
        <f t="shared" si="90"/>
        <v>21073444</v>
      </c>
      <c r="AP32" s="533">
        <f t="shared" si="90"/>
        <v>5615898</v>
      </c>
      <c r="AQ32" s="533">
        <f t="shared" si="90"/>
        <v>23945377</v>
      </c>
      <c r="AR32" s="533">
        <f t="shared" si="90"/>
        <v>208076142</v>
      </c>
      <c r="AS32" s="533">
        <f t="shared" si="90"/>
        <v>21073444</v>
      </c>
      <c r="AT32" s="533">
        <f t="shared" si="90"/>
        <v>8373142</v>
      </c>
      <c r="AU32" s="533">
        <f t="shared" si="90"/>
        <v>21073445</v>
      </c>
      <c r="AV32" s="533">
        <f t="shared" si="90"/>
        <v>3888000</v>
      </c>
      <c r="AW32" s="533">
        <f t="shared" si="90"/>
        <v>21073445</v>
      </c>
      <c r="AX32" s="533">
        <f t="shared" si="90"/>
        <v>4470841</v>
      </c>
      <c r="AY32" s="533">
        <f t="shared" si="90"/>
        <v>21072588</v>
      </c>
      <c r="AZ32" s="533">
        <f t="shared" si="90"/>
        <v>5491482</v>
      </c>
      <c r="BA32" s="533">
        <f t="shared" si="90"/>
        <v>3926019558</v>
      </c>
      <c r="BB32" s="533">
        <f t="shared" si="90"/>
        <v>3926019558</v>
      </c>
      <c r="BC32" s="533">
        <f t="shared" si="90"/>
        <v>3850222243</v>
      </c>
      <c r="BD32" s="533">
        <f t="shared" si="90"/>
        <v>3926019558</v>
      </c>
      <c r="BE32" s="533">
        <f t="shared" si="90"/>
        <v>3850222243</v>
      </c>
      <c r="BF32" s="533">
        <f t="shared" si="90"/>
        <v>4387533646</v>
      </c>
      <c r="BG32" s="533">
        <f t="shared" si="90"/>
        <v>759696354</v>
      </c>
      <c r="BH32" s="533">
        <f t="shared" si="90"/>
        <v>755595921</v>
      </c>
      <c r="BI32" s="533">
        <f t="shared" si="90"/>
        <v>726963866</v>
      </c>
      <c r="BJ32" s="533">
        <f t="shared" si="90"/>
        <v>980387067</v>
      </c>
      <c r="BK32" s="533">
        <f t="shared" si="90"/>
        <v>730606768</v>
      </c>
      <c r="BL32" s="533">
        <f t="shared" si="90"/>
        <v>767041685</v>
      </c>
      <c r="BM32" s="533">
        <f t="shared" si="90"/>
        <v>731064301</v>
      </c>
      <c r="BN32" s="533">
        <f t="shared" si="90"/>
        <v>0</v>
      </c>
      <c r="BO32" s="533">
        <f t="shared" si="90"/>
        <v>722185679</v>
      </c>
      <c r="BP32" s="533">
        <f t="shared" si="90"/>
        <v>0</v>
      </c>
      <c r="BQ32" s="533">
        <f t="shared" si="90"/>
        <v>712458712</v>
      </c>
      <c r="BR32" s="533">
        <f t="shared" si="90"/>
        <v>0</v>
      </c>
      <c r="BS32" s="533">
        <f t="shared" ref="BS32:CJ32" si="91">+BS14+BS21+BS28</f>
        <v>0</v>
      </c>
      <c r="BT32" s="533">
        <f t="shared" si="91"/>
        <v>0</v>
      </c>
      <c r="BU32" s="533">
        <f t="shared" si="91"/>
        <v>0</v>
      </c>
      <c r="BV32" s="533">
        <f t="shared" si="91"/>
        <v>0</v>
      </c>
      <c r="BW32" s="533">
        <f t="shared" si="91"/>
        <v>0</v>
      </c>
      <c r="BX32" s="533">
        <f t="shared" si="91"/>
        <v>0</v>
      </c>
      <c r="BY32" s="533">
        <f t="shared" si="91"/>
        <v>0</v>
      </c>
      <c r="BZ32" s="533">
        <f t="shared" si="91"/>
        <v>0</v>
      </c>
      <c r="CA32" s="533">
        <f t="shared" si="91"/>
        <v>0</v>
      </c>
      <c r="CB32" s="533">
        <f t="shared" si="91"/>
        <v>0</v>
      </c>
      <c r="CC32" s="533">
        <f t="shared" si="91"/>
        <v>0</v>
      </c>
      <c r="CD32" s="533">
        <f t="shared" si="91"/>
        <v>0</v>
      </c>
      <c r="CE32" s="533">
        <f t="shared" si="91"/>
        <v>4382975680</v>
      </c>
      <c r="CF32" s="533">
        <f t="shared" si="91"/>
        <v>2217266988</v>
      </c>
      <c r="CG32" s="533">
        <f t="shared" si="91"/>
        <v>2503024673</v>
      </c>
      <c r="CH32" s="533">
        <f t="shared" si="91"/>
        <v>4382975680</v>
      </c>
      <c r="CI32" s="533">
        <f t="shared" si="91"/>
        <v>2503024673</v>
      </c>
      <c r="CJ32" s="533">
        <f t="shared" si="91"/>
        <v>0</v>
      </c>
      <c r="CK32" s="533"/>
      <c r="CL32" s="533"/>
      <c r="CM32" s="533"/>
      <c r="CN32" s="533"/>
      <c r="CO32" s="533"/>
      <c r="CP32" s="533"/>
      <c r="CQ32" s="533"/>
      <c r="CR32" s="533"/>
      <c r="CS32" s="533"/>
      <c r="CT32" s="533"/>
      <c r="CU32" s="533"/>
      <c r="CV32" s="533"/>
      <c r="CW32" s="533"/>
      <c r="CX32" s="533"/>
      <c r="CY32" s="533"/>
      <c r="CZ32" s="533"/>
      <c r="DA32" s="533"/>
      <c r="DB32" s="533"/>
      <c r="DC32" s="533"/>
      <c r="DD32" s="533"/>
      <c r="DE32" s="533"/>
      <c r="DF32" s="533"/>
      <c r="DG32" s="533"/>
      <c r="DH32" s="533"/>
      <c r="DI32" s="533"/>
      <c r="DJ32" s="533"/>
      <c r="DK32" s="533"/>
      <c r="DL32" s="533"/>
      <c r="DM32" s="533"/>
      <c r="DN32" s="578">
        <f>+DN14+DN21+DN28</f>
        <v>0</v>
      </c>
      <c r="DO32" s="540"/>
      <c r="DP32" s="532"/>
      <c r="DQ32" s="532"/>
      <c r="DR32" s="532"/>
      <c r="DS32" s="532"/>
      <c r="DT32" s="532"/>
      <c r="DU32" s="532"/>
      <c r="DV32" s="532"/>
      <c r="DW32" s="532"/>
      <c r="DX32" s="532"/>
      <c r="DY32" s="532"/>
      <c r="DZ32" s="532"/>
      <c r="EA32" s="532"/>
      <c r="EB32" s="532"/>
      <c r="EC32" s="532"/>
      <c r="ED32" s="532"/>
      <c r="EE32" s="532"/>
      <c r="EF32" s="532"/>
      <c r="EG32" s="532"/>
      <c r="EH32" s="532"/>
      <c r="EI32" s="532"/>
      <c r="EJ32" s="532"/>
      <c r="EK32" s="532"/>
      <c r="EL32" s="532"/>
      <c r="EM32" s="532">
        <f>+EM14+EM21+EM28</f>
        <v>0</v>
      </c>
      <c r="EN32" s="541"/>
      <c r="EO32" s="541"/>
      <c r="EP32" s="541"/>
      <c r="EQ32" s="541"/>
      <c r="ER32" s="675"/>
      <c r="ES32" s="676"/>
      <c r="ET32" s="676"/>
      <c r="EU32" s="676"/>
      <c r="EV32" s="676"/>
      <c r="EW32" s="676"/>
      <c r="EX32" s="676"/>
      <c r="EY32" s="676"/>
      <c r="EZ32" s="676"/>
      <c r="FA32" s="677"/>
    </row>
    <row r="33" spans="1:157" s="297" customFormat="1" ht="30" customHeight="1" thickBot="1" x14ac:dyDescent="0.3">
      <c r="A33" s="712"/>
      <c r="B33" s="713"/>
      <c r="C33" s="713"/>
      <c r="D33" s="713"/>
      <c r="E33" s="714"/>
      <c r="F33" s="576" t="s">
        <v>42</v>
      </c>
      <c r="G33" s="584">
        <f t="shared" ref="G33:AA33" si="92">G31+G32</f>
        <v>106834592071</v>
      </c>
      <c r="H33" s="579">
        <f t="shared" si="92"/>
        <v>6174952398</v>
      </c>
      <c r="I33" s="579">
        <f t="shared" si="92"/>
        <v>0</v>
      </c>
      <c r="J33" s="579">
        <f t="shared" si="92"/>
        <v>0</v>
      </c>
      <c r="K33" s="579">
        <f t="shared" si="92"/>
        <v>6174952398</v>
      </c>
      <c r="L33" s="579">
        <f t="shared" si="92"/>
        <v>61521050</v>
      </c>
      <c r="M33" s="579">
        <f t="shared" si="92"/>
        <v>6174952398</v>
      </c>
      <c r="N33" s="579">
        <f t="shared" si="92"/>
        <v>3930030069</v>
      </c>
      <c r="O33" s="579">
        <f t="shared" si="92"/>
        <v>6174952398</v>
      </c>
      <c r="P33" s="579">
        <f t="shared" si="92"/>
        <v>3961905069</v>
      </c>
      <c r="Q33" s="579">
        <f t="shared" si="92"/>
        <v>6174952398</v>
      </c>
      <c r="R33" s="579">
        <f t="shared" si="92"/>
        <v>4036618029</v>
      </c>
      <c r="S33" s="579">
        <f t="shared" si="92"/>
        <v>6174952398</v>
      </c>
      <c r="T33" s="579">
        <f t="shared" si="92"/>
        <v>4079785385</v>
      </c>
      <c r="U33" s="579">
        <f t="shared" si="92"/>
        <v>6955401334</v>
      </c>
      <c r="V33" s="579">
        <f t="shared" si="92"/>
        <v>6178208433</v>
      </c>
      <c r="W33" s="579">
        <f t="shared" si="92"/>
        <v>6969366334</v>
      </c>
      <c r="X33" s="579">
        <f t="shared" si="92"/>
        <v>6955401334</v>
      </c>
      <c r="Y33" s="579">
        <f t="shared" si="92"/>
        <v>6178208433</v>
      </c>
      <c r="Z33" s="579">
        <f t="shared" si="92"/>
        <v>6955401334</v>
      </c>
      <c r="AA33" s="579">
        <f t="shared" si="92"/>
        <v>6178208433</v>
      </c>
      <c r="AB33" s="579">
        <f t="shared" ref="AB33:BG33" si="93">+AB31+AB32</f>
        <v>23656400416</v>
      </c>
      <c r="AC33" s="579">
        <f t="shared" si="93"/>
        <v>561393183</v>
      </c>
      <c r="AD33" s="579">
        <f t="shared" si="93"/>
        <v>561393183</v>
      </c>
      <c r="AE33" s="579">
        <f t="shared" si="93"/>
        <v>2506995903</v>
      </c>
      <c r="AF33" s="579">
        <f t="shared" si="93"/>
        <v>2506995903</v>
      </c>
      <c r="AG33" s="579">
        <f t="shared" si="93"/>
        <v>2412823690</v>
      </c>
      <c r="AH33" s="579">
        <f t="shared" si="93"/>
        <v>2412823690</v>
      </c>
      <c r="AI33" s="579">
        <f t="shared" si="93"/>
        <v>5576110095</v>
      </c>
      <c r="AJ33" s="579">
        <f t="shared" si="93"/>
        <v>5576110095</v>
      </c>
      <c r="AK33" s="579">
        <f t="shared" si="93"/>
        <v>1771992512</v>
      </c>
      <c r="AL33" s="579">
        <f t="shared" si="93"/>
        <v>1343015740</v>
      </c>
      <c r="AM33" s="579">
        <f t="shared" si="93"/>
        <v>379315350</v>
      </c>
      <c r="AN33" s="579">
        <f t="shared" si="93"/>
        <v>3348653639</v>
      </c>
      <c r="AO33" s="579">
        <f t="shared" si="93"/>
        <v>631041288</v>
      </c>
      <c r="AP33" s="579">
        <f t="shared" si="93"/>
        <v>-12860602</v>
      </c>
      <c r="AQ33" s="579">
        <f t="shared" si="93"/>
        <v>1456913004</v>
      </c>
      <c r="AR33" s="579">
        <f t="shared" si="93"/>
        <v>292411377</v>
      </c>
      <c r="AS33" s="579">
        <f t="shared" si="93"/>
        <v>550042597</v>
      </c>
      <c r="AT33" s="579">
        <f t="shared" si="93"/>
        <v>22201361</v>
      </c>
      <c r="AU33" s="579">
        <f t="shared" si="93"/>
        <v>550042597</v>
      </c>
      <c r="AV33" s="579">
        <f t="shared" si="93"/>
        <v>6107303</v>
      </c>
      <c r="AW33" s="579">
        <f t="shared" si="93"/>
        <v>550042598</v>
      </c>
      <c r="AX33" s="579">
        <f t="shared" si="93"/>
        <v>-6155413</v>
      </c>
      <c r="AY33" s="579">
        <f t="shared" si="93"/>
        <v>2326909965</v>
      </c>
      <c r="AZ33" s="579">
        <f t="shared" si="93"/>
        <v>2696297682</v>
      </c>
      <c r="BA33" s="580">
        <f t="shared" si="93"/>
        <v>19273622782</v>
      </c>
      <c r="BB33" s="580">
        <f t="shared" si="93"/>
        <v>19273622782</v>
      </c>
      <c r="BC33" s="580">
        <f t="shared" si="93"/>
        <v>18746993958</v>
      </c>
      <c r="BD33" s="580">
        <f t="shared" si="93"/>
        <v>19273622782</v>
      </c>
      <c r="BE33" s="580">
        <f t="shared" si="93"/>
        <v>18746993958</v>
      </c>
      <c r="BF33" s="580">
        <f t="shared" si="93"/>
        <v>18752763646</v>
      </c>
      <c r="BG33" s="580">
        <f t="shared" si="93"/>
        <v>10128996354</v>
      </c>
      <c r="BH33" s="580">
        <f t="shared" ref="BH33:CJ33" si="94">+BH31+BH32</f>
        <v>10124895921</v>
      </c>
      <c r="BI33" s="580">
        <f t="shared" si="94"/>
        <v>1181139320</v>
      </c>
      <c r="BJ33" s="580">
        <f t="shared" si="94"/>
        <v>980387067</v>
      </c>
      <c r="BK33" s="580">
        <f t="shared" si="94"/>
        <v>1184782222</v>
      </c>
      <c r="BL33" s="580">
        <f t="shared" si="94"/>
        <v>767041685</v>
      </c>
      <c r="BM33" s="580">
        <f t="shared" si="94"/>
        <v>1185239755</v>
      </c>
      <c r="BN33" s="580">
        <f t="shared" si="94"/>
        <v>0</v>
      </c>
      <c r="BO33" s="580">
        <f t="shared" si="94"/>
        <v>1176361133</v>
      </c>
      <c r="BP33" s="580">
        <f t="shared" si="94"/>
        <v>0</v>
      </c>
      <c r="BQ33" s="580">
        <f t="shared" si="94"/>
        <v>1166634166</v>
      </c>
      <c r="BR33" s="580">
        <f t="shared" si="94"/>
        <v>0</v>
      </c>
      <c r="BS33" s="580">
        <f t="shared" si="94"/>
        <v>454175454</v>
      </c>
      <c r="BT33" s="580">
        <f t="shared" si="94"/>
        <v>0</v>
      </c>
      <c r="BU33" s="580">
        <f t="shared" si="94"/>
        <v>454175454</v>
      </c>
      <c r="BV33" s="580">
        <f t="shared" si="94"/>
        <v>0</v>
      </c>
      <c r="BW33" s="580">
        <f t="shared" si="94"/>
        <v>454175454</v>
      </c>
      <c r="BX33" s="580">
        <f t="shared" si="94"/>
        <v>0</v>
      </c>
      <c r="BY33" s="580">
        <f t="shared" si="94"/>
        <v>454175454</v>
      </c>
      <c r="BZ33" s="580">
        <f t="shared" si="94"/>
        <v>0</v>
      </c>
      <c r="CA33" s="580">
        <f t="shared" si="94"/>
        <v>454175454</v>
      </c>
      <c r="CB33" s="580">
        <f t="shared" si="94"/>
        <v>0</v>
      </c>
      <c r="CC33" s="580">
        <f t="shared" si="94"/>
        <v>454175460</v>
      </c>
      <c r="CD33" s="580">
        <f t="shared" si="94"/>
        <v>0</v>
      </c>
      <c r="CE33" s="581">
        <f t="shared" si="94"/>
        <v>18748205680</v>
      </c>
      <c r="CF33" s="581">
        <f t="shared" si="94"/>
        <v>12494917896</v>
      </c>
      <c r="CG33" s="581">
        <f t="shared" si="94"/>
        <v>11872324673</v>
      </c>
      <c r="CH33" s="581">
        <f t="shared" si="94"/>
        <v>18748205680</v>
      </c>
      <c r="CI33" s="581">
        <f t="shared" si="94"/>
        <v>11872324673</v>
      </c>
      <c r="CJ33" s="580">
        <f t="shared" si="94"/>
        <v>40728442000</v>
      </c>
      <c r="CK33" s="580"/>
      <c r="CL33" s="580"/>
      <c r="CM33" s="580"/>
      <c r="CN33" s="580"/>
      <c r="CO33" s="580"/>
      <c r="CP33" s="580"/>
      <c r="CQ33" s="580"/>
      <c r="CR33" s="580"/>
      <c r="CS33" s="580"/>
      <c r="CT33" s="580"/>
      <c r="CU33" s="580"/>
      <c r="CV33" s="580"/>
      <c r="CW33" s="580"/>
      <c r="CX33" s="580"/>
      <c r="CY33" s="580"/>
      <c r="CZ33" s="580"/>
      <c r="DA33" s="580"/>
      <c r="DB33" s="580"/>
      <c r="DC33" s="580"/>
      <c r="DD33" s="580"/>
      <c r="DE33" s="580"/>
      <c r="DF33" s="580"/>
      <c r="DG33" s="580"/>
      <c r="DH33" s="580"/>
      <c r="DI33" s="580"/>
      <c r="DJ33" s="580"/>
      <c r="DK33" s="580"/>
      <c r="DL33" s="580"/>
      <c r="DM33" s="580"/>
      <c r="DN33" s="582">
        <f>+DN31+DN32</f>
        <v>22432742000</v>
      </c>
      <c r="DO33" s="542"/>
      <c r="DP33" s="543"/>
      <c r="DQ33" s="543"/>
      <c r="DR33" s="543"/>
      <c r="DS33" s="543"/>
      <c r="DT33" s="543"/>
      <c r="DU33" s="543"/>
      <c r="DV33" s="543"/>
      <c r="DW33" s="543"/>
      <c r="DX33" s="543"/>
      <c r="DY33" s="543"/>
      <c r="DZ33" s="543"/>
      <c r="EA33" s="543"/>
      <c r="EB33" s="543"/>
      <c r="EC33" s="543"/>
      <c r="ED33" s="543"/>
      <c r="EE33" s="543"/>
      <c r="EF33" s="543"/>
      <c r="EG33" s="543"/>
      <c r="EH33" s="543"/>
      <c r="EI33" s="543"/>
      <c r="EJ33" s="543"/>
      <c r="EK33" s="543"/>
      <c r="EL33" s="543"/>
      <c r="EM33" s="543"/>
      <c r="EN33" s="544"/>
      <c r="EO33" s="544"/>
      <c r="EP33" s="544"/>
      <c r="EQ33" s="544"/>
      <c r="ER33" s="678"/>
      <c r="ES33" s="679"/>
      <c r="ET33" s="679"/>
      <c r="EU33" s="679"/>
      <c r="EV33" s="679"/>
      <c r="EW33" s="679"/>
      <c r="EX33" s="679"/>
      <c r="EY33" s="679"/>
      <c r="EZ33" s="679"/>
      <c r="FA33" s="680"/>
    </row>
    <row r="34" spans="1:157" ht="18.75" customHeight="1" x14ac:dyDescent="0.25">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5"/>
      <c r="AL34" s="28"/>
      <c r="AM34" s="4"/>
      <c r="AN34" s="4"/>
      <c r="AO34" s="4"/>
      <c r="AP34" s="4"/>
      <c r="AQ34" s="4"/>
      <c r="AR34" s="4"/>
      <c r="AS34" s="4"/>
      <c r="AT34" s="4"/>
      <c r="AU34" s="4"/>
      <c r="AV34" s="4"/>
      <c r="AW34" s="4"/>
      <c r="AX34" s="4"/>
      <c r="AY34" s="4"/>
      <c r="AZ34" s="4"/>
      <c r="BA34" s="266"/>
      <c r="BB34" s="4"/>
      <c r="BC34" s="4"/>
      <c r="BD34" s="278"/>
      <c r="BE34" s="4"/>
      <c r="BF34" s="377"/>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row>
    <row r="35" spans="1:157" ht="18.75" customHeight="1" x14ac:dyDescent="0.25">
      <c r="B35" s="609" t="s">
        <v>30</v>
      </c>
      <c r="C35" s="610"/>
      <c r="D35" s="611"/>
      <c r="E35" s="612"/>
      <c r="F35" s="612"/>
      <c r="G35" s="612"/>
      <c r="H35" s="613"/>
      <c r="I35" s="614"/>
      <c r="J35" s="271"/>
      <c r="K35" s="271"/>
      <c r="L35" s="271"/>
      <c r="M35" s="271"/>
      <c r="N35" s="271"/>
      <c r="O35" s="271"/>
      <c r="P35" s="271"/>
      <c r="Q35" s="271"/>
      <c r="R35" s="271"/>
      <c r="S35" s="271"/>
      <c r="T35" s="271"/>
      <c r="U35" s="271"/>
      <c r="V35" s="271"/>
      <c r="W35" s="272"/>
      <c r="X35" s="272"/>
      <c r="Y35" s="272"/>
      <c r="Z35" s="272"/>
      <c r="AA35" s="272"/>
    </row>
    <row r="36" spans="1:157" ht="18.75" customHeight="1" x14ac:dyDescent="0.25">
      <c r="B36" s="1" t="s">
        <v>31</v>
      </c>
      <c r="C36" s="615" t="s">
        <v>32</v>
      </c>
      <c r="D36" s="616"/>
      <c r="E36" s="616"/>
      <c r="F36" s="616"/>
      <c r="G36" s="616"/>
      <c r="H36" s="616"/>
      <c r="I36" s="617"/>
      <c r="J36" s="618" t="s">
        <v>33</v>
      </c>
      <c r="K36" s="619"/>
      <c r="L36" s="619"/>
      <c r="M36" s="619"/>
      <c r="N36" s="619"/>
      <c r="O36" s="619"/>
      <c r="P36" s="620"/>
      <c r="Q36" s="271"/>
      <c r="R36" s="271"/>
      <c r="S36" s="271"/>
      <c r="T36" s="271"/>
      <c r="U36" s="271"/>
      <c r="V36" s="271"/>
      <c r="W36" s="272"/>
      <c r="X36" s="272"/>
      <c r="Y36" s="272"/>
      <c r="Z36" s="272"/>
      <c r="AA36" s="272"/>
    </row>
    <row r="37" spans="1:157" ht="18.75" customHeight="1" x14ac:dyDescent="0.25">
      <c r="B37" s="273">
        <v>13</v>
      </c>
      <c r="C37" s="621" t="s">
        <v>74</v>
      </c>
      <c r="D37" s="621"/>
      <c r="E37" s="621"/>
      <c r="F37" s="621"/>
      <c r="G37" s="621"/>
      <c r="H37" s="621"/>
      <c r="I37" s="621"/>
      <c r="J37" s="622" t="s">
        <v>65</v>
      </c>
      <c r="K37" s="622"/>
      <c r="L37" s="622"/>
      <c r="M37" s="622"/>
      <c r="N37" s="622"/>
      <c r="O37" s="622"/>
      <c r="P37" s="622"/>
      <c r="Q37" s="271"/>
      <c r="R37" s="271"/>
      <c r="S37" s="271"/>
      <c r="T37" s="271"/>
      <c r="U37" s="271"/>
      <c r="V37" s="271"/>
      <c r="W37" s="272"/>
      <c r="X37" s="272"/>
      <c r="Y37" s="272"/>
      <c r="Z37" s="272"/>
      <c r="AA37" s="272"/>
    </row>
    <row r="38" spans="1:157" ht="18.75" customHeight="1" x14ac:dyDescent="0.25">
      <c r="B38" s="273">
        <v>14</v>
      </c>
      <c r="C38" s="621" t="s">
        <v>224</v>
      </c>
      <c r="D38" s="621"/>
      <c r="E38" s="621"/>
      <c r="F38" s="621"/>
      <c r="G38" s="621"/>
      <c r="H38" s="621"/>
      <c r="I38" s="621"/>
      <c r="J38" s="623" t="s">
        <v>494</v>
      </c>
      <c r="K38" s="623"/>
      <c r="L38" s="623"/>
      <c r="M38" s="623"/>
      <c r="N38" s="623"/>
      <c r="O38" s="623"/>
      <c r="P38" s="623"/>
      <c r="Q38" s="271"/>
      <c r="R38" s="271"/>
      <c r="S38" s="271"/>
      <c r="T38" s="271"/>
      <c r="U38" s="271"/>
      <c r="V38" s="271"/>
      <c r="W38" s="272"/>
      <c r="X38" s="272"/>
      <c r="Y38" s="272"/>
      <c r="Z38" s="272"/>
      <c r="AA38" s="272"/>
    </row>
  </sheetData>
  <mergeCells count="6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C24:C30"/>
    <mergeCell ref="B24:B30"/>
    <mergeCell ref="B10:B16"/>
    <mergeCell ref="C10:C16"/>
    <mergeCell ref="D17:D23"/>
    <mergeCell ref="A31:E33"/>
    <mergeCell ref="B17:B23"/>
    <mergeCell ref="C17:C23"/>
    <mergeCell ref="EZ24:EZ30"/>
    <mergeCell ref="EY17:EY23"/>
    <mergeCell ref="EY24:EY30"/>
    <mergeCell ref="EW24:EW30"/>
    <mergeCell ref="EX24:EX30"/>
    <mergeCell ref="D24:D30"/>
    <mergeCell ref="E24:E30"/>
    <mergeCell ref="EX17:EX23"/>
    <mergeCell ref="A10:A23"/>
    <mergeCell ref="A24:A30"/>
    <mergeCell ref="E17:E23"/>
    <mergeCell ref="D10:D16"/>
    <mergeCell ref="E10:E16"/>
    <mergeCell ref="ER31:FA33"/>
    <mergeCell ref="EZ7:EZ9"/>
    <mergeCell ref="ER7:ER9"/>
    <mergeCell ref="EU7:EU9"/>
    <mergeCell ref="ET7:ET9"/>
    <mergeCell ref="ES7:ES9"/>
    <mergeCell ref="FA24:FA30"/>
    <mergeCell ref="EZ10:EZ16"/>
    <mergeCell ref="EW17:EW23"/>
    <mergeCell ref="EX10:EX16"/>
    <mergeCell ref="EW10:EW16"/>
    <mergeCell ref="EY10:EY16"/>
    <mergeCell ref="EZ17:EZ23"/>
    <mergeCell ref="FA17:FA23"/>
    <mergeCell ref="FA10:FA16"/>
    <mergeCell ref="DN8:EQ8"/>
    <mergeCell ref="CJ8:DM8"/>
    <mergeCell ref="EX7:EX9"/>
    <mergeCell ref="EV7:EV9"/>
    <mergeCell ref="EW7:EW9"/>
    <mergeCell ref="C36:I36"/>
    <mergeCell ref="J36:P36"/>
    <mergeCell ref="C37:I37"/>
    <mergeCell ref="J37:P37"/>
    <mergeCell ref="C38:I38"/>
    <mergeCell ref="J38:P38"/>
  </mergeCells>
  <printOptions horizontalCentered="1" verticalCentered="1"/>
  <pageMargins left="0" right="0" top="0.74803149606299213" bottom="0" header="0.31496062992125984" footer="0"/>
  <pageSetup scale="20" fitToHeight="0" orientation="landscape" r:id="rId1"/>
  <ignoredErrors>
    <ignoredError sqref="BA15 CF15:CG15"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9"/>
  <sheetViews>
    <sheetView showGridLines="0" zoomScale="62" zoomScaleNormal="62" zoomScalePageLayoutView="75" workbookViewId="0">
      <selection activeCell="C9" sqref="C9:C10"/>
    </sheetView>
  </sheetViews>
  <sheetFormatPr baseColWidth="10" defaultColWidth="10.85546875" defaultRowHeight="15" x14ac:dyDescent="0.25"/>
  <cols>
    <col min="1" max="1" width="11" style="16" customWidth="1"/>
    <col min="2" max="2" width="17.85546875" style="16" customWidth="1"/>
    <col min="3" max="3" width="45.140625" style="20" customWidth="1"/>
    <col min="4" max="5" width="11.42578125" style="16" customWidth="1"/>
    <col min="6" max="6" width="13.28515625" style="16" customWidth="1"/>
    <col min="7" max="7" width="10.28515625" style="16" customWidth="1"/>
    <col min="8" max="8" width="7.85546875" style="16" customWidth="1"/>
    <col min="9" max="13" width="8.140625" style="16" customWidth="1"/>
    <col min="14" max="19" width="8.140625" style="19" customWidth="1"/>
    <col min="20" max="20" width="11.140625" style="19" customWidth="1"/>
    <col min="21" max="21" width="11.85546875" style="19" customWidth="1"/>
    <col min="22" max="22" width="65.5703125" style="18" customWidth="1"/>
    <col min="23" max="23" width="38.7109375" style="16" bestFit="1" customWidth="1"/>
    <col min="24" max="16384" width="10.85546875" style="16"/>
  </cols>
  <sheetData>
    <row r="1" spans="1:23" s="11" customFormat="1" ht="24.75" customHeight="1" x14ac:dyDescent="0.25">
      <c r="A1" s="786"/>
      <c r="B1" s="787"/>
      <c r="C1" s="787"/>
      <c r="D1" s="790" t="s">
        <v>34</v>
      </c>
      <c r="E1" s="790"/>
      <c r="F1" s="790"/>
      <c r="G1" s="790"/>
      <c r="H1" s="790"/>
      <c r="I1" s="790"/>
      <c r="J1" s="790"/>
      <c r="K1" s="790"/>
      <c r="L1" s="790"/>
      <c r="M1" s="790"/>
      <c r="N1" s="790"/>
      <c r="O1" s="790"/>
      <c r="P1" s="790"/>
      <c r="Q1" s="790"/>
      <c r="R1" s="790"/>
      <c r="S1" s="790"/>
      <c r="T1" s="790"/>
      <c r="U1" s="790"/>
      <c r="V1" s="791"/>
    </row>
    <row r="2" spans="1:23" s="11" customFormat="1" ht="24.75" customHeight="1" x14ac:dyDescent="0.25">
      <c r="A2" s="788"/>
      <c r="B2" s="789"/>
      <c r="C2" s="789"/>
      <c r="D2" s="792" t="s">
        <v>223</v>
      </c>
      <c r="E2" s="792"/>
      <c r="F2" s="792"/>
      <c r="G2" s="792"/>
      <c r="H2" s="792"/>
      <c r="I2" s="792"/>
      <c r="J2" s="792"/>
      <c r="K2" s="792"/>
      <c r="L2" s="792"/>
      <c r="M2" s="792"/>
      <c r="N2" s="792"/>
      <c r="O2" s="792"/>
      <c r="P2" s="792"/>
      <c r="Q2" s="792"/>
      <c r="R2" s="792"/>
      <c r="S2" s="792"/>
      <c r="T2" s="792"/>
      <c r="U2" s="792"/>
      <c r="V2" s="793"/>
    </row>
    <row r="3" spans="1:23" s="11" customFormat="1" x14ac:dyDescent="0.25">
      <c r="A3" s="788"/>
      <c r="B3" s="789"/>
      <c r="C3" s="789"/>
      <c r="D3" s="799" t="s">
        <v>35</v>
      </c>
      <c r="E3" s="799"/>
      <c r="F3" s="799"/>
      <c r="G3" s="799"/>
      <c r="H3" s="799"/>
      <c r="I3" s="799"/>
      <c r="J3" s="799"/>
      <c r="K3" s="799"/>
      <c r="L3" s="799"/>
      <c r="M3" s="799"/>
      <c r="N3" s="799"/>
      <c r="O3" s="799"/>
      <c r="P3" s="799"/>
      <c r="Q3" s="799"/>
      <c r="R3" s="799"/>
      <c r="S3" s="799"/>
      <c r="T3" s="799"/>
      <c r="U3" s="799"/>
      <c r="V3" s="277" t="s">
        <v>373</v>
      </c>
    </row>
    <row r="4" spans="1:23" s="11" customFormat="1" x14ac:dyDescent="0.25">
      <c r="A4" s="797" t="s">
        <v>0</v>
      </c>
      <c r="B4" s="798"/>
      <c r="C4" s="798"/>
      <c r="D4" s="799" t="s">
        <v>262</v>
      </c>
      <c r="E4" s="799"/>
      <c r="F4" s="799"/>
      <c r="G4" s="799"/>
      <c r="H4" s="799"/>
      <c r="I4" s="799"/>
      <c r="J4" s="799"/>
      <c r="K4" s="799"/>
      <c r="L4" s="799"/>
      <c r="M4" s="799"/>
      <c r="N4" s="799"/>
      <c r="O4" s="799"/>
      <c r="P4" s="799"/>
      <c r="Q4" s="799"/>
      <c r="R4" s="799"/>
      <c r="S4" s="799"/>
      <c r="T4" s="799"/>
      <c r="U4" s="799"/>
      <c r="V4" s="800"/>
    </row>
    <row r="5" spans="1:23" s="11" customFormat="1" x14ac:dyDescent="0.25">
      <c r="A5" s="797" t="s">
        <v>2</v>
      </c>
      <c r="B5" s="798"/>
      <c r="C5" s="798"/>
      <c r="D5" s="799" t="s">
        <v>226</v>
      </c>
      <c r="E5" s="799"/>
      <c r="F5" s="799"/>
      <c r="G5" s="799"/>
      <c r="H5" s="799"/>
      <c r="I5" s="799"/>
      <c r="J5" s="799"/>
      <c r="K5" s="799"/>
      <c r="L5" s="799"/>
      <c r="M5" s="799"/>
      <c r="N5" s="799"/>
      <c r="O5" s="799"/>
      <c r="P5" s="799"/>
      <c r="Q5" s="799"/>
      <c r="R5" s="799"/>
      <c r="S5" s="799"/>
      <c r="T5" s="799"/>
      <c r="U5" s="799"/>
      <c r="V5" s="800"/>
    </row>
    <row r="6" spans="1:23" s="11" customFormat="1" ht="15.75" thickBot="1" x14ac:dyDescent="0.3">
      <c r="A6" s="803"/>
      <c r="B6" s="804"/>
      <c r="C6" s="804"/>
      <c r="D6" s="804"/>
      <c r="E6" s="804"/>
      <c r="F6" s="804"/>
      <c r="G6" s="804"/>
      <c r="H6" s="804"/>
      <c r="I6" s="804"/>
      <c r="J6" s="804"/>
      <c r="K6" s="804"/>
      <c r="L6" s="804"/>
      <c r="M6" s="804"/>
      <c r="N6" s="804"/>
      <c r="O6" s="804"/>
      <c r="P6" s="804"/>
      <c r="Q6" s="804"/>
      <c r="R6" s="804"/>
      <c r="S6" s="804"/>
      <c r="T6" s="804"/>
      <c r="U6" s="804"/>
      <c r="V6" s="805"/>
    </row>
    <row r="7" spans="1:23" s="12" customFormat="1" ht="30.75" customHeight="1" x14ac:dyDescent="0.25">
      <c r="A7" s="801" t="s">
        <v>21</v>
      </c>
      <c r="B7" s="794" t="s">
        <v>22</v>
      </c>
      <c r="C7" s="794" t="s">
        <v>53</v>
      </c>
      <c r="D7" s="794" t="s">
        <v>23</v>
      </c>
      <c r="E7" s="794"/>
      <c r="F7" s="796" t="s">
        <v>583</v>
      </c>
      <c r="G7" s="796"/>
      <c r="H7" s="796"/>
      <c r="I7" s="796"/>
      <c r="J7" s="796"/>
      <c r="K7" s="796"/>
      <c r="L7" s="796"/>
      <c r="M7" s="796"/>
      <c r="N7" s="796"/>
      <c r="O7" s="796"/>
      <c r="P7" s="796"/>
      <c r="Q7" s="796"/>
      <c r="R7" s="796"/>
      <c r="S7" s="796"/>
      <c r="T7" s="794" t="s">
        <v>27</v>
      </c>
      <c r="U7" s="794"/>
      <c r="V7" s="806" t="s">
        <v>577</v>
      </c>
    </row>
    <row r="8" spans="1:23" s="12" customFormat="1" ht="44.25" customHeight="1" x14ac:dyDescent="0.25">
      <c r="A8" s="802"/>
      <c r="B8" s="795"/>
      <c r="C8" s="795"/>
      <c r="D8" s="172" t="s">
        <v>24</v>
      </c>
      <c r="E8" s="172" t="s">
        <v>25</v>
      </c>
      <c r="F8" s="172" t="s">
        <v>26</v>
      </c>
      <c r="G8" s="276" t="s">
        <v>5</v>
      </c>
      <c r="H8" s="276" t="s">
        <v>6</v>
      </c>
      <c r="I8" s="276" t="s">
        <v>7</v>
      </c>
      <c r="J8" s="276" t="s">
        <v>8</v>
      </c>
      <c r="K8" s="276" t="s">
        <v>9</v>
      </c>
      <c r="L8" s="276" t="s">
        <v>10</v>
      </c>
      <c r="M8" s="276" t="s">
        <v>11</v>
      </c>
      <c r="N8" s="276" t="s">
        <v>12</v>
      </c>
      <c r="O8" s="276" t="s">
        <v>13</v>
      </c>
      <c r="P8" s="276" t="s">
        <v>14</v>
      </c>
      <c r="Q8" s="276" t="s">
        <v>15</v>
      </c>
      <c r="R8" s="276" t="s">
        <v>16</v>
      </c>
      <c r="S8" s="381" t="s">
        <v>17</v>
      </c>
      <c r="T8" s="381" t="s">
        <v>28</v>
      </c>
      <c r="U8" s="381" t="s">
        <v>29</v>
      </c>
      <c r="V8" s="807"/>
    </row>
    <row r="9" spans="1:23" s="14" customFormat="1" ht="35.1" customHeight="1" x14ac:dyDescent="0.25">
      <c r="A9" s="776" t="s">
        <v>263</v>
      </c>
      <c r="B9" s="774" t="s">
        <v>265</v>
      </c>
      <c r="C9" s="778" t="s">
        <v>525</v>
      </c>
      <c r="D9" s="777" t="s">
        <v>543</v>
      </c>
      <c r="E9" s="777"/>
      <c r="F9" s="13" t="s">
        <v>18</v>
      </c>
      <c r="G9" s="472">
        <v>0.06</v>
      </c>
      <c r="H9" s="472">
        <v>0.06</v>
      </c>
      <c r="I9" s="472">
        <v>0.06</v>
      </c>
      <c r="J9" s="472">
        <v>0.06</v>
      </c>
      <c r="K9" s="472">
        <v>0.06</v>
      </c>
      <c r="L9" s="472">
        <v>0.1</v>
      </c>
      <c r="M9" s="472">
        <v>0.1</v>
      </c>
      <c r="N9" s="472">
        <v>0.1</v>
      </c>
      <c r="O9" s="472">
        <v>0.1</v>
      </c>
      <c r="P9" s="472">
        <v>0.1</v>
      </c>
      <c r="Q9" s="472">
        <v>0.1</v>
      </c>
      <c r="R9" s="472">
        <v>0.1</v>
      </c>
      <c r="S9" s="13">
        <f t="shared" ref="S9:S24" si="0">SUM(G9:R9)</f>
        <v>0.99999999999999989</v>
      </c>
      <c r="T9" s="779">
        <v>0.34</v>
      </c>
      <c r="U9" s="779">
        <v>8.5000000000000006E-2</v>
      </c>
      <c r="V9" s="783" t="s">
        <v>595</v>
      </c>
      <c r="W9" s="811"/>
    </row>
    <row r="10" spans="1:23" s="14" customFormat="1" ht="35.1" customHeight="1" x14ac:dyDescent="0.25">
      <c r="A10" s="776"/>
      <c r="B10" s="774"/>
      <c r="C10" s="778"/>
      <c r="D10" s="777"/>
      <c r="E10" s="777"/>
      <c r="F10" s="15" t="s">
        <v>19</v>
      </c>
      <c r="G10" s="472">
        <v>0.06</v>
      </c>
      <c r="H10" s="472">
        <v>0.06</v>
      </c>
      <c r="I10" s="472">
        <v>0.06</v>
      </c>
      <c r="J10" s="472"/>
      <c r="K10" s="472"/>
      <c r="L10" s="472"/>
      <c r="M10" s="472"/>
      <c r="N10" s="472"/>
      <c r="O10" s="472"/>
      <c r="P10" s="472"/>
      <c r="Q10" s="472"/>
      <c r="R10" s="472"/>
      <c r="S10" s="15">
        <f>SUM(G10:R10)</f>
        <v>0.18</v>
      </c>
      <c r="T10" s="779"/>
      <c r="U10" s="779"/>
      <c r="V10" s="783"/>
      <c r="W10" s="811"/>
    </row>
    <row r="11" spans="1:23" s="14" customFormat="1" ht="35.1" customHeight="1" x14ac:dyDescent="0.25">
      <c r="A11" s="776"/>
      <c r="B11" s="774"/>
      <c r="C11" s="778" t="s">
        <v>598</v>
      </c>
      <c r="D11" s="777" t="s">
        <v>543</v>
      </c>
      <c r="E11" s="777"/>
      <c r="F11" s="13" t="s">
        <v>18</v>
      </c>
      <c r="G11" s="472">
        <v>8.3299999999999999E-2</v>
      </c>
      <c r="H11" s="472">
        <v>8.3299999999999999E-2</v>
      </c>
      <c r="I11" s="472">
        <v>8.3299999999999999E-2</v>
      </c>
      <c r="J11" s="472">
        <v>8.3299999999999999E-2</v>
      </c>
      <c r="K11" s="472">
        <v>8.3299999999999999E-2</v>
      </c>
      <c r="L11" s="472">
        <v>8.3299999999999999E-2</v>
      </c>
      <c r="M11" s="472">
        <v>8.3299999999999999E-2</v>
      </c>
      <c r="N11" s="472">
        <v>8.3400000000000002E-2</v>
      </c>
      <c r="O11" s="472">
        <v>8.3400000000000002E-2</v>
      </c>
      <c r="P11" s="472">
        <v>8.3400000000000002E-2</v>
      </c>
      <c r="Q11" s="472">
        <v>8.3400000000000002E-2</v>
      </c>
      <c r="R11" s="472">
        <v>8.3299999999999999E-2</v>
      </c>
      <c r="S11" s="13">
        <f t="shared" si="0"/>
        <v>1</v>
      </c>
      <c r="T11" s="779"/>
      <c r="U11" s="779">
        <v>8.5000000000000006E-2</v>
      </c>
      <c r="V11" s="809" t="s">
        <v>590</v>
      </c>
      <c r="W11" s="811"/>
    </row>
    <row r="12" spans="1:23" s="14" customFormat="1" ht="38.25" customHeight="1" x14ac:dyDescent="0.25">
      <c r="A12" s="776"/>
      <c r="B12" s="774"/>
      <c r="C12" s="778"/>
      <c r="D12" s="777"/>
      <c r="E12" s="777"/>
      <c r="F12" s="15" t="s">
        <v>19</v>
      </c>
      <c r="G12" s="472">
        <v>8.3299999999999999E-2</v>
      </c>
      <c r="H12" s="472">
        <v>8.3299999999999999E-2</v>
      </c>
      <c r="I12" s="472">
        <v>8.3299999999999999E-2</v>
      </c>
      <c r="J12" s="472"/>
      <c r="K12" s="472"/>
      <c r="L12" s="472"/>
      <c r="M12" s="472"/>
      <c r="N12" s="472"/>
      <c r="O12" s="472"/>
      <c r="P12" s="472"/>
      <c r="Q12" s="472"/>
      <c r="R12" s="472"/>
      <c r="S12" s="15">
        <f t="shared" si="0"/>
        <v>0.24990000000000001</v>
      </c>
      <c r="T12" s="779"/>
      <c r="U12" s="779"/>
      <c r="V12" s="810"/>
      <c r="W12" s="811"/>
    </row>
    <row r="13" spans="1:23" s="14" customFormat="1" ht="35.1" customHeight="1" x14ac:dyDescent="0.25">
      <c r="A13" s="776"/>
      <c r="B13" s="774"/>
      <c r="C13" s="778" t="s">
        <v>599</v>
      </c>
      <c r="D13" s="777" t="s">
        <v>543</v>
      </c>
      <c r="E13" s="777"/>
      <c r="F13" s="13" t="s">
        <v>18</v>
      </c>
      <c r="G13" s="472">
        <v>8.3299999999999999E-2</v>
      </c>
      <c r="H13" s="472">
        <v>8.3299999999999999E-2</v>
      </c>
      <c r="I13" s="472">
        <v>8.3299999999999999E-2</v>
      </c>
      <c r="J13" s="472">
        <v>8.3299999999999999E-2</v>
      </c>
      <c r="K13" s="472">
        <v>8.3299999999999999E-2</v>
      </c>
      <c r="L13" s="472">
        <v>8.3299999999999999E-2</v>
      </c>
      <c r="M13" s="472">
        <v>8.3299999999999999E-2</v>
      </c>
      <c r="N13" s="472">
        <v>8.3400000000000002E-2</v>
      </c>
      <c r="O13" s="472">
        <v>8.3400000000000002E-2</v>
      </c>
      <c r="P13" s="472">
        <v>8.3400000000000002E-2</v>
      </c>
      <c r="Q13" s="472">
        <v>8.3400000000000002E-2</v>
      </c>
      <c r="R13" s="472">
        <v>8.3299999999999999E-2</v>
      </c>
      <c r="S13" s="13">
        <f t="shared" si="0"/>
        <v>1</v>
      </c>
      <c r="T13" s="779"/>
      <c r="U13" s="779">
        <v>8.5000000000000006E-2</v>
      </c>
      <c r="V13" s="783" t="s">
        <v>591</v>
      </c>
      <c r="W13" s="811"/>
    </row>
    <row r="14" spans="1:23" s="14" customFormat="1" ht="35.1" customHeight="1" x14ac:dyDescent="0.25">
      <c r="A14" s="776"/>
      <c r="B14" s="774"/>
      <c r="C14" s="778"/>
      <c r="D14" s="777"/>
      <c r="E14" s="777"/>
      <c r="F14" s="15" t="s">
        <v>19</v>
      </c>
      <c r="G14" s="472">
        <v>8.3299999999999999E-2</v>
      </c>
      <c r="H14" s="472">
        <v>8.3299999999999999E-2</v>
      </c>
      <c r="I14" s="472">
        <v>8.3299999999999999E-2</v>
      </c>
      <c r="J14" s="472"/>
      <c r="K14" s="472"/>
      <c r="L14" s="472"/>
      <c r="M14" s="472"/>
      <c r="N14" s="472"/>
      <c r="O14" s="472"/>
      <c r="P14" s="472"/>
      <c r="Q14" s="472"/>
      <c r="R14" s="472"/>
      <c r="S14" s="15">
        <f t="shared" si="0"/>
        <v>0.24990000000000001</v>
      </c>
      <c r="T14" s="779"/>
      <c r="U14" s="779"/>
      <c r="V14" s="808"/>
      <c r="W14" s="811"/>
    </row>
    <row r="15" spans="1:23" s="14" customFormat="1" ht="35.1" customHeight="1" x14ac:dyDescent="0.25">
      <c r="A15" s="776"/>
      <c r="B15" s="774"/>
      <c r="C15" s="778" t="s">
        <v>526</v>
      </c>
      <c r="D15" s="777" t="s">
        <v>543</v>
      </c>
      <c r="E15" s="777"/>
      <c r="F15" s="13" t="s">
        <v>18</v>
      </c>
      <c r="G15" s="472">
        <v>8.3299999999999999E-2</v>
      </c>
      <c r="H15" s="472">
        <v>8.3299999999999999E-2</v>
      </c>
      <c r="I15" s="472">
        <v>8.3299999999999999E-2</v>
      </c>
      <c r="J15" s="472">
        <v>8.3299999999999999E-2</v>
      </c>
      <c r="K15" s="472">
        <v>8.3299999999999999E-2</v>
      </c>
      <c r="L15" s="472">
        <v>8.3299999999999999E-2</v>
      </c>
      <c r="M15" s="472">
        <v>8.3299999999999999E-2</v>
      </c>
      <c r="N15" s="472">
        <v>8.3400000000000002E-2</v>
      </c>
      <c r="O15" s="472">
        <v>8.3400000000000002E-2</v>
      </c>
      <c r="P15" s="472">
        <v>8.3400000000000002E-2</v>
      </c>
      <c r="Q15" s="472">
        <v>8.3400000000000002E-2</v>
      </c>
      <c r="R15" s="472">
        <v>8.3299999999999999E-2</v>
      </c>
      <c r="S15" s="13">
        <f t="shared" si="0"/>
        <v>1</v>
      </c>
      <c r="T15" s="779"/>
      <c r="U15" s="779">
        <v>8.5000000000000006E-2</v>
      </c>
      <c r="V15" s="783" t="s">
        <v>578</v>
      </c>
      <c r="W15" s="811"/>
    </row>
    <row r="16" spans="1:23" s="14" customFormat="1" ht="35.1" customHeight="1" x14ac:dyDescent="0.25">
      <c r="A16" s="776"/>
      <c r="B16" s="774"/>
      <c r="C16" s="778"/>
      <c r="D16" s="777"/>
      <c r="E16" s="777"/>
      <c r="F16" s="15" t="s">
        <v>19</v>
      </c>
      <c r="G16" s="472">
        <v>8.3299999999999999E-2</v>
      </c>
      <c r="H16" s="472">
        <v>8.3299999999999999E-2</v>
      </c>
      <c r="I16" s="472">
        <v>8.3299999999999999E-2</v>
      </c>
      <c r="J16" s="473"/>
      <c r="K16" s="473"/>
      <c r="L16" s="473"/>
      <c r="M16" s="473"/>
      <c r="N16" s="472"/>
      <c r="O16" s="472"/>
      <c r="P16" s="473"/>
      <c r="Q16" s="473"/>
      <c r="R16" s="472"/>
      <c r="S16" s="15">
        <f t="shared" si="0"/>
        <v>0.24990000000000001</v>
      </c>
      <c r="T16" s="779"/>
      <c r="U16" s="779"/>
      <c r="V16" s="783"/>
      <c r="W16" s="811"/>
    </row>
    <row r="17" spans="1:23" s="14" customFormat="1" ht="35.1" customHeight="1" x14ac:dyDescent="0.25">
      <c r="A17" s="776"/>
      <c r="B17" s="774" t="s">
        <v>266</v>
      </c>
      <c r="C17" s="778" t="s">
        <v>527</v>
      </c>
      <c r="D17" s="777" t="s">
        <v>543</v>
      </c>
      <c r="E17" s="777"/>
      <c r="F17" s="13" t="s">
        <v>18</v>
      </c>
      <c r="G17" s="472">
        <v>2.5000000000000001E-2</v>
      </c>
      <c r="H17" s="472">
        <v>2.5000000000000001E-2</v>
      </c>
      <c r="I17" s="472">
        <v>0.1</v>
      </c>
      <c r="J17" s="472">
        <v>0.1</v>
      </c>
      <c r="K17" s="472">
        <v>0.1</v>
      </c>
      <c r="L17" s="472">
        <v>0.1</v>
      </c>
      <c r="M17" s="472">
        <v>0.1</v>
      </c>
      <c r="N17" s="472">
        <v>0.1</v>
      </c>
      <c r="O17" s="472">
        <v>0.1</v>
      </c>
      <c r="P17" s="472">
        <v>0.1</v>
      </c>
      <c r="Q17" s="472">
        <v>0.1</v>
      </c>
      <c r="R17" s="472">
        <v>0.05</v>
      </c>
      <c r="S17" s="13">
        <f t="shared" si="0"/>
        <v>0.99999999999999989</v>
      </c>
      <c r="T17" s="779">
        <v>0.33</v>
      </c>
      <c r="U17" s="779">
        <v>0.14000000000000001</v>
      </c>
      <c r="V17" s="783" t="s">
        <v>592</v>
      </c>
      <c r="W17" s="811"/>
    </row>
    <row r="18" spans="1:23" s="14" customFormat="1" ht="35.1" customHeight="1" x14ac:dyDescent="0.25">
      <c r="A18" s="776"/>
      <c r="B18" s="774"/>
      <c r="C18" s="778"/>
      <c r="D18" s="777"/>
      <c r="E18" s="777"/>
      <c r="F18" s="15" t="s">
        <v>19</v>
      </c>
      <c r="G18" s="472" t="s">
        <v>532</v>
      </c>
      <c r="H18" s="472">
        <v>2.5000000000000001E-2</v>
      </c>
      <c r="I18" s="472">
        <v>0.1</v>
      </c>
      <c r="J18" s="472"/>
      <c r="K18" s="472"/>
      <c r="L18" s="472"/>
      <c r="M18" s="472"/>
      <c r="N18" s="472"/>
      <c r="O18" s="472"/>
      <c r="P18" s="472"/>
      <c r="Q18" s="472"/>
      <c r="R18" s="472"/>
      <c r="S18" s="15">
        <f t="shared" si="0"/>
        <v>0.125</v>
      </c>
      <c r="T18" s="779"/>
      <c r="U18" s="779"/>
      <c r="V18" s="783"/>
      <c r="W18" s="811"/>
    </row>
    <row r="19" spans="1:23" s="14" customFormat="1" ht="35.1" customHeight="1" x14ac:dyDescent="0.25">
      <c r="A19" s="776"/>
      <c r="B19" s="774"/>
      <c r="C19" s="778" t="s">
        <v>528</v>
      </c>
      <c r="D19" s="777" t="s">
        <v>543</v>
      </c>
      <c r="E19" s="777"/>
      <c r="F19" s="13" t="s">
        <v>18</v>
      </c>
      <c r="G19" s="472">
        <v>2.5000000000000001E-2</v>
      </c>
      <c r="H19" s="472">
        <v>2.5000000000000001E-2</v>
      </c>
      <c r="I19" s="472">
        <v>0.1</v>
      </c>
      <c r="J19" s="472">
        <v>0.1</v>
      </c>
      <c r="K19" s="472">
        <v>0.1</v>
      </c>
      <c r="L19" s="472">
        <v>0.1</v>
      </c>
      <c r="M19" s="472">
        <v>0.1</v>
      </c>
      <c r="N19" s="472">
        <v>0.1</v>
      </c>
      <c r="O19" s="472">
        <v>0.1</v>
      </c>
      <c r="P19" s="472">
        <v>0.1</v>
      </c>
      <c r="Q19" s="472">
        <v>0.1</v>
      </c>
      <c r="R19" s="472">
        <v>0.05</v>
      </c>
      <c r="S19" s="13">
        <f t="shared" si="0"/>
        <v>0.99999999999999989</v>
      </c>
      <c r="T19" s="779"/>
      <c r="U19" s="779">
        <v>0.14000000000000001</v>
      </c>
      <c r="V19" s="783" t="s">
        <v>593</v>
      </c>
      <c r="W19" s="811"/>
    </row>
    <row r="20" spans="1:23" s="14" customFormat="1" ht="35.1" customHeight="1" x14ac:dyDescent="0.25">
      <c r="A20" s="776"/>
      <c r="B20" s="774"/>
      <c r="C20" s="778"/>
      <c r="D20" s="777"/>
      <c r="E20" s="777"/>
      <c r="F20" s="15" t="s">
        <v>19</v>
      </c>
      <c r="G20" s="472" t="s">
        <v>532</v>
      </c>
      <c r="H20" s="472">
        <v>2.5000000000000001E-2</v>
      </c>
      <c r="I20" s="472">
        <v>0.1</v>
      </c>
      <c r="J20" s="472"/>
      <c r="K20" s="472"/>
      <c r="L20" s="472"/>
      <c r="M20" s="472"/>
      <c r="N20" s="472"/>
      <c r="O20" s="472"/>
      <c r="P20" s="472"/>
      <c r="Q20" s="472"/>
      <c r="R20" s="472"/>
      <c r="S20" s="15">
        <f t="shared" si="0"/>
        <v>0.125</v>
      </c>
      <c r="T20" s="779"/>
      <c r="U20" s="779"/>
      <c r="V20" s="783"/>
      <c r="W20" s="811"/>
    </row>
    <row r="21" spans="1:23" s="14" customFormat="1" ht="35.1" customHeight="1" x14ac:dyDescent="0.25">
      <c r="A21" s="776"/>
      <c r="B21" s="774"/>
      <c r="C21" s="778" t="s">
        <v>529</v>
      </c>
      <c r="D21" s="777" t="s">
        <v>543</v>
      </c>
      <c r="E21" s="777"/>
      <c r="F21" s="13" t="s">
        <v>18</v>
      </c>
      <c r="G21" s="472">
        <v>2.5000000000000001E-2</v>
      </c>
      <c r="H21" s="472">
        <v>2.5000000000000001E-2</v>
      </c>
      <c r="I21" s="472">
        <v>0.1</v>
      </c>
      <c r="J21" s="472">
        <v>0.1</v>
      </c>
      <c r="K21" s="472">
        <v>0.1</v>
      </c>
      <c r="L21" s="472">
        <v>0.1</v>
      </c>
      <c r="M21" s="472">
        <v>0.1</v>
      </c>
      <c r="N21" s="472">
        <v>0.1</v>
      </c>
      <c r="O21" s="472">
        <v>0.1</v>
      </c>
      <c r="P21" s="472">
        <v>0.1</v>
      </c>
      <c r="Q21" s="472">
        <v>0.1</v>
      </c>
      <c r="R21" s="472">
        <v>0.05</v>
      </c>
      <c r="S21" s="13">
        <f t="shared" si="0"/>
        <v>0.99999999999999989</v>
      </c>
      <c r="T21" s="779"/>
      <c r="U21" s="779">
        <v>0.05</v>
      </c>
      <c r="V21" s="783" t="s">
        <v>594</v>
      </c>
      <c r="W21" s="811"/>
    </row>
    <row r="22" spans="1:23" s="14" customFormat="1" ht="35.1" customHeight="1" x14ac:dyDescent="0.25">
      <c r="A22" s="776"/>
      <c r="B22" s="774"/>
      <c r="C22" s="778"/>
      <c r="D22" s="777"/>
      <c r="E22" s="777"/>
      <c r="F22" s="15" t="s">
        <v>19</v>
      </c>
      <c r="G22" s="472" t="s">
        <v>532</v>
      </c>
      <c r="H22" s="472">
        <v>2.5000000000000001E-2</v>
      </c>
      <c r="I22" s="472">
        <v>0.1</v>
      </c>
      <c r="J22" s="472"/>
      <c r="K22" s="472"/>
      <c r="L22" s="472"/>
      <c r="M22" s="472"/>
      <c r="N22" s="472"/>
      <c r="O22" s="472"/>
      <c r="P22" s="472"/>
      <c r="Q22" s="472"/>
      <c r="R22" s="472"/>
      <c r="S22" s="15">
        <f t="shared" si="0"/>
        <v>0.125</v>
      </c>
      <c r="T22" s="779"/>
      <c r="U22" s="779"/>
      <c r="V22" s="783"/>
      <c r="W22" s="811"/>
    </row>
    <row r="23" spans="1:23" s="14" customFormat="1" ht="35.1" customHeight="1" x14ac:dyDescent="0.25">
      <c r="A23" s="775" t="s">
        <v>264</v>
      </c>
      <c r="B23" s="774" t="s">
        <v>267</v>
      </c>
      <c r="C23" s="778" t="s">
        <v>542</v>
      </c>
      <c r="D23" s="777" t="s">
        <v>543</v>
      </c>
      <c r="E23" s="777"/>
      <c r="F23" s="13" t="s">
        <v>18</v>
      </c>
      <c r="G23" s="472">
        <v>4.0000000000000008E-2</v>
      </c>
      <c r="H23" s="472">
        <v>4.0000000000000008E-2</v>
      </c>
      <c r="I23" s="472">
        <v>8.0000000000000016E-2</v>
      </c>
      <c r="J23" s="472">
        <v>0.08</v>
      </c>
      <c r="K23" s="472">
        <v>0.12</v>
      </c>
      <c r="L23" s="472">
        <v>8.0000000000000016E-2</v>
      </c>
      <c r="M23" s="472">
        <v>8.0000000000000016E-2</v>
      </c>
      <c r="N23" s="472">
        <v>0.12000000000000001</v>
      </c>
      <c r="O23" s="472">
        <v>8.0000000000000016E-2</v>
      </c>
      <c r="P23" s="472">
        <v>0.12</v>
      </c>
      <c r="Q23" s="472">
        <v>8.0000000000000016E-2</v>
      </c>
      <c r="R23" s="472">
        <v>0.08</v>
      </c>
      <c r="S23" s="13">
        <f t="shared" si="0"/>
        <v>0.99999999999999989</v>
      </c>
      <c r="T23" s="779">
        <v>0.33</v>
      </c>
      <c r="U23" s="779">
        <v>0.33</v>
      </c>
      <c r="V23" s="783" t="s">
        <v>603</v>
      </c>
      <c r="W23" s="811"/>
    </row>
    <row r="24" spans="1:23" s="14" customFormat="1" ht="35.1" customHeight="1" x14ac:dyDescent="0.25">
      <c r="A24" s="775"/>
      <c r="B24" s="774"/>
      <c r="C24" s="778"/>
      <c r="D24" s="777"/>
      <c r="E24" s="777"/>
      <c r="F24" s="15" t="s">
        <v>19</v>
      </c>
      <c r="G24" s="472">
        <v>0.04</v>
      </c>
      <c r="H24" s="472">
        <v>0.04</v>
      </c>
      <c r="I24" s="472">
        <v>7.7299999999999994E-2</v>
      </c>
      <c r="J24" s="472"/>
      <c r="K24" s="472"/>
      <c r="L24" s="472"/>
      <c r="M24" s="472"/>
      <c r="N24" s="472"/>
      <c r="O24" s="472"/>
      <c r="P24" s="472"/>
      <c r="Q24" s="472"/>
      <c r="R24" s="472"/>
      <c r="S24" s="15">
        <f t="shared" si="0"/>
        <v>0.1573</v>
      </c>
      <c r="T24" s="779"/>
      <c r="U24" s="779"/>
      <c r="V24" s="783"/>
      <c r="W24" s="811"/>
    </row>
    <row r="25" spans="1:23" ht="35.1" customHeight="1" thickBot="1" x14ac:dyDescent="0.3">
      <c r="A25" s="784" t="s">
        <v>202</v>
      </c>
      <c r="B25" s="785"/>
      <c r="C25" s="785"/>
      <c r="D25" s="785"/>
      <c r="E25" s="785"/>
      <c r="F25" s="785"/>
      <c r="G25" s="785"/>
      <c r="H25" s="785"/>
      <c r="I25" s="785"/>
      <c r="J25" s="785"/>
      <c r="K25" s="785"/>
      <c r="L25" s="785"/>
      <c r="M25" s="785"/>
      <c r="N25" s="785"/>
      <c r="O25" s="785"/>
      <c r="P25" s="785"/>
      <c r="Q25" s="785"/>
      <c r="R25" s="785"/>
      <c r="S25" s="785"/>
      <c r="T25" s="173">
        <f>SUM(T9:T24)</f>
        <v>1</v>
      </c>
      <c r="U25" s="173">
        <f>SUM(U9:U24)</f>
        <v>1.0000000000000002</v>
      </c>
      <c r="V25" s="174"/>
    </row>
    <row r="26" spans="1:23" x14ac:dyDescent="0.25">
      <c r="A26" s="14"/>
      <c r="B26" s="14"/>
      <c r="C26" s="17"/>
      <c r="D26" s="14"/>
      <c r="E26" s="14"/>
      <c r="F26" s="14"/>
      <c r="G26" s="14"/>
      <c r="H26" s="14"/>
      <c r="I26" s="14"/>
      <c r="J26" s="14"/>
      <c r="K26" s="14"/>
      <c r="L26" s="14"/>
      <c r="M26" s="14"/>
      <c r="N26" s="10"/>
      <c r="O26" s="10"/>
      <c r="P26" s="10"/>
      <c r="Q26" s="264"/>
      <c r="R26" s="10"/>
      <c r="S26" s="10"/>
      <c r="T26" s="10"/>
      <c r="U26" s="10"/>
    </row>
    <row r="27" spans="1:23" x14ac:dyDescent="0.25">
      <c r="A27" s="14"/>
      <c r="B27" s="14"/>
      <c r="C27" s="17"/>
      <c r="D27" s="14"/>
      <c r="E27" s="14"/>
      <c r="F27" s="14"/>
      <c r="G27" s="14"/>
      <c r="H27" s="14"/>
      <c r="I27" s="14"/>
      <c r="J27" s="14"/>
      <c r="K27" s="14"/>
      <c r="L27" s="14"/>
      <c r="M27" s="14"/>
      <c r="N27" s="10"/>
      <c r="O27" s="10"/>
      <c r="P27" s="10"/>
      <c r="Q27" s="10"/>
      <c r="R27" s="10"/>
      <c r="S27" s="10"/>
      <c r="T27" s="10"/>
      <c r="U27" s="10"/>
    </row>
    <row r="28" spans="1:23" x14ac:dyDescent="0.25">
      <c r="A28" s="14"/>
      <c r="B28" s="14"/>
      <c r="C28" s="17"/>
      <c r="D28" s="14"/>
      <c r="E28" s="14"/>
      <c r="F28" s="14"/>
      <c r="G28" s="14"/>
      <c r="H28" s="14"/>
      <c r="I28" s="14"/>
      <c r="J28" s="14"/>
      <c r="K28" s="14"/>
      <c r="L28" s="14"/>
      <c r="M28" s="14"/>
      <c r="N28" s="10"/>
      <c r="O28" s="10"/>
      <c r="P28" s="10"/>
      <c r="Q28" s="10"/>
      <c r="R28" s="10"/>
      <c r="S28" s="10"/>
      <c r="T28" s="10"/>
      <c r="U28" s="10"/>
    </row>
    <row r="29" spans="1:23" x14ac:dyDescent="0.25">
      <c r="A29" s="14"/>
      <c r="B29" s="609" t="s">
        <v>30</v>
      </c>
      <c r="C29" s="610"/>
      <c r="D29" s="611"/>
      <c r="E29" s="612"/>
      <c r="F29" s="612"/>
      <c r="G29" s="612"/>
      <c r="H29" s="613"/>
      <c r="I29" s="614"/>
      <c r="J29" s="271"/>
      <c r="K29" s="271"/>
      <c r="L29" s="271"/>
      <c r="M29" s="271"/>
      <c r="N29" s="271"/>
      <c r="O29" s="271"/>
      <c r="P29" s="271"/>
      <c r="Q29" s="10"/>
      <c r="R29" s="10"/>
      <c r="S29" s="10"/>
      <c r="T29" s="10"/>
      <c r="U29" s="10"/>
    </row>
    <row r="30" spans="1:23" x14ac:dyDescent="0.25">
      <c r="A30" s="14"/>
      <c r="B30" s="1" t="s">
        <v>31</v>
      </c>
      <c r="C30" s="615" t="s">
        <v>32</v>
      </c>
      <c r="D30" s="616"/>
      <c r="E30" s="616"/>
      <c r="F30" s="616"/>
      <c r="G30" s="616"/>
      <c r="H30" s="616"/>
      <c r="I30" s="617"/>
      <c r="J30" s="618" t="s">
        <v>33</v>
      </c>
      <c r="K30" s="619"/>
      <c r="L30" s="619"/>
      <c r="M30" s="619"/>
      <c r="N30" s="619"/>
      <c r="O30" s="619"/>
      <c r="P30" s="620"/>
      <c r="Q30" s="10"/>
      <c r="R30" s="10"/>
      <c r="S30" s="10"/>
      <c r="T30" s="10"/>
      <c r="U30" s="10"/>
    </row>
    <row r="31" spans="1:23" x14ac:dyDescent="0.25">
      <c r="A31" s="14"/>
      <c r="B31" s="273">
        <v>13</v>
      </c>
      <c r="C31" s="621" t="s">
        <v>74</v>
      </c>
      <c r="D31" s="621"/>
      <c r="E31" s="621"/>
      <c r="F31" s="621"/>
      <c r="G31" s="621"/>
      <c r="H31" s="621"/>
      <c r="I31" s="621"/>
      <c r="J31" s="622" t="s">
        <v>65</v>
      </c>
      <c r="K31" s="622"/>
      <c r="L31" s="622"/>
      <c r="M31" s="622"/>
      <c r="N31" s="622"/>
      <c r="O31" s="622"/>
      <c r="P31" s="622"/>
      <c r="Q31" s="10"/>
      <c r="R31" s="10"/>
      <c r="S31" s="10"/>
      <c r="T31" s="10"/>
      <c r="U31" s="10"/>
    </row>
    <row r="32" spans="1:23" x14ac:dyDescent="0.25">
      <c r="A32" s="14"/>
      <c r="B32" s="273">
        <v>14</v>
      </c>
      <c r="C32" s="621" t="s">
        <v>224</v>
      </c>
      <c r="D32" s="621"/>
      <c r="E32" s="621"/>
      <c r="F32" s="621"/>
      <c r="G32" s="621"/>
      <c r="H32" s="621"/>
      <c r="I32" s="621"/>
      <c r="J32" s="623" t="s">
        <v>494</v>
      </c>
      <c r="K32" s="623"/>
      <c r="L32" s="623"/>
      <c r="M32" s="623"/>
      <c r="N32" s="623"/>
      <c r="O32" s="623"/>
      <c r="P32" s="623"/>
      <c r="Q32" s="10"/>
      <c r="R32" s="10"/>
      <c r="S32" s="10"/>
      <c r="T32" s="10"/>
      <c r="U32" s="10"/>
    </row>
    <row r="33" spans="1:21" x14ac:dyDescent="0.25">
      <c r="A33" s="14"/>
      <c r="B33" s="14"/>
      <c r="C33" s="17"/>
      <c r="D33" s="14"/>
      <c r="E33" s="14"/>
      <c r="F33" s="14"/>
      <c r="G33" s="14"/>
      <c r="H33" s="14"/>
      <c r="I33" s="14"/>
      <c r="J33" s="14"/>
      <c r="K33" s="14"/>
      <c r="L33" s="14"/>
      <c r="M33" s="14"/>
      <c r="N33" s="10"/>
      <c r="O33" s="10"/>
      <c r="P33" s="10"/>
      <c r="Q33" s="10"/>
      <c r="R33" s="10"/>
      <c r="S33" s="10"/>
      <c r="T33" s="10"/>
      <c r="U33" s="10"/>
    </row>
    <row r="34" spans="1:21" x14ac:dyDescent="0.25">
      <c r="A34" s="14"/>
      <c r="B34" s="14"/>
      <c r="C34" s="17"/>
      <c r="D34" s="14"/>
      <c r="E34" s="14"/>
      <c r="F34" s="14"/>
      <c r="G34" s="14"/>
      <c r="H34" s="14"/>
      <c r="I34" s="14"/>
      <c r="J34" s="14"/>
      <c r="K34" s="14"/>
      <c r="L34" s="14"/>
      <c r="M34" s="14"/>
      <c r="N34" s="10"/>
      <c r="O34" s="10"/>
      <c r="P34" s="10"/>
      <c r="Q34" s="10"/>
      <c r="R34" s="10"/>
      <c r="S34" s="10"/>
      <c r="T34" s="10"/>
      <c r="U34" s="10"/>
    </row>
    <row r="35" spans="1:21" x14ac:dyDescent="0.25">
      <c r="A35" s="14"/>
      <c r="B35" s="14"/>
      <c r="C35" s="17"/>
      <c r="D35" s="14"/>
      <c r="E35" s="14"/>
      <c r="F35" s="14"/>
      <c r="G35" s="14"/>
      <c r="H35" s="14"/>
      <c r="I35" s="14"/>
      <c r="J35" s="14"/>
      <c r="K35" s="14"/>
      <c r="L35" s="14"/>
      <c r="M35" s="14"/>
      <c r="N35" s="10"/>
      <c r="O35" s="10"/>
      <c r="P35" s="10"/>
      <c r="Q35" s="10"/>
      <c r="R35" s="10"/>
      <c r="S35" s="10"/>
      <c r="T35" s="10"/>
      <c r="U35" s="10"/>
    </row>
    <row r="36" spans="1:21" x14ac:dyDescent="0.25">
      <c r="A36" s="14"/>
      <c r="B36" s="14"/>
      <c r="C36" s="17"/>
      <c r="D36" s="14"/>
      <c r="E36" s="14"/>
      <c r="F36" s="14"/>
      <c r="G36" s="14"/>
      <c r="H36" s="14"/>
      <c r="I36" s="14"/>
      <c r="J36" s="14"/>
      <c r="K36" s="14"/>
      <c r="L36" s="14"/>
      <c r="M36" s="14"/>
      <c r="N36" s="10"/>
      <c r="O36" s="10"/>
      <c r="P36" s="10"/>
      <c r="Q36" s="10"/>
      <c r="R36" s="10"/>
      <c r="S36" s="10"/>
      <c r="T36" s="10"/>
      <c r="U36" s="10"/>
    </row>
    <row r="37" spans="1:21" x14ac:dyDescent="0.25">
      <c r="A37" s="14"/>
      <c r="B37" s="14"/>
      <c r="C37" s="17"/>
      <c r="D37" s="14"/>
      <c r="E37" s="14"/>
      <c r="F37" s="14"/>
      <c r="G37" s="14"/>
      <c r="H37" s="14"/>
      <c r="I37" s="14"/>
      <c r="J37" s="14"/>
      <c r="K37" s="14"/>
      <c r="L37" s="14"/>
      <c r="M37" s="14"/>
      <c r="N37" s="10"/>
      <c r="O37" s="10"/>
      <c r="P37" s="10"/>
      <c r="Q37" s="10"/>
      <c r="R37" s="10"/>
      <c r="S37" s="10"/>
      <c r="T37" s="10"/>
      <c r="U37" s="10"/>
    </row>
    <row r="38" spans="1:21" x14ac:dyDescent="0.25">
      <c r="A38" s="14"/>
      <c r="B38" s="14"/>
      <c r="C38" s="17"/>
      <c r="D38" s="14"/>
      <c r="E38" s="14"/>
      <c r="F38" s="14"/>
      <c r="G38" s="14"/>
      <c r="H38" s="14"/>
      <c r="I38" s="14"/>
      <c r="J38" s="14"/>
      <c r="K38" s="14"/>
      <c r="L38" s="14"/>
      <c r="M38" s="14"/>
      <c r="N38" s="10"/>
      <c r="O38" s="10"/>
      <c r="P38" s="10"/>
      <c r="Q38" s="10"/>
      <c r="R38" s="10"/>
      <c r="S38" s="10"/>
      <c r="T38" s="10"/>
      <c r="U38" s="10"/>
    </row>
    <row r="39" spans="1:21" x14ac:dyDescent="0.25">
      <c r="A39" s="14"/>
      <c r="B39" s="14"/>
      <c r="C39" s="17"/>
      <c r="D39" s="14"/>
      <c r="E39" s="14"/>
      <c r="F39" s="14"/>
      <c r="G39" s="14"/>
      <c r="H39" s="14"/>
      <c r="I39" s="14"/>
      <c r="J39" s="14"/>
      <c r="K39" s="14"/>
      <c r="L39" s="14"/>
      <c r="M39" s="14"/>
      <c r="N39" s="10"/>
      <c r="O39" s="10"/>
      <c r="P39" s="10"/>
      <c r="Q39" s="10"/>
      <c r="R39" s="10"/>
      <c r="S39" s="10"/>
      <c r="T39" s="10"/>
      <c r="U39" s="10"/>
    </row>
    <row r="40" spans="1:21" x14ac:dyDescent="0.25">
      <c r="A40" s="14"/>
      <c r="B40" s="14"/>
      <c r="C40" s="17"/>
      <c r="D40" s="14"/>
      <c r="E40" s="14"/>
      <c r="F40" s="14"/>
      <c r="G40" s="14"/>
      <c r="H40" s="14"/>
      <c r="I40" s="14"/>
      <c r="J40" s="14"/>
      <c r="K40" s="14"/>
      <c r="L40" s="14"/>
      <c r="M40" s="14"/>
      <c r="N40" s="10"/>
      <c r="O40" s="10"/>
      <c r="P40" s="10"/>
      <c r="Q40" s="10"/>
      <c r="R40" s="10"/>
      <c r="S40" s="10"/>
      <c r="T40" s="10"/>
      <c r="U40" s="10"/>
    </row>
    <row r="41" spans="1:21" x14ac:dyDescent="0.25">
      <c r="A41" s="14"/>
      <c r="B41" s="14"/>
      <c r="C41" s="17"/>
      <c r="D41" s="14"/>
      <c r="E41" s="14"/>
      <c r="F41" s="14"/>
      <c r="G41" s="14"/>
      <c r="H41" s="14"/>
      <c r="I41" s="14"/>
      <c r="J41" s="14"/>
      <c r="K41" s="14"/>
      <c r="L41" s="14"/>
      <c r="M41" s="14"/>
      <c r="N41" s="10"/>
      <c r="O41" s="10"/>
      <c r="P41" s="10"/>
      <c r="Q41" s="10"/>
      <c r="R41" s="10"/>
      <c r="S41" s="10"/>
      <c r="T41" s="10"/>
      <c r="U41" s="10"/>
    </row>
    <row r="42" spans="1:21" x14ac:dyDescent="0.25">
      <c r="A42" s="14"/>
      <c r="B42" s="14"/>
      <c r="C42" s="17"/>
      <c r="D42" s="14"/>
      <c r="E42" s="14"/>
      <c r="F42" s="14"/>
      <c r="G42" s="14"/>
      <c r="H42" s="14"/>
      <c r="I42" s="14"/>
      <c r="J42" s="14"/>
      <c r="K42" s="14"/>
      <c r="L42" s="14"/>
      <c r="M42" s="14"/>
      <c r="N42" s="10"/>
      <c r="O42" s="10"/>
      <c r="P42" s="10"/>
      <c r="Q42" s="10"/>
      <c r="R42" s="10"/>
      <c r="S42" s="10"/>
      <c r="T42" s="10"/>
      <c r="U42" s="10"/>
    </row>
    <row r="43" spans="1:21" x14ac:dyDescent="0.25">
      <c r="A43" s="14"/>
      <c r="B43" s="14"/>
      <c r="C43" s="17"/>
      <c r="D43" s="14"/>
      <c r="E43" s="14"/>
      <c r="F43" s="14"/>
      <c r="G43" s="14"/>
      <c r="H43" s="14"/>
      <c r="I43" s="14"/>
      <c r="J43" s="14"/>
      <c r="K43" s="14"/>
      <c r="L43" s="14"/>
      <c r="M43" s="14"/>
      <c r="N43" s="10"/>
      <c r="O43" s="10"/>
      <c r="P43" s="10"/>
      <c r="Q43" s="10"/>
      <c r="R43" s="10"/>
      <c r="S43" s="10"/>
      <c r="T43" s="10"/>
      <c r="U43" s="10"/>
    </row>
    <row r="44" spans="1:21" x14ac:dyDescent="0.25">
      <c r="A44" s="14"/>
      <c r="B44" s="14"/>
      <c r="C44" s="17"/>
      <c r="D44" s="14"/>
      <c r="E44" s="14"/>
      <c r="F44" s="14"/>
      <c r="G44" s="14"/>
      <c r="H44" s="14"/>
      <c r="I44" s="14"/>
      <c r="J44" s="14"/>
      <c r="K44" s="14"/>
      <c r="L44" s="14"/>
      <c r="M44" s="14"/>
      <c r="N44" s="10"/>
      <c r="O44" s="10"/>
      <c r="P44" s="10"/>
      <c r="Q44" s="10"/>
      <c r="R44" s="10"/>
      <c r="S44" s="10"/>
      <c r="T44" s="10"/>
      <c r="U44" s="10"/>
    </row>
    <row r="45" spans="1:21" x14ac:dyDescent="0.25">
      <c r="A45" s="14"/>
      <c r="B45" s="14"/>
      <c r="C45" s="17"/>
      <c r="D45" s="14"/>
      <c r="E45" s="14"/>
      <c r="F45" s="14"/>
      <c r="G45" s="14"/>
      <c r="H45" s="14"/>
      <c r="I45" s="14"/>
      <c r="J45" s="14"/>
      <c r="K45" s="14"/>
      <c r="L45" s="14"/>
      <c r="M45" s="14"/>
      <c r="N45" s="10"/>
      <c r="O45" s="10"/>
      <c r="P45" s="10"/>
      <c r="Q45" s="10"/>
      <c r="R45" s="10"/>
      <c r="S45" s="10"/>
      <c r="T45" s="10"/>
      <c r="U45" s="10"/>
    </row>
    <row r="46" spans="1:21" x14ac:dyDescent="0.25">
      <c r="A46" s="14"/>
      <c r="B46" s="14"/>
      <c r="C46" s="17"/>
      <c r="D46" s="14"/>
      <c r="E46" s="14"/>
      <c r="F46" s="14"/>
      <c r="G46" s="14"/>
      <c r="H46" s="14"/>
      <c r="I46" s="14"/>
      <c r="J46" s="14"/>
      <c r="K46" s="14"/>
      <c r="L46" s="14"/>
      <c r="M46" s="14"/>
      <c r="N46" s="10"/>
      <c r="O46" s="10"/>
      <c r="P46" s="10"/>
      <c r="Q46" s="10"/>
      <c r="R46" s="10"/>
      <c r="S46" s="10"/>
      <c r="T46" s="10"/>
      <c r="U46" s="10"/>
    </row>
    <row r="47" spans="1:21" x14ac:dyDescent="0.25">
      <c r="A47" s="14"/>
      <c r="B47" s="14"/>
      <c r="C47" s="17"/>
      <c r="D47" s="14"/>
      <c r="E47" s="14"/>
      <c r="F47" s="14"/>
      <c r="G47" s="14"/>
      <c r="H47" s="14"/>
      <c r="I47" s="14"/>
      <c r="J47" s="14"/>
      <c r="K47" s="14"/>
      <c r="L47" s="14"/>
      <c r="M47" s="14"/>
      <c r="N47" s="10"/>
      <c r="O47" s="10"/>
      <c r="P47" s="10"/>
      <c r="Q47" s="10"/>
      <c r="R47" s="10"/>
      <c r="S47" s="10"/>
      <c r="T47" s="10"/>
      <c r="U47" s="10"/>
    </row>
    <row r="48" spans="1:21" x14ac:dyDescent="0.25">
      <c r="A48" s="14"/>
      <c r="B48" s="14"/>
      <c r="C48" s="17"/>
      <c r="D48" s="14"/>
      <c r="E48" s="14"/>
      <c r="F48" s="14"/>
      <c r="G48" s="14"/>
      <c r="H48" s="14"/>
      <c r="I48" s="14"/>
      <c r="J48" s="14"/>
      <c r="K48" s="14"/>
      <c r="L48" s="14"/>
      <c r="M48" s="14"/>
      <c r="N48" s="10"/>
      <c r="O48" s="10"/>
      <c r="P48" s="10"/>
      <c r="Q48" s="10"/>
      <c r="R48" s="10"/>
      <c r="S48" s="10"/>
      <c r="T48" s="10"/>
      <c r="U48" s="10"/>
    </row>
    <row r="49" spans="1:21" x14ac:dyDescent="0.25">
      <c r="A49" s="14"/>
      <c r="B49" s="14"/>
      <c r="C49" s="17"/>
      <c r="D49" s="14"/>
      <c r="E49" s="14"/>
      <c r="F49" s="14"/>
      <c r="G49" s="14"/>
      <c r="H49" s="14"/>
      <c r="I49" s="14"/>
      <c r="J49" s="14"/>
      <c r="K49" s="14"/>
      <c r="L49" s="14"/>
      <c r="M49" s="14"/>
      <c r="N49" s="10"/>
      <c r="O49" s="10"/>
      <c r="P49" s="10"/>
      <c r="Q49" s="10"/>
      <c r="R49" s="10"/>
      <c r="S49" s="10"/>
      <c r="T49" s="10"/>
      <c r="U49" s="10"/>
    </row>
    <row r="50" spans="1:21" x14ac:dyDescent="0.25">
      <c r="A50" s="14"/>
      <c r="B50" s="14"/>
      <c r="C50" s="17"/>
      <c r="D50" s="14"/>
      <c r="E50" s="14"/>
      <c r="F50" s="14"/>
      <c r="G50" s="14"/>
      <c r="H50" s="14"/>
      <c r="I50" s="14"/>
      <c r="J50" s="14"/>
      <c r="K50" s="14"/>
      <c r="L50" s="14"/>
      <c r="M50" s="14"/>
      <c r="N50" s="10"/>
      <c r="O50" s="10"/>
      <c r="P50" s="10"/>
      <c r="Q50" s="10"/>
      <c r="R50" s="10"/>
      <c r="S50" s="10"/>
      <c r="T50" s="10"/>
      <c r="U50" s="10"/>
    </row>
    <row r="51" spans="1:21" x14ac:dyDescent="0.25">
      <c r="A51" s="14"/>
      <c r="B51" s="14"/>
      <c r="C51" s="17"/>
      <c r="D51" s="14"/>
      <c r="E51" s="14"/>
      <c r="F51" s="14"/>
      <c r="G51" s="14"/>
      <c r="H51" s="14"/>
      <c r="I51" s="14"/>
      <c r="J51" s="14"/>
      <c r="K51" s="14"/>
      <c r="L51" s="14"/>
      <c r="M51" s="14"/>
      <c r="N51" s="10"/>
      <c r="O51" s="10"/>
      <c r="P51" s="10"/>
      <c r="Q51" s="10"/>
      <c r="R51" s="10"/>
      <c r="S51" s="10"/>
      <c r="T51" s="10"/>
      <c r="U51" s="10"/>
    </row>
    <row r="52" spans="1:21" x14ac:dyDescent="0.25">
      <c r="A52" s="14"/>
      <c r="B52" s="14"/>
      <c r="C52" s="17"/>
      <c r="D52" s="14"/>
      <c r="E52" s="14"/>
      <c r="F52" s="14"/>
      <c r="G52" s="14"/>
      <c r="H52" s="14"/>
      <c r="I52" s="14"/>
      <c r="J52" s="14"/>
      <c r="K52" s="14"/>
      <c r="L52" s="14"/>
      <c r="M52" s="14"/>
      <c r="N52" s="10"/>
      <c r="O52" s="10"/>
      <c r="P52" s="10"/>
      <c r="Q52" s="10"/>
      <c r="R52" s="10"/>
      <c r="S52" s="10"/>
      <c r="T52" s="10"/>
      <c r="U52" s="10"/>
    </row>
    <row r="53" spans="1:21" x14ac:dyDescent="0.25">
      <c r="A53" s="14"/>
      <c r="B53" s="14"/>
      <c r="C53" s="17"/>
      <c r="D53" s="14"/>
      <c r="E53" s="14"/>
      <c r="F53" s="14"/>
      <c r="G53" s="14"/>
      <c r="H53" s="14"/>
      <c r="I53" s="14"/>
      <c r="J53" s="14"/>
      <c r="K53" s="14"/>
      <c r="L53" s="14"/>
      <c r="M53" s="14"/>
      <c r="N53" s="10"/>
      <c r="O53" s="10"/>
      <c r="P53" s="10"/>
      <c r="Q53" s="10"/>
      <c r="R53" s="10"/>
      <c r="S53" s="10"/>
      <c r="T53" s="10"/>
      <c r="U53" s="10"/>
    </row>
    <row r="54" spans="1:21" x14ac:dyDescent="0.25">
      <c r="A54" s="14"/>
      <c r="B54" s="14"/>
      <c r="C54" s="17"/>
      <c r="D54" s="14"/>
      <c r="E54" s="14"/>
      <c r="F54" s="14"/>
      <c r="G54" s="14"/>
      <c r="H54" s="14"/>
      <c r="I54" s="14"/>
      <c r="J54" s="14"/>
      <c r="K54" s="14"/>
      <c r="L54" s="14"/>
      <c r="M54" s="14"/>
      <c r="N54" s="10"/>
      <c r="O54" s="10"/>
      <c r="P54" s="10"/>
      <c r="Q54" s="10"/>
      <c r="R54" s="10"/>
      <c r="S54" s="10"/>
      <c r="T54" s="10"/>
      <c r="U54" s="10"/>
    </row>
    <row r="55" spans="1:21" x14ac:dyDescent="0.25">
      <c r="A55" s="14"/>
      <c r="B55" s="14"/>
      <c r="C55" s="17"/>
      <c r="D55" s="14"/>
      <c r="E55" s="14"/>
      <c r="F55" s="14"/>
      <c r="G55" s="14"/>
      <c r="H55" s="14"/>
      <c r="I55" s="14"/>
      <c r="J55" s="14"/>
      <c r="K55" s="14"/>
      <c r="L55" s="14"/>
      <c r="M55" s="14"/>
      <c r="N55" s="10"/>
      <c r="O55" s="10"/>
      <c r="P55" s="10"/>
      <c r="Q55" s="10"/>
      <c r="R55" s="10"/>
      <c r="S55" s="10"/>
      <c r="T55" s="10"/>
      <c r="U55" s="10"/>
    </row>
    <row r="56" spans="1:21" x14ac:dyDescent="0.25">
      <c r="A56" s="14"/>
      <c r="B56" s="14"/>
      <c r="C56" s="17"/>
      <c r="D56" s="14"/>
      <c r="E56" s="14"/>
      <c r="F56" s="14"/>
      <c r="G56" s="14"/>
      <c r="H56" s="14"/>
      <c r="I56" s="14"/>
      <c r="J56" s="14"/>
      <c r="K56" s="14"/>
      <c r="L56" s="14"/>
      <c r="M56" s="14"/>
      <c r="N56" s="10"/>
      <c r="O56" s="10"/>
      <c r="P56" s="10"/>
      <c r="Q56" s="10"/>
      <c r="R56" s="10"/>
      <c r="S56" s="10"/>
      <c r="T56" s="10"/>
      <c r="U56" s="10"/>
    </row>
    <row r="57" spans="1:21" x14ac:dyDescent="0.25">
      <c r="A57" s="14"/>
      <c r="B57" s="14"/>
      <c r="C57" s="17"/>
      <c r="D57" s="14"/>
      <c r="E57" s="14"/>
      <c r="F57" s="14"/>
      <c r="G57" s="14"/>
      <c r="H57" s="14"/>
      <c r="I57" s="14"/>
      <c r="J57" s="14"/>
      <c r="K57" s="14"/>
      <c r="L57" s="14"/>
      <c r="M57" s="14"/>
      <c r="N57" s="10"/>
      <c r="O57" s="10"/>
      <c r="P57" s="10"/>
      <c r="Q57" s="10"/>
      <c r="R57" s="10"/>
      <c r="S57" s="10"/>
      <c r="T57" s="10"/>
      <c r="U57" s="10"/>
    </row>
    <row r="58" spans="1:21" x14ac:dyDescent="0.25">
      <c r="A58" s="14"/>
      <c r="B58" s="14"/>
      <c r="C58" s="17"/>
      <c r="D58" s="14"/>
      <c r="E58" s="14"/>
      <c r="F58" s="14"/>
      <c r="G58" s="14"/>
      <c r="H58" s="14"/>
      <c r="I58" s="14"/>
      <c r="J58" s="14"/>
      <c r="K58" s="14"/>
      <c r="L58" s="14"/>
      <c r="M58" s="14"/>
      <c r="N58" s="10"/>
      <c r="O58" s="10"/>
      <c r="P58" s="10"/>
      <c r="Q58" s="10"/>
      <c r="R58" s="10"/>
      <c r="S58" s="10"/>
      <c r="T58" s="10"/>
      <c r="U58" s="10"/>
    </row>
    <row r="59" spans="1:21" x14ac:dyDescent="0.25">
      <c r="A59" s="14"/>
      <c r="B59" s="14"/>
      <c r="C59" s="17"/>
      <c r="D59" s="14"/>
      <c r="E59" s="14"/>
      <c r="F59" s="14"/>
      <c r="G59" s="14"/>
      <c r="H59" s="14"/>
      <c r="I59" s="14"/>
      <c r="J59" s="14"/>
      <c r="K59" s="14"/>
      <c r="L59" s="14"/>
      <c r="M59" s="14"/>
      <c r="N59" s="10"/>
      <c r="O59" s="10"/>
      <c r="P59" s="10"/>
      <c r="Q59" s="10"/>
      <c r="R59" s="10"/>
      <c r="S59" s="10"/>
      <c r="T59" s="10"/>
      <c r="U59" s="10"/>
    </row>
    <row r="60" spans="1:21" x14ac:dyDescent="0.25">
      <c r="A60" s="14"/>
      <c r="B60" s="14"/>
      <c r="C60" s="17"/>
      <c r="D60" s="14"/>
      <c r="E60" s="14"/>
      <c r="F60" s="14"/>
      <c r="G60" s="14"/>
      <c r="H60" s="14"/>
      <c r="I60" s="14"/>
      <c r="J60" s="14"/>
      <c r="K60" s="14"/>
      <c r="L60" s="14"/>
      <c r="M60" s="14"/>
      <c r="N60" s="10"/>
      <c r="O60" s="10"/>
      <c r="P60" s="10"/>
      <c r="Q60" s="10"/>
      <c r="R60" s="10"/>
      <c r="S60" s="10"/>
      <c r="T60" s="10"/>
      <c r="U60" s="10"/>
    </row>
    <row r="61" spans="1:21" x14ac:dyDescent="0.25">
      <c r="A61" s="14"/>
      <c r="B61" s="14"/>
      <c r="C61" s="17"/>
      <c r="D61" s="14"/>
      <c r="E61" s="14"/>
      <c r="F61" s="14"/>
      <c r="G61" s="14"/>
      <c r="H61" s="14"/>
      <c r="I61" s="14"/>
      <c r="J61" s="14"/>
      <c r="K61" s="14"/>
      <c r="L61" s="14"/>
      <c r="M61" s="14"/>
      <c r="N61" s="10"/>
      <c r="O61" s="10"/>
      <c r="P61" s="10"/>
      <c r="Q61" s="10"/>
      <c r="R61" s="10"/>
      <c r="S61" s="10"/>
      <c r="T61" s="10"/>
      <c r="U61" s="10"/>
    </row>
    <row r="62" spans="1:21" x14ac:dyDescent="0.25">
      <c r="A62" s="14"/>
      <c r="B62" s="14"/>
      <c r="C62" s="17"/>
      <c r="D62" s="14"/>
      <c r="E62" s="14"/>
      <c r="F62" s="14"/>
      <c r="G62" s="14"/>
      <c r="H62" s="14"/>
      <c r="I62" s="14"/>
      <c r="J62" s="14"/>
      <c r="K62" s="14"/>
      <c r="L62" s="14"/>
      <c r="M62" s="14"/>
      <c r="N62" s="10"/>
      <c r="O62" s="10"/>
      <c r="P62" s="10"/>
      <c r="Q62" s="10"/>
      <c r="R62" s="10"/>
      <c r="S62" s="10"/>
      <c r="T62" s="10"/>
      <c r="U62" s="10"/>
    </row>
    <row r="63" spans="1:21" x14ac:dyDescent="0.25">
      <c r="A63" s="14"/>
      <c r="B63" s="14"/>
      <c r="C63" s="17"/>
      <c r="D63" s="14"/>
      <c r="E63" s="14"/>
      <c r="F63" s="14"/>
      <c r="G63" s="14"/>
      <c r="H63" s="14"/>
      <c r="I63" s="14"/>
      <c r="J63" s="14"/>
      <c r="K63" s="14"/>
      <c r="L63" s="14"/>
      <c r="M63" s="14"/>
      <c r="N63" s="10"/>
      <c r="O63" s="10"/>
      <c r="P63" s="10"/>
      <c r="Q63" s="10"/>
      <c r="R63" s="10"/>
      <c r="S63" s="10"/>
      <c r="T63" s="10"/>
      <c r="U63" s="10"/>
    </row>
    <row r="64" spans="1:21" x14ac:dyDescent="0.25">
      <c r="A64" s="14"/>
      <c r="B64" s="14"/>
      <c r="C64" s="17"/>
      <c r="D64" s="14"/>
      <c r="E64" s="14"/>
      <c r="F64" s="14"/>
      <c r="G64" s="14"/>
      <c r="H64" s="14"/>
      <c r="I64" s="14"/>
      <c r="J64" s="14"/>
      <c r="K64" s="14"/>
      <c r="L64" s="14"/>
      <c r="M64" s="14"/>
      <c r="N64" s="10"/>
      <c r="O64" s="10"/>
      <c r="P64" s="10"/>
      <c r="Q64" s="10"/>
      <c r="R64" s="10"/>
      <c r="S64" s="10"/>
      <c r="T64" s="10"/>
      <c r="U64" s="10"/>
    </row>
    <row r="65" spans="1:21" x14ac:dyDescent="0.25">
      <c r="A65" s="14"/>
      <c r="B65" s="14"/>
      <c r="C65" s="17"/>
      <c r="D65" s="14"/>
      <c r="E65" s="14"/>
      <c r="F65" s="14"/>
      <c r="G65" s="14"/>
      <c r="H65" s="14"/>
      <c r="I65" s="14"/>
      <c r="J65" s="14"/>
      <c r="K65" s="14"/>
      <c r="L65" s="14"/>
      <c r="M65" s="14"/>
      <c r="N65" s="10"/>
      <c r="O65" s="10"/>
      <c r="P65" s="10"/>
      <c r="Q65" s="10"/>
      <c r="R65" s="10"/>
      <c r="S65" s="10"/>
      <c r="T65" s="10"/>
      <c r="U65" s="10"/>
    </row>
    <row r="66" spans="1:21" x14ac:dyDescent="0.25">
      <c r="A66" s="14"/>
      <c r="B66" s="14"/>
      <c r="C66" s="17"/>
      <c r="D66" s="14"/>
      <c r="E66" s="14"/>
      <c r="F66" s="14"/>
      <c r="G66" s="14"/>
      <c r="H66" s="14"/>
      <c r="I66" s="14"/>
      <c r="J66" s="14"/>
      <c r="K66" s="14"/>
      <c r="L66" s="14"/>
      <c r="M66" s="14"/>
      <c r="N66" s="10"/>
      <c r="O66" s="10"/>
      <c r="P66" s="10"/>
      <c r="Q66" s="10"/>
      <c r="R66" s="10"/>
      <c r="S66" s="10"/>
      <c r="T66" s="10"/>
      <c r="U66" s="10"/>
    </row>
    <row r="67" spans="1:21" x14ac:dyDescent="0.25">
      <c r="A67" s="14"/>
      <c r="B67" s="14"/>
      <c r="C67" s="17"/>
      <c r="D67" s="14"/>
      <c r="E67" s="14"/>
      <c r="F67" s="14"/>
      <c r="G67" s="14"/>
      <c r="H67" s="14"/>
      <c r="I67" s="14"/>
      <c r="J67" s="14"/>
      <c r="K67" s="14"/>
      <c r="L67" s="14"/>
      <c r="M67" s="14"/>
      <c r="N67" s="10"/>
      <c r="O67" s="10"/>
      <c r="P67" s="10"/>
      <c r="Q67" s="10"/>
      <c r="R67" s="10"/>
      <c r="S67" s="10"/>
      <c r="T67" s="10"/>
      <c r="U67" s="10"/>
    </row>
    <row r="68" spans="1:21" x14ac:dyDescent="0.25">
      <c r="A68" s="14"/>
      <c r="B68" s="14"/>
      <c r="C68" s="17"/>
      <c r="D68" s="14"/>
      <c r="E68" s="14"/>
      <c r="F68" s="14"/>
      <c r="G68" s="14"/>
      <c r="H68" s="14"/>
      <c r="I68" s="14"/>
      <c r="J68" s="14"/>
      <c r="K68" s="14"/>
      <c r="L68" s="14"/>
      <c r="M68" s="14"/>
      <c r="N68" s="10"/>
      <c r="O68" s="10"/>
      <c r="P68" s="10"/>
      <c r="Q68" s="10"/>
      <c r="R68" s="10"/>
      <c r="S68" s="10"/>
      <c r="T68" s="10"/>
      <c r="U68" s="10"/>
    </row>
    <row r="69" spans="1:21" x14ac:dyDescent="0.25">
      <c r="A69" s="14"/>
      <c r="B69" s="14"/>
      <c r="C69" s="17"/>
      <c r="D69" s="14"/>
      <c r="E69" s="14"/>
      <c r="F69" s="14"/>
      <c r="G69" s="14"/>
      <c r="H69" s="14"/>
      <c r="I69" s="14"/>
      <c r="J69" s="14"/>
      <c r="K69" s="14"/>
      <c r="L69" s="14"/>
      <c r="M69" s="14"/>
      <c r="N69" s="10"/>
      <c r="O69" s="10"/>
      <c r="P69" s="10"/>
      <c r="Q69" s="10"/>
      <c r="R69" s="10"/>
      <c r="S69" s="10"/>
      <c r="T69" s="10"/>
      <c r="U69" s="10"/>
    </row>
    <row r="70" spans="1:21" x14ac:dyDescent="0.25">
      <c r="A70" s="14"/>
      <c r="B70" s="14"/>
      <c r="C70" s="17"/>
      <c r="D70" s="14"/>
      <c r="E70" s="14"/>
      <c r="F70" s="14"/>
      <c r="G70" s="14"/>
      <c r="H70" s="14"/>
      <c r="I70" s="14"/>
      <c r="J70" s="14"/>
      <c r="K70" s="14"/>
      <c r="L70" s="14"/>
      <c r="M70" s="14"/>
      <c r="N70" s="10"/>
      <c r="O70" s="10"/>
      <c r="P70" s="10"/>
      <c r="Q70" s="10"/>
      <c r="R70" s="10"/>
      <c r="S70" s="10"/>
      <c r="T70" s="10"/>
      <c r="U70" s="10"/>
    </row>
    <row r="71" spans="1:21" x14ac:dyDescent="0.25">
      <c r="A71" s="14"/>
      <c r="B71" s="14"/>
      <c r="C71" s="17"/>
      <c r="D71" s="14"/>
      <c r="E71" s="14"/>
      <c r="F71" s="14"/>
      <c r="G71" s="14"/>
      <c r="H71" s="14"/>
      <c r="I71" s="14"/>
      <c r="J71" s="14"/>
      <c r="K71" s="14"/>
      <c r="L71" s="14"/>
      <c r="M71" s="14"/>
      <c r="N71" s="10"/>
      <c r="O71" s="10"/>
      <c r="P71" s="10"/>
      <c r="Q71" s="10"/>
      <c r="R71" s="10"/>
      <c r="S71" s="10"/>
      <c r="T71" s="10"/>
      <c r="U71" s="10"/>
    </row>
    <row r="72" spans="1:21" x14ac:dyDescent="0.25">
      <c r="A72" s="14"/>
      <c r="B72" s="14"/>
      <c r="C72" s="17"/>
      <c r="D72" s="14"/>
      <c r="E72" s="14"/>
      <c r="F72" s="14"/>
      <c r="G72" s="14"/>
      <c r="H72" s="14"/>
      <c r="I72" s="14"/>
      <c r="J72" s="14"/>
      <c r="K72" s="14"/>
      <c r="L72" s="14"/>
      <c r="M72" s="14"/>
      <c r="N72" s="10"/>
      <c r="O72" s="10"/>
      <c r="P72" s="10"/>
      <c r="Q72" s="10"/>
      <c r="R72" s="10"/>
      <c r="S72" s="10"/>
      <c r="T72" s="10"/>
      <c r="U72" s="10"/>
    </row>
    <row r="73" spans="1:21" x14ac:dyDescent="0.25">
      <c r="A73" s="14"/>
      <c r="B73" s="14"/>
      <c r="C73" s="17"/>
      <c r="D73" s="14"/>
      <c r="E73" s="14"/>
      <c r="F73" s="14"/>
      <c r="G73" s="14"/>
      <c r="H73" s="14"/>
      <c r="I73" s="14"/>
      <c r="J73" s="14"/>
      <c r="K73" s="14"/>
      <c r="L73" s="14"/>
      <c r="M73" s="14"/>
      <c r="N73" s="10"/>
      <c r="O73" s="10"/>
      <c r="P73" s="10"/>
      <c r="Q73" s="10"/>
      <c r="R73" s="10"/>
      <c r="S73" s="10"/>
      <c r="T73" s="10"/>
      <c r="U73" s="10"/>
    </row>
    <row r="74" spans="1:21" x14ac:dyDescent="0.25">
      <c r="A74" s="14"/>
      <c r="B74" s="14"/>
      <c r="C74" s="17"/>
      <c r="D74" s="14"/>
      <c r="E74" s="14"/>
      <c r="F74" s="14"/>
      <c r="G74" s="14"/>
      <c r="H74" s="14"/>
      <c r="I74" s="14"/>
      <c r="J74" s="14"/>
      <c r="K74" s="14"/>
      <c r="L74" s="14"/>
      <c r="M74" s="14"/>
      <c r="N74" s="10"/>
      <c r="O74" s="10"/>
      <c r="P74" s="10"/>
      <c r="Q74" s="10"/>
      <c r="R74" s="10"/>
      <c r="S74" s="10"/>
      <c r="T74" s="10"/>
      <c r="U74" s="10"/>
    </row>
    <row r="75" spans="1:21" x14ac:dyDescent="0.25">
      <c r="A75" s="14"/>
      <c r="B75" s="14"/>
      <c r="C75" s="17"/>
      <c r="D75" s="14"/>
      <c r="E75" s="14"/>
      <c r="F75" s="14"/>
      <c r="G75" s="14"/>
      <c r="H75" s="14"/>
      <c r="I75" s="14"/>
      <c r="J75" s="14"/>
      <c r="K75" s="14"/>
      <c r="L75" s="14"/>
      <c r="M75" s="14"/>
      <c r="N75" s="10"/>
      <c r="O75" s="10"/>
      <c r="P75" s="10"/>
      <c r="Q75" s="10"/>
      <c r="R75" s="10"/>
      <c r="S75" s="10"/>
      <c r="T75" s="10"/>
      <c r="U75" s="10"/>
    </row>
    <row r="76" spans="1:21" x14ac:dyDescent="0.25">
      <c r="C76" s="17"/>
      <c r="D76" s="14"/>
      <c r="E76" s="14"/>
      <c r="F76" s="14"/>
      <c r="G76" s="14"/>
      <c r="H76" s="14"/>
      <c r="I76" s="14"/>
      <c r="J76" s="14"/>
      <c r="K76" s="14"/>
      <c r="L76" s="14"/>
      <c r="M76" s="14"/>
      <c r="N76" s="10"/>
    </row>
    <row r="77" spans="1:21" x14ac:dyDescent="0.25">
      <c r="C77" s="17"/>
      <c r="D77" s="14"/>
      <c r="E77" s="14"/>
      <c r="F77" s="14"/>
      <c r="G77" s="14"/>
      <c r="H77" s="14"/>
      <c r="I77" s="14"/>
      <c r="J77" s="14"/>
      <c r="K77" s="14"/>
      <c r="L77" s="14"/>
      <c r="M77" s="14"/>
      <c r="N77" s="10"/>
    </row>
    <row r="78" spans="1:21" x14ac:dyDescent="0.25">
      <c r="C78" s="17"/>
      <c r="D78" s="14"/>
      <c r="E78" s="14"/>
      <c r="F78" s="14"/>
      <c r="G78" s="14"/>
      <c r="H78" s="14"/>
      <c r="I78" s="14"/>
      <c r="J78" s="14"/>
      <c r="K78" s="14"/>
      <c r="L78" s="14"/>
      <c r="M78" s="14"/>
      <c r="N78" s="10"/>
    </row>
    <row r="79" spans="1:21" x14ac:dyDescent="0.25">
      <c r="C79" s="17"/>
      <c r="D79" s="14"/>
      <c r="E79" s="14"/>
      <c r="F79" s="14"/>
      <c r="G79" s="14"/>
      <c r="H79" s="14"/>
      <c r="I79" s="14"/>
      <c r="J79" s="14"/>
      <c r="K79" s="14"/>
      <c r="L79" s="14"/>
      <c r="M79" s="14"/>
      <c r="N79" s="10"/>
    </row>
  </sheetData>
  <mergeCells count="79">
    <mergeCell ref="C30:I30"/>
    <mergeCell ref="J30:P30"/>
    <mergeCell ref="C31:I31"/>
    <mergeCell ref="J31:P31"/>
    <mergeCell ref="C32:I32"/>
    <mergeCell ref="J32:P32"/>
    <mergeCell ref="W19:W20"/>
    <mergeCell ref="W21:W22"/>
    <mergeCell ref="W23:W24"/>
    <mergeCell ref="W9:W10"/>
    <mergeCell ref="W11:W12"/>
    <mergeCell ref="W13:W14"/>
    <mergeCell ref="W15:W16"/>
    <mergeCell ref="W17:W18"/>
    <mergeCell ref="U9:U10"/>
    <mergeCell ref="U15:U16"/>
    <mergeCell ref="V15:V16"/>
    <mergeCell ref="U11:U12"/>
    <mergeCell ref="U13:U14"/>
    <mergeCell ref="V9:V10"/>
    <mergeCell ref="V13:V14"/>
    <mergeCell ref="V11:V12"/>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V17:V18"/>
    <mergeCell ref="U21:U22"/>
    <mergeCell ref="U23:U24"/>
    <mergeCell ref="V23:V24"/>
    <mergeCell ref="C21:C22"/>
    <mergeCell ref="C23:C24"/>
    <mergeCell ref="D17:D18"/>
    <mergeCell ref="C19:C20"/>
    <mergeCell ref="D19:D20"/>
    <mergeCell ref="E23:E24"/>
    <mergeCell ref="C17:C18"/>
    <mergeCell ref="A25:S25"/>
    <mergeCell ref="U19:U20"/>
    <mergeCell ref="U17:U18"/>
    <mergeCell ref="V19:V20"/>
    <mergeCell ref="V21:V22"/>
    <mergeCell ref="D23:D24"/>
    <mergeCell ref="T9:T16"/>
    <mergeCell ref="T17:T22"/>
    <mergeCell ref="T23:T24"/>
    <mergeCell ref="E19:E20"/>
    <mergeCell ref="D9:D10"/>
    <mergeCell ref="D13:D14"/>
    <mergeCell ref="D15:D16"/>
    <mergeCell ref="E21:E22"/>
    <mergeCell ref="D21:D22"/>
    <mergeCell ref="B23:B24"/>
    <mergeCell ref="A23:A24"/>
    <mergeCell ref="A9:A22"/>
    <mergeCell ref="E15:E16"/>
    <mergeCell ref="E17:E18"/>
    <mergeCell ref="B9:B16"/>
    <mergeCell ref="B17:B22"/>
    <mergeCell ref="C9:C10"/>
    <mergeCell ref="C11:C12"/>
    <mergeCell ref="E9:E10"/>
    <mergeCell ref="D11:D12"/>
    <mergeCell ref="E11:E12"/>
    <mergeCell ref="E13:E14"/>
    <mergeCell ref="C13:C14"/>
    <mergeCell ref="C15:C16"/>
  </mergeCells>
  <conditionalFormatting sqref="W9">
    <cfRule type="cellIs" dxfId="20" priority="2" operator="greaterThan">
      <formula>2000</formula>
    </cfRule>
  </conditionalFormatting>
  <conditionalFormatting sqref="W11 W13 W15 W17 W19 W21 W23">
    <cfRule type="cellIs" dxfId="19" priority="1" operator="greaterThan">
      <formula>2000</formula>
    </cfRule>
  </conditionalFormatting>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BCD1-C22B-4380-9AD8-C48390C53F72}">
  <dimension ref="A1:AT1708"/>
  <sheetViews>
    <sheetView zoomScale="69" zoomScaleNormal="69" workbookViewId="0">
      <selection activeCell="F12" sqref="F12"/>
    </sheetView>
  </sheetViews>
  <sheetFormatPr baseColWidth="10" defaultColWidth="11.42578125" defaultRowHeight="15" x14ac:dyDescent="0.25"/>
  <cols>
    <col min="1" max="1" width="11.42578125" style="98"/>
    <col min="2" max="2" width="16" style="98" customWidth="1"/>
    <col min="3" max="3" width="20.42578125" style="98" customWidth="1"/>
    <col min="4" max="4" width="11.85546875" style="98" customWidth="1"/>
    <col min="5" max="5" width="19.85546875" style="98" customWidth="1"/>
    <col min="6" max="6" width="22.7109375" style="98" customWidth="1"/>
    <col min="7" max="7" width="19.28515625" style="98" customWidth="1"/>
    <col min="8" max="8" width="19.85546875" style="98" customWidth="1"/>
    <col min="9" max="9" width="21.28515625" style="98" customWidth="1"/>
    <col min="10" max="10" width="17.85546875" style="98" hidden="1" customWidth="1"/>
    <col min="11" max="11" width="15.7109375" style="98" customWidth="1"/>
    <col min="12" max="14" width="17.85546875" style="98" bestFit="1" customWidth="1"/>
    <col min="15" max="15" width="17.85546875" style="98" hidden="1" customWidth="1"/>
    <col min="16" max="16" width="22.42578125" style="98" hidden="1" customWidth="1"/>
    <col min="17" max="18" width="22.85546875" style="98" hidden="1" customWidth="1"/>
    <col min="19" max="19" width="25.42578125" style="98" hidden="1" customWidth="1"/>
    <col min="20" max="20" width="23.42578125" style="98" hidden="1" customWidth="1"/>
    <col min="21" max="21" width="21.7109375" style="98" hidden="1" customWidth="1"/>
    <col min="22" max="22" width="23.85546875" style="446" hidden="1" customWidth="1"/>
    <col min="23" max="23" width="20.7109375" style="446" hidden="1" customWidth="1"/>
    <col min="24" max="24" width="14" style="446" hidden="1" customWidth="1"/>
    <col min="25" max="25" width="8.7109375" style="446" hidden="1" customWidth="1"/>
    <col min="26" max="26" width="24.85546875" style="446" hidden="1" customWidth="1"/>
    <col min="27" max="27" width="20.140625" style="98" customWidth="1"/>
    <col min="28" max="28" width="13.28515625" style="98" customWidth="1"/>
    <col min="29" max="29" width="13.42578125" style="98" customWidth="1"/>
    <col min="30" max="30" width="22.28515625" style="98" customWidth="1"/>
    <col min="31" max="31" width="21.140625" style="98" customWidth="1"/>
    <col min="32" max="32" width="20.42578125" style="98" customWidth="1"/>
    <col min="33" max="34" width="11.42578125" style="98"/>
    <col min="35" max="35" width="13.7109375" style="98" customWidth="1"/>
    <col min="36" max="36" width="11.42578125" style="98"/>
    <col min="37" max="37" width="11.42578125" style="98" bestFit="1"/>
    <col min="38" max="44" width="11.42578125" style="98"/>
    <col min="45" max="45" width="15.85546875" style="98" customWidth="1"/>
    <col min="46" max="46" width="17.7109375" style="98" customWidth="1"/>
    <col min="47" max="16384" width="11.42578125" style="98"/>
  </cols>
  <sheetData>
    <row r="1" spans="1:46" ht="15.75" customHeight="1" x14ac:dyDescent="0.25">
      <c r="A1" s="812"/>
      <c r="B1" s="813"/>
      <c r="C1" s="813"/>
      <c r="D1" s="813"/>
      <c r="E1" s="816" t="s">
        <v>34</v>
      </c>
      <c r="F1" s="816"/>
      <c r="G1" s="816"/>
      <c r="H1" s="816"/>
      <c r="I1" s="816"/>
      <c r="J1" s="816"/>
      <c r="K1" s="816"/>
      <c r="L1" s="816"/>
      <c r="M1" s="816"/>
      <c r="N1" s="816"/>
      <c r="O1" s="816"/>
      <c r="P1" s="816"/>
      <c r="Q1" s="816"/>
      <c r="R1" s="816"/>
      <c r="S1" s="816"/>
      <c r="T1" s="816"/>
      <c r="U1" s="816"/>
      <c r="V1" s="816"/>
      <c r="W1" s="816"/>
      <c r="X1" s="816"/>
      <c r="Y1" s="816"/>
      <c r="Z1" s="816"/>
      <c r="AA1" s="816"/>
      <c r="AB1" s="816"/>
      <c r="AC1" s="816"/>
      <c r="AD1" s="816"/>
      <c r="AE1" s="816"/>
      <c r="AF1" s="816"/>
      <c r="AG1" s="816"/>
      <c r="AH1" s="816"/>
      <c r="AI1" s="816"/>
      <c r="AJ1" s="816"/>
      <c r="AK1" s="816"/>
      <c r="AL1" s="816"/>
      <c r="AM1" s="816"/>
      <c r="AN1" s="816"/>
      <c r="AO1" s="816"/>
      <c r="AP1" s="816"/>
      <c r="AQ1" s="816"/>
      <c r="AR1" s="816"/>
      <c r="AS1" s="816"/>
      <c r="AT1" s="816"/>
    </row>
    <row r="2" spans="1:46" ht="15.75" customHeight="1" thickBot="1" x14ac:dyDescent="0.3">
      <c r="A2" s="814"/>
      <c r="B2" s="815"/>
      <c r="C2" s="815"/>
      <c r="D2" s="815"/>
      <c r="E2" s="817" t="s">
        <v>376</v>
      </c>
      <c r="F2" s="817"/>
      <c r="G2" s="817"/>
      <c r="H2" s="817"/>
      <c r="I2" s="817"/>
      <c r="J2" s="817"/>
      <c r="K2" s="817"/>
      <c r="L2" s="817"/>
      <c r="M2" s="817"/>
      <c r="N2" s="817"/>
      <c r="O2" s="817"/>
      <c r="P2" s="817"/>
      <c r="Q2" s="817"/>
      <c r="R2" s="817"/>
      <c r="S2" s="817"/>
      <c r="T2" s="817"/>
      <c r="U2" s="817"/>
      <c r="V2" s="817"/>
      <c r="W2" s="817"/>
      <c r="X2" s="817"/>
      <c r="Y2" s="817"/>
      <c r="Z2" s="817"/>
      <c r="AA2" s="817"/>
      <c r="AB2" s="817"/>
      <c r="AC2" s="817"/>
      <c r="AD2" s="817"/>
      <c r="AE2" s="817"/>
      <c r="AF2" s="817"/>
      <c r="AG2" s="817"/>
      <c r="AH2" s="817"/>
      <c r="AI2" s="817"/>
      <c r="AJ2" s="817"/>
      <c r="AK2" s="817"/>
      <c r="AL2" s="817"/>
      <c r="AM2" s="817"/>
      <c r="AN2" s="817"/>
      <c r="AO2" s="817"/>
      <c r="AP2" s="817"/>
      <c r="AQ2" s="817"/>
      <c r="AR2" s="817"/>
      <c r="AS2" s="817"/>
      <c r="AT2" s="817"/>
    </row>
    <row r="3" spans="1:46" ht="15.75" customHeight="1" thickBot="1" x14ac:dyDescent="0.3">
      <c r="A3" s="814"/>
      <c r="B3" s="815"/>
      <c r="C3" s="815"/>
      <c r="D3" s="815"/>
      <c r="E3" s="818" t="s">
        <v>35</v>
      </c>
      <c r="F3" s="819"/>
      <c r="G3" s="819"/>
      <c r="H3" s="819"/>
      <c r="I3" s="819"/>
      <c r="J3" s="819"/>
      <c r="K3" s="819"/>
      <c r="L3" s="819"/>
      <c r="M3" s="819"/>
      <c r="N3" s="819"/>
      <c r="O3" s="819"/>
      <c r="P3" s="819"/>
      <c r="Q3" s="819"/>
      <c r="R3" s="819"/>
      <c r="S3" s="819"/>
      <c r="T3" s="819"/>
      <c r="U3" s="819"/>
      <c r="V3" s="819"/>
      <c r="W3" s="819"/>
      <c r="X3" s="819"/>
      <c r="Y3" s="820"/>
      <c r="Z3" s="821" t="s">
        <v>375</v>
      </c>
      <c r="AA3" s="822"/>
      <c r="AB3" s="822"/>
      <c r="AC3" s="822"/>
      <c r="AD3" s="822"/>
      <c r="AE3" s="822"/>
      <c r="AF3" s="822"/>
      <c r="AG3" s="822"/>
      <c r="AH3" s="822"/>
      <c r="AI3" s="822"/>
      <c r="AJ3" s="822"/>
      <c r="AK3" s="822"/>
      <c r="AL3" s="822"/>
      <c r="AM3" s="822"/>
      <c r="AN3" s="822"/>
      <c r="AO3" s="822"/>
      <c r="AP3" s="822"/>
      <c r="AQ3" s="822"/>
      <c r="AR3" s="822"/>
      <c r="AS3" s="822"/>
      <c r="AT3" s="823"/>
    </row>
    <row r="4" spans="1:46" ht="15.75" customHeight="1" thickBot="1" x14ac:dyDescent="0.3">
      <c r="A4" s="824" t="s">
        <v>0</v>
      </c>
      <c r="B4" s="825"/>
      <c r="C4" s="825"/>
      <c r="D4" s="826"/>
      <c r="E4" s="827" t="s">
        <v>225</v>
      </c>
      <c r="F4" s="827"/>
      <c r="G4" s="827"/>
      <c r="H4" s="827"/>
      <c r="I4" s="827"/>
      <c r="J4" s="828"/>
      <c r="K4" s="828"/>
      <c r="L4" s="828"/>
      <c r="M4" s="828"/>
      <c r="N4" s="828"/>
      <c r="O4" s="828"/>
      <c r="P4" s="828"/>
      <c r="Q4" s="828"/>
      <c r="R4" s="828"/>
      <c r="S4" s="828"/>
      <c r="T4" s="828"/>
      <c r="U4" s="828"/>
      <c r="V4" s="828"/>
      <c r="W4" s="828"/>
      <c r="X4" s="828"/>
      <c r="Y4" s="828"/>
      <c r="Z4" s="828"/>
      <c r="AA4" s="828"/>
      <c r="AB4" s="828"/>
      <c r="AC4" s="828"/>
      <c r="AD4" s="828"/>
      <c r="AE4" s="828"/>
      <c r="AF4" s="828"/>
      <c r="AG4" s="828"/>
      <c r="AH4" s="828"/>
      <c r="AI4" s="828"/>
      <c r="AJ4" s="828"/>
      <c r="AK4" s="828"/>
      <c r="AL4" s="828"/>
      <c r="AM4" s="828"/>
      <c r="AN4" s="828"/>
      <c r="AO4" s="828"/>
      <c r="AP4" s="828"/>
      <c r="AQ4" s="828"/>
      <c r="AR4" s="828"/>
      <c r="AS4" s="828"/>
      <c r="AT4" s="829"/>
    </row>
    <row r="5" spans="1:46" ht="15.75" customHeight="1" thickBot="1" x14ac:dyDescent="0.3">
      <c r="A5" s="830" t="s">
        <v>2</v>
      </c>
      <c r="B5" s="831"/>
      <c r="C5" s="831"/>
      <c r="D5" s="832"/>
      <c r="E5" s="833" t="s">
        <v>226</v>
      </c>
      <c r="F5" s="833"/>
      <c r="G5" s="833"/>
      <c r="H5" s="833"/>
      <c r="I5" s="833"/>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4"/>
      <c r="AI5" s="834"/>
      <c r="AJ5" s="834"/>
      <c r="AK5" s="834"/>
      <c r="AL5" s="834"/>
      <c r="AM5" s="834"/>
      <c r="AN5" s="834"/>
      <c r="AO5" s="834"/>
      <c r="AP5" s="834"/>
      <c r="AQ5" s="834"/>
      <c r="AR5" s="834"/>
      <c r="AS5" s="834"/>
      <c r="AT5" s="835"/>
    </row>
    <row r="6" spans="1:46" ht="15.75" customHeight="1" thickBot="1" x14ac:dyDescent="0.3">
      <c r="A6" s="836" t="s">
        <v>20</v>
      </c>
      <c r="B6" s="837"/>
      <c r="C6" s="837"/>
      <c r="D6" s="838"/>
      <c r="E6" s="839" t="s">
        <v>602</v>
      </c>
      <c r="F6" s="839"/>
      <c r="G6" s="839"/>
      <c r="H6" s="839"/>
      <c r="I6" s="839"/>
      <c r="J6" s="839"/>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840"/>
      <c r="AT6" s="841"/>
    </row>
    <row r="7" spans="1:46" ht="15.75" customHeight="1" thickBot="1" x14ac:dyDescent="0.3">
      <c r="A7" s="842"/>
      <c r="B7" s="843"/>
      <c r="C7" s="843"/>
      <c r="D7" s="843"/>
      <c r="E7" s="843"/>
      <c r="F7" s="843"/>
      <c r="G7" s="843"/>
      <c r="H7" s="843"/>
      <c r="I7" s="843"/>
      <c r="J7" s="843"/>
      <c r="K7" s="843"/>
      <c r="L7" s="843"/>
      <c r="M7" s="843"/>
      <c r="N7" s="843"/>
      <c r="O7" s="843"/>
      <c r="P7" s="843"/>
      <c r="Q7" s="843"/>
      <c r="R7" s="843"/>
      <c r="S7" s="843"/>
      <c r="T7" s="843"/>
      <c r="U7" s="843"/>
      <c r="V7" s="843"/>
      <c r="W7" s="843"/>
      <c r="X7" s="843"/>
      <c r="Y7" s="843"/>
      <c r="Z7" s="843"/>
      <c r="AA7" s="843"/>
      <c r="AB7" s="843"/>
      <c r="AC7" s="843"/>
      <c r="AD7" s="843"/>
      <c r="AE7" s="843"/>
      <c r="AF7" s="843"/>
      <c r="AG7" s="843"/>
      <c r="AH7" s="843"/>
      <c r="AI7" s="843"/>
      <c r="AJ7" s="843"/>
      <c r="AK7" s="843"/>
      <c r="AL7" s="843"/>
      <c r="AM7" s="843"/>
      <c r="AN7" s="843"/>
      <c r="AO7" s="843"/>
      <c r="AP7" s="843"/>
      <c r="AQ7" s="843"/>
      <c r="AR7" s="843"/>
      <c r="AS7" s="843"/>
      <c r="AT7" s="844"/>
    </row>
    <row r="8" spans="1:46" ht="15.75" customHeight="1" thickBot="1" x14ac:dyDescent="0.3">
      <c r="A8" s="845" t="s">
        <v>75</v>
      </c>
      <c r="B8" s="846"/>
      <c r="C8" s="846"/>
      <c r="D8" s="846"/>
      <c r="E8" s="846"/>
      <c r="F8" s="846"/>
      <c r="G8" s="847" t="s">
        <v>600</v>
      </c>
      <c r="H8" s="848"/>
      <c r="I8" s="848"/>
      <c r="J8" s="848"/>
      <c r="K8" s="849"/>
      <c r="L8" s="847" t="s">
        <v>80</v>
      </c>
      <c r="M8" s="848"/>
      <c r="N8" s="848"/>
      <c r="O8" s="848"/>
      <c r="P8" s="848"/>
      <c r="Q8" s="848"/>
      <c r="R8" s="848"/>
      <c r="S8" s="848"/>
      <c r="T8" s="848"/>
      <c r="U8" s="848"/>
      <c r="V8" s="848"/>
      <c r="W8" s="848"/>
      <c r="X8" s="848"/>
      <c r="Y8" s="848"/>
      <c r="Z8" s="848"/>
      <c r="AA8" s="849"/>
      <c r="AB8" s="846" t="s">
        <v>81</v>
      </c>
      <c r="AC8" s="846"/>
      <c r="AD8" s="846"/>
      <c r="AE8" s="846"/>
      <c r="AF8" s="846"/>
      <c r="AG8" s="846" t="s">
        <v>87</v>
      </c>
      <c r="AH8" s="846"/>
      <c r="AI8" s="846" t="s">
        <v>277</v>
      </c>
      <c r="AJ8" s="846"/>
      <c r="AK8" s="846"/>
      <c r="AL8" s="846"/>
      <c r="AM8" s="846"/>
      <c r="AN8" s="846"/>
      <c r="AO8" s="846"/>
      <c r="AP8" s="846"/>
      <c r="AQ8" s="846"/>
      <c r="AR8" s="846"/>
      <c r="AS8" s="850"/>
      <c r="AT8" s="851" t="s">
        <v>101</v>
      </c>
    </row>
    <row r="9" spans="1:46" ht="71.25" customHeight="1" thickBot="1" x14ac:dyDescent="0.3">
      <c r="A9" s="21" t="s">
        <v>76</v>
      </c>
      <c r="B9" s="22" t="s">
        <v>77</v>
      </c>
      <c r="C9" s="321" t="s">
        <v>78</v>
      </c>
      <c r="D9" s="323" t="s">
        <v>79</v>
      </c>
      <c r="E9" s="322" t="s">
        <v>523</v>
      </c>
      <c r="F9" s="383" t="s">
        <v>524</v>
      </c>
      <c r="G9" s="392" t="s">
        <v>5</v>
      </c>
      <c r="H9" s="392" t="s">
        <v>6</v>
      </c>
      <c r="I9" s="392" t="s">
        <v>7</v>
      </c>
      <c r="J9" s="392" t="s">
        <v>8</v>
      </c>
      <c r="K9" s="393" t="s">
        <v>51</v>
      </c>
      <c r="L9" s="392" t="s">
        <v>5</v>
      </c>
      <c r="M9" s="392" t="s">
        <v>6</v>
      </c>
      <c r="N9" s="392" t="s">
        <v>7</v>
      </c>
      <c r="O9" s="392" t="s">
        <v>8</v>
      </c>
      <c r="P9" s="392" t="s">
        <v>6</v>
      </c>
      <c r="Q9" s="392" t="s">
        <v>7</v>
      </c>
      <c r="R9" s="392" t="s">
        <v>8</v>
      </c>
      <c r="S9" s="392" t="s">
        <v>9</v>
      </c>
      <c r="T9" s="392" t="s">
        <v>10</v>
      </c>
      <c r="U9" s="392" t="s">
        <v>11</v>
      </c>
      <c r="V9" s="392" t="s">
        <v>12</v>
      </c>
      <c r="W9" s="392" t="s">
        <v>13</v>
      </c>
      <c r="X9" s="392" t="s">
        <v>14</v>
      </c>
      <c r="Y9" s="392" t="s">
        <v>15</v>
      </c>
      <c r="Z9" s="383" t="s">
        <v>16</v>
      </c>
      <c r="AA9" s="394" t="s">
        <v>52</v>
      </c>
      <c r="AB9" s="383" t="s">
        <v>82</v>
      </c>
      <c r="AC9" s="383" t="s">
        <v>83</v>
      </c>
      <c r="AD9" s="383" t="s">
        <v>84</v>
      </c>
      <c r="AE9" s="383" t="s">
        <v>85</v>
      </c>
      <c r="AF9" s="383" t="s">
        <v>86</v>
      </c>
      <c r="AG9" s="383" t="s">
        <v>88</v>
      </c>
      <c r="AH9" s="383" t="s">
        <v>89</v>
      </c>
      <c r="AI9" s="383" t="s">
        <v>90</v>
      </c>
      <c r="AJ9" s="383" t="s">
        <v>91</v>
      </c>
      <c r="AK9" s="383" t="s">
        <v>92</v>
      </c>
      <c r="AL9" s="383" t="s">
        <v>93</v>
      </c>
      <c r="AM9" s="383" t="s">
        <v>94</v>
      </c>
      <c r="AN9" s="383" t="s">
        <v>95</v>
      </c>
      <c r="AO9" s="383" t="s">
        <v>96</v>
      </c>
      <c r="AP9" s="383" t="s">
        <v>97</v>
      </c>
      <c r="AQ9" s="383" t="s">
        <v>98</v>
      </c>
      <c r="AR9" s="383" t="s">
        <v>99</v>
      </c>
      <c r="AS9" s="384" t="s">
        <v>100</v>
      </c>
      <c r="AT9" s="852"/>
    </row>
    <row r="10" spans="1:46" ht="15.75" customHeight="1" x14ac:dyDescent="0.25">
      <c r="A10" s="853">
        <v>1</v>
      </c>
      <c r="B10" s="856" t="s">
        <v>278</v>
      </c>
      <c r="C10" s="859" t="s">
        <v>270</v>
      </c>
      <c r="D10" s="324" t="s">
        <v>36</v>
      </c>
      <c r="E10" s="395">
        <v>1</v>
      </c>
      <c r="F10" s="396">
        <v>1</v>
      </c>
      <c r="G10" s="396">
        <v>1</v>
      </c>
      <c r="H10" s="396">
        <v>1</v>
      </c>
      <c r="I10" s="396">
        <v>1</v>
      </c>
      <c r="J10" s="396"/>
      <c r="K10" s="397"/>
      <c r="L10" s="396">
        <v>1</v>
      </c>
      <c r="M10" s="396">
        <v>1</v>
      </c>
      <c r="N10" s="396">
        <v>1</v>
      </c>
      <c r="O10" s="396"/>
      <c r="P10" s="396"/>
      <c r="Q10" s="396"/>
      <c r="R10" s="396"/>
      <c r="S10" s="396"/>
      <c r="T10" s="396"/>
      <c r="U10" s="396"/>
      <c r="V10" s="396"/>
      <c r="W10" s="396"/>
      <c r="X10" s="396"/>
      <c r="Y10" s="396"/>
      <c r="Z10" s="396"/>
      <c r="AA10" s="398"/>
      <c r="AB10" s="862" t="s">
        <v>279</v>
      </c>
      <c r="AC10" s="864" t="s">
        <v>280</v>
      </c>
      <c r="AD10" s="864" t="s">
        <v>281</v>
      </c>
      <c r="AE10" s="864" t="s">
        <v>282</v>
      </c>
      <c r="AF10" s="866" t="s">
        <v>283</v>
      </c>
      <c r="AG10" s="866" t="s">
        <v>183</v>
      </c>
      <c r="AH10" s="866" t="s">
        <v>284</v>
      </c>
      <c r="AI10" s="866">
        <v>657106</v>
      </c>
      <c r="AJ10" s="866">
        <v>325598</v>
      </c>
      <c r="AK10" s="866">
        <v>331508</v>
      </c>
      <c r="AL10" s="866" t="s">
        <v>285</v>
      </c>
      <c r="AM10" s="866" t="s">
        <v>285</v>
      </c>
      <c r="AN10" s="866" t="s">
        <v>285</v>
      </c>
      <c r="AO10" s="866" t="s">
        <v>285</v>
      </c>
      <c r="AP10" s="866" t="s">
        <v>285</v>
      </c>
      <c r="AQ10" s="866" t="s">
        <v>285</v>
      </c>
      <c r="AR10" s="866" t="s">
        <v>285</v>
      </c>
      <c r="AS10" s="866">
        <v>657106</v>
      </c>
      <c r="AT10" s="869" t="s">
        <v>183</v>
      </c>
    </row>
    <row r="11" spans="1:46" ht="15.75" customHeight="1" x14ac:dyDescent="0.25">
      <c r="A11" s="854"/>
      <c r="B11" s="857"/>
      <c r="C11" s="860"/>
      <c r="D11" s="325" t="s">
        <v>3</v>
      </c>
      <c r="E11" s="447">
        <v>4279611960.0000005</v>
      </c>
      <c r="F11" s="401">
        <v>4356886820</v>
      </c>
      <c r="G11" s="401">
        <v>2820095196</v>
      </c>
      <c r="H11" s="401">
        <v>2820095196</v>
      </c>
      <c r="I11" s="401">
        <v>2966046872</v>
      </c>
      <c r="J11" s="401"/>
      <c r="K11" s="400">
        <v>0.34</v>
      </c>
      <c r="L11" s="401">
        <v>2674143520</v>
      </c>
      <c r="M11" s="401">
        <v>2674143520</v>
      </c>
      <c r="N11" s="401">
        <v>2674143520</v>
      </c>
      <c r="O11" s="401"/>
      <c r="P11" s="401"/>
      <c r="Q11" s="401"/>
      <c r="R11" s="401"/>
      <c r="S11" s="401"/>
      <c r="T11" s="401"/>
      <c r="U11" s="402"/>
      <c r="V11" s="403"/>
      <c r="W11" s="401"/>
      <c r="X11" s="401"/>
      <c r="Y11" s="401"/>
      <c r="Z11" s="401"/>
      <c r="AA11" s="404">
        <v>0.34</v>
      </c>
      <c r="AB11" s="863"/>
      <c r="AC11" s="865"/>
      <c r="AD11" s="865"/>
      <c r="AE11" s="865"/>
      <c r="AF11" s="867"/>
      <c r="AG11" s="867"/>
      <c r="AH11" s="867"/>
      <c r="AI11" s="867"/>
      <c r="AJ11" s="867"/>
      <c r="AK11" s="867"/>
      <c r="AL11" s="867"/>
      <c r="AM11" s="867"/>
      <c r="AN11" s="867"/>
      <c r="AO11" s="867"/>
      <c r="AP11" s="867"/>
      <c r="AQ11" s="867"/>
      <c r="AR11" s="867"/>
      <c r="AS11" s="867"/>
      <c r="AT11" s="868"/>
    </row>
    <row r="12" spans="1:46" ht="15.75" customHeight="1" x14ac:dyDescent="0.25">
      <c r="A12" s="854"/>
      <c r="B12" s="857"/>
      <c r="C12" s="860"/>
      <c r="D12" s="326" t="s">
        <v>37</v>
      </c>
      <c r="E12" s="448">
        <v>0</v>
      </c>
      <c r="F12" s="407">
        <v>0</v>
      </c>
      <c r="G12" s="407">
        <v>0</v>
      </c>
      <c r="H12" s="407">
        <v>0</v>
      </c>
      <c r="I12" s="407">
        <v>0</v>
      </c>
      <c r="J12" s="407"/>
      <c r="K12" s="406"/>
      <c r="L12" s="401">
        <v>0</v>
      </c>
      <c r="M12" s="401">
        <v>0</v>
      </c>
      <c r="N12" s="401">
        <v>0</v>
      </c>
      <c r="O12" s="401"/>
      <c r="P12" s="407"/>
      <c r="Q12" s="407"/>
      <c r="R12" s="407"/>
      <c r="S12" s="407"/>
      <c r="T12" s="407"/>
      <c r="U12" s="407"/>
      <c r="V12" s="407"/>
      <c r="W12" s="407"/>
      <c r="X12" s="407"/>
      <c r="Y12" s="407"/>
      <c r="Z12" s="407"/>
      <c r="AA12" s="408"/>
      <c r="AB12" s="863"/>
      <c r="AC12" s="865"/>
      <c r="AD12" s="865"/>
      <c r="AE12" s="865"/>
      <c r="AF12" s="867"/>
      <c r="AG12" s="867"/>
      <c r="AH12" s="867"/>
      <c r="AI12" s="867"/>
      <c r="AJ12" s="867"/>
      <c r="AK12" s="867"/>
      <c r="AL12" s="867"/>
      <c r="AM12" s="867"/>
      <c r="AN12" s="867"/>
      <c r="AO12" s="867"/>
      <c r="AP12" s="867"/>
      <c r="AQ12" s="867"/>
      <c r="AR12" s="867"/>
      <c r="AS12" s="867"/>
      <c r="AT12" s="868"/>
    </row>
    <row r="13" spans="1:46" ht="15.75" customHeight="1" x14ac:dyDescent="0.25">
      <c r="A13" s="854"/>
      <c r="B13" s="857"/>
      <c r="C13" s="860"/>
      <c r="D13" s="325" t="s">
        <v>4</v>
      </c>
      <c r="E13" s="447">
        <v>1451046610.6600001</v>
      </c>
      <c r="F13" s="401">
        <v>1450101217.8800001</v>
      </c>
      <c r="G13" s="401">
        <v>482102762</v>
      </c>
      <c r="H13" s="401">
        <v>481228600</v>
      </c>
      <c r="I13" s="401">
        <v>723393332</v>
      </c>
      <c r="J13" s="401"/>
      <c r="K13" s="400">
        <v>0.34</v>
      </c>
      <c r="L13" s="401">
        <v>238992637</v>
      </c>
      <c r="M13" s="401">
        <v>555881818</v>
      </c>
      <c r="N13" s="401">
        <v>814173818</v>
      </c>
      <c r="O13" s="401"/>
      <c r="P13" s="401"/>
      <c r="Q13" s="401"/>
      <c r="R13" s="401"/>
      <c r="S13" s="401"/>
      <c r="T13" s="401"/>
      <c r="U13" s="407"/>
      <c r="V13" s="403"/>
      <c r="W13" s="401"/>
      <c r="X13" s="401"/>
      <c r="Y13" s="401"/>
      <c r="Z13" s="401"/>
      <c r="AA13" s="404">
        <v>0.34</v>
      </c>
      <c r="AB13" s="863"/>
      <c r="AC13" s="865"/>
      <c r="AD13" s="865"/>
      <c r="AE13" s="865"/>
      <c r="AF13" s="867"/>
      <c r="AG13" s="867"/>
      <c r="AH13" s="867"/>
      <c r="AI13" s="867"/>
      <c r="AJ13" s="867"/>
      <c r="AK13" s="867"/>
      <c r="AL13" s="867"/>
      <c r="AM13" s="867"/>
      <c r="AN13" s="867"/>
      <c r="AO13" s="867"/>
      <c r="AP13" s="867"/>
      <c r="AQ13" s="867"/>
      <c r="AR13" s="867"/>
      <c r="AS13" s="867"/>
      <c r="AT13" s="868"/>
    </row>
    <row r="14" spans="1:46" ht="15.75" customHeight="1" x14ac:dyDescent="0.25">
      <c r="A14" s="854"/>
      <c r="B14" s="857"/>
      <c r="C14" s="860"/>
      <c r="D14" s="326" t="s">
        <v>38</v>
      </c>
      <c r="E14" s="448">
        <v>1</v>
      </c>
      <c r="F14" s="407">
        <v>1</v>
      </c>
      <c r="G14" s="407">
        <v>1</v>
      </c>
      <c r="H14" s="407">
        <v>1</v>
      </c>
      <c r="I14" s="407">
        <v>1</v>
      </c>
      <c r="J14" s="407"/>
      <c r="K14" s="406"/>
      <c r="L14" s="401">
        <v>1</v>
      </c>
      <c r="M14" s="401">
        <v>1</v>
      </c>
      <c r="N14" s="401">
        <v>1</v>
      </c>
      <c r="O14" s="401"/>
      <c r="P14" s="401"/>
      <c r="Q14" s="401"/>
      <c r="R14" s="401"/>
      <c r="S14" s="401"/>
      <c r="T14" s="401"/>
      <c r="U14" s="401"/>
      <c r="V14" s="401"/>
      <c r="W14" s="401"/>
      <c r="X14" s="407"/>
      <c r="Y14" s="407"/>
      <c r="Z14" s="407"/>
      <c r="AA14" s="408"/>
      <c r="AB14" s="863"/>
      <c r="AC14" s="865"/>
      <c r="AD14" s="865"/>
      <c r="AE14" s="865"/>
      <c r="AF14" s="867"/>
      <c r="AG14" s="867"/>
      <c r="AH14" s="867"/>
      <c r="AI14" s="867"/>
      <c r="AJ14" s="867"/>
      <c r="AK14" s="867"/>
      <c r="AL14" s="867"/>
      <c r="AM14" s="867"/>
      <c r="AN14" s="867"/>
      <c r="AO14" s="867"/>
      <c r="AP14" s="867"/>
      <c r="AQ14" s="867"/>
      <c r="AR14" s="867"/>
      <c r="AS14" s="867"/>
      <c r="AT14" s="868"/>
    </row>
    <row r="15" spans="1:46" ht="15.75" customHeight="1" thickBot="1" x14ac:dyDescent="0.3">
      <c r="A15" s="854"/>
      <c r="B15" s="857"/>
      <c r="C15" s="861"/>
      <c r="D15" s="327" t="s">
        <v>40</v>
      </c>
      <c r="E15" s="449">
        <v>5730658570.6600008</v>
      </c>
      <c r="F15" s="411">
        <v>5730658570.6600008</v>
      </c>
      <c r="G15" s="411">
        <v>3302197958</v>
      </c>
      <c r="H15" s="411">
        <v>3301323796</v>
      </c>
      <c r="I15" s="411">
        <v>3689440204</v>
      </c>
      <c r="J15" s="411"/>
      <c r="K15" s="410"/>
      <c r="L15" s="411">
        <v>2913136157</v>
      </c>
      <c r="M15" s="411">
        <v>3230025338</v>
      </c>
      <c r="N15" s="411">
        <v>3488317338</v>
      </c>
      <c r="O15" s="411"/>
      <c r="P15" s="411"/>
      <c r="Q15" s="411"/>
      <c r="R15" s="411"/>
      <c r="S15" s="411"/>
      <c r="T15" s="411"/>
      <c r="U15" s="411"/>
      <c r="V15" s="411"/>
      <c r="W15" s="411"/>
      <c r="X15" s="411"/>
      <c r="Y15" s="411"/>
      <c r="Z15" s="411"/>
      <c r="AA15" s="412"/>
      <c r="AB15" s="863"/>
      <c r="AC15" s="865"/>
      <c r="AD15" s="865"/>
      <c r="AE15" s="865"/>
      <c r="AF15" s="867"/>
      <c r="AG15" s="867"/>
      <c r="AH15" s="867"/>
      <c r="AI15" s="867"/>
      <c r="AJ15" s="867"/>
      <c r="AK15" s="867"/>
      <c r="AL15" s="867"/>
      <c r="AM15" s="867"/>
      <c r="AN15" s="867"/>
      <c r="AO15" s="867"/>
      <c r="AP15" s="867"/>
      <c r="AQ15" s="867"/>
      <c r="AR15" s="867"/>
      <c r="AS15" s="867"/>
      <c r="AT15" s="868"/>
    </row>
    <row r="16" spans="1:46" ht="15.75" customHeight="1" x14ac:dyDescent="0.25">
      <c r="A16" s="854"/>
      <c r="B16" s="857"/>
      <c r="C16" s="859" t="s">
        <v>271</v>
      </c>
      <c r="D16" s="324" t="s">
        <v>36</v>
      </c>
      <c r="E16" s="395">
        <v>1</v>
      </c>
      <c r="F16" s="396">
        <v>1</v>
      </c>
      <c r="G16" s="396">
        <v>1</v>
      </c>
      <c r="H16" s="396">
        <v>1</v>
      </c>
      <c r="I16" s="396">
        <v>1</v>
      </c>
      <c r="J16" s="396"/>
      <c r="K16" s="397"/>
      <c r="L16" s="396">
        <v>1</v>
      </c>
      <c r="M16" s="396">
        <v>1</v>
      </c>
      <c r="N16" s="396">
        <v>1</v>
      </c>
      <c r="O16" s="396"/>
      <c r="P16" s="396"/>
      <c r="Q16" s="396"/>
      <c r="R16" s="396"/>
      <c r="S16" s="396"/>
      <c r="T16" s="396"/>
      <c r="U16" s="396"/>
      <c r="V16" s="396"/>
      <c r="W16" s="396"/>
      <c r="X16" s="396"/>
      <c r="Y16" s="396"/>
      <c r="Z16" s="396"/>
      <c r="AA16" s="398"/>
      <c r="AB16" s="863" t="s">
        <v>286</v>
      </c>
      <c r="AC16" s="865" t="s">
        <v>286</v>
      </c>
      <c r="AD16" s="865" t="s">
        <v>287</v>
      </c>
      <c r="AE16" s="865" t="s">
        <v>282</v>
      </c>
      <c r="AF16" s="867" t="s">
        <v>288</v>
      </c>
      <c r="AG16" s="867" t="s">
        <v>183</v>
      </c>
      <c r="AH16" s="867" t="s">
        <v>284</v>
      </c>
      <c r="AI16" s="867">
        <v>167092</v>
      </c>
      <c r="AJ16" s="867">
        <v>82795</v>
      </c>
      <c r="AK16" s="867">
        <v>84297</v>
      </c>
      <c r="AL16" s="867" t="s">
        <v>285</v>
      </c>
      <c r="AM16" s="867" t="s">
        <v>285</v>
      </c>
      <c r="AN16" s="867" t="s">
        <v>285</v>
      </c>
      <c r="AO16" s="867" t="s">
        <v>285</v>
      </c>
      <c r="AP16" s="867" t="s">
        <v>285</v>
      </c>
      <c r="AQ16" s="867" t="s">
        <v>285</v>
      </c>
      <c r="AR16" s="867" t="s">
        <v>285</v>
      </c>
      <c r="AS16" s="867">
        <v>167091</v>
      </c>
      <c r="AT16" s="868" t="s">
        <v>183</v>
      </c>
    </row>
    <row r="17" spans="1:46" ht="15.75" customHeight="1" x14ac:dyDescent="0.25">
      <c r="A17" s="854"/>
      <c r="B17" s="857"/>
      <c r="C17" s="860"/>
      <c r="D17" s="325" t="s">
        <v>3</v>
      </c>
      <c r="E17" s="447">
        <v>1510451280</v>
      </c>
      <c r="F17" s="401">
        <v>1537724760</v>
      </c>
      <c r="G17" s="401">
        <v>995327716</v>
      </c>
      <c r="H17" s="401">
        <v>995327716</v>
      </c>
      <c r="I17" s="401">
        <v>1046840073</v>
      </c>
      <c r="J17" s="401"/>
      <c r="K17" s="400">
        <v>0.12</v>
      </c>
      <c r="L17" s="401">
        <v>943815360</v>
      </c>
      <c r="M17" s="401">
        <v>943815360</v>
      </c>
      <c r="N17" s="401">
        <v>943815360</v>
      </c>
      <c r="O17" s="401"/>
      <c r="P17" s="401"/>
      <c r="Q17" s="401"/>
      <c r="R17" s="401"/>
      <c r="S17" s="401"/>
      <c r="T17" s="401"/>
      <c r="U17" s="402"/>
      <c r="V17" s="403"/>
      <c r="W17" s="401"/>
      <c r="X17" s="401"/>
      <c r="Y17" s="401"/>
      <c r="Z17" s="401"/>
      <c r="AA17" s="404">
        <v>0.12</v>
      </c>
      <c r="AB17" s="863"/>
      <c r="AC17" s="865"/>
      <c r="AD17" s="865"/>
      <c r="AE17" s="865"/>
      <c r="AF17" s="867"/>
      <c r="AG17" s="867"/>
      <c r="AH17" s="867"/>
      <c r="AI17" s="867"/>
      <c r="AJ17" s="867"/>
      <c r="AK17" s="867"/>
      <c r="AL17" s="867"/>
      <c r="AM17" s="867"/>
      <c r="AN17" s="867"/>
      <c r="AO17" s="867"/>
      <c r="AP17" s="867"/>
      <c r="AQ17" s="867"/>
      <c r="AR17" s="867"/>
      <c r="AS17" s="867"/>
      <c r="AT17" s="868"/>
    </row>
    <row r="18" spans="1:46" ht="15.75" customHeight="1" x14ac:dyDescent="0.25">
      <c r="A18" s="854"/>
      <c r="B18" s="857"/>
      <c r="C18" s="860"/>
      <c r="D18" s="326" t="s">
        <v>37</v>
      </c>
      <c r="E18" s="448">
        <v>0</v>
      </c>
      <c r="F18" s="407">
        <v>0</v>
      </c>
      <c r="G18" s="407">
        <v>0</v>
      </c>
      <c r="H18" s="407">
        <v>0</v>
      </c>
      <c r="I18" s="407">
        <v>0</v>
      </c>
      <c r="J18" s="407"/>
      <c r="K18" s="406"/>
      <c r="L18" s="401">
        <v>0</v>
      </c>
      <c r="M18" s="401">
        <v>0</v>
      </c>
      <c r="N18" s="401">
        <v>0</v>
      </c>
      <c r="O18" s="401"/>
      <c r="P18" s="401"/>
      <c r="Q18" s="401"/>
      <c r="R18" s="401"/>
      <c r="S18" s="401"/>
      <c r="T18" s="401"/>
      <c r="U18" s="401"/>
      <c r="V18" s="401"/>
      <c r="W18" s="401"/>
      <c r="X18" s="407"/>
      <c r="Y18" s="407"/>
      <c r="Z18" s="407"/>
      <c r="AA18" s="408"/>
      <c r="AB18" s="863"/>
      <c r="AC18" s="865"/>
      <c r="AD18" s="865"/>
      <c r="AE18" s="865"/>
      <c r="AF18" s="867"/>
      <c r="AG18" s="867"/>
      <c r="AH18" s="867"/>
      <c r="AI18" s="867"/>
      <c r="AJ18" s="867"/>
      <c r="AK18" s="867"/>
      <c r="AL18" s="867"/>
      <c r="AM18" s="867"/>
      <c r="AN18" s="867"/>
      <c r="AO18" s="867"/>
      <c r="AP18" s="867"/>
      <c r="AQ18" s="867"/>
      <c r="AR18" s="867"/>
      <c r="AS18" s="867"/>
      <c r="AT18" s="868"/>
    </row>
    <row r="19" spans="1:46" ht="15.75" customHeight="1" x14ac:dyDescent="0.25">
      <c r="A19" s="854"/>
      <c r="B19" s="857"/>
      <c r="C19" s="860"/>
      <c r="D19" s="325" t="s">
        <v>4</v>
      </c>
      <c r="E19" s="447">
        <v>512134097.88</v>
      </c>
      <c r="F19" s="401">
        <v>511800429.83999997</v>
      </c>
      <c r="G19" s="401">
        <v>170153916</v>
      </c>
      <c r="H19" s="401">
        <v>169845388</v>
      </c>
      <c r="I19" s="401">
        <v>255315294</v>
      </c>
      <c r="J19" s="401"/>
      <c r="K19" s="400">
        <v>0.12</v>
      </c>
      <c r="L19" s="401">
        <v>84350343</v>
      </c>
      <c r="M19" s="401">
        <v>196193583</v>
      </c>
      <c r="N19" s="401">
        <v>287355465</v>
      </c>
      <c r="O19" s="401"/>
      <c r="P19" s="401"/>
      <c r="Q19" s="401"/>
      <c r="R19" s="401"/>
      <c r="S19" s="401"/>
      <c r="T19" s="401"/>
      <c r="U19" s="407"/>
      <c r="V19" s="403"/>
      <c r="W19" s="401"/>
      <c r="X19" s="401"/>
      <c r="Y19" s="401"/>
      <c r="Z19" s="401"/>
      <c r="AA19" s="404">
        <v>0.12</v>
      </c>
      <c r="AB19" s="863"/>
      <c r="AC19" s="865"/>
      <c r="AD19" s="865"/>
      <c r="AE19" s="865"/>
      <c r="AF19" s="867"/>
      <c r="AG19" s="867"/>
      <c r="AH19" s="867"/>
      <c r="AI19" s="867"/>
      <c r="AJ19" s="867"/>
      <c r="AK19" s="867"/>
      <c r="AL19" s="867"/>
      <c r="AM19" s="867"/>
      <c r="AN19" s="867"/>
      <c r="AO19" s="867"/>
      <c r="AP19" s="867"/>
      <c r="AQ19" s="867"/>
      <c r="AR19" s="867"/>
      <c r="AS19" s="867"/>
      <c r="AT19" s="868"/>
    </row>
    <row r="20" spans="1:46" ht="15.75" customHeight="1" x14ac:dyDescent="0.25">
      <c r="A20" s="854"/>
      <c r="B20" s="857"/>
      <c r="C20" s="860"/>
      <c r="D20" s="326" t="s">
        <v>38</v>
      </c>
      <c r="E20" s="448">
        <v>1</v>
      </c>
      <c r="F20" s="407">
        <v>1</v>
      </c>
      <c r="G20" s="407">
        <v>1</v>
      </c>
      <c r="H20" s="407">
        <v>1</v>
      </c>
      <c r="I20" s="407">
        <v>1</v>
      </c>
      <c r="J20" s="407"/>
      <c r="K20" s="406"/>
      <c r="L20" s="401">
        <v>1</v>
      </c>
      <c r="M20" s="401">
        <v>1</v>
      </c>
      <c r="N20" s="401">
        <v>1</v>
      </c>
      <c r="O20" s="401"/>
      <c r="P20" s="401"/>
      <c r="Q20" s="401"/>
      <c r="R20" s="401"/>
      <c r="S20" s="401"/>
      <c r="T20" s="401"/>
      <c r="U20" s="401"/>
      <c r="V20" s="401"/>
      <c r="W20" s="401"/>
      <c r="X20" s="407"/>
      <c r="Y20" s="407"/>
      <c r="Z20" s="407"/>
      <c r="AA20" s="408"/>
      <c r="AB20" s="863"/>
      <c r="AC20" s="865"/>
      <c r="AD20" s="865"/>
      <c r="AE20" s="865"/>
      <c r="AF20" s="867"/>
      <c r="AG20" s="867"/>
      <c r="AH20" s="867"/>
      <c r="AI20" s="867"/>
      <c r="AJ20" s="867"/>
      <c r="AK20" s="867"/>
      <c r="AL20" s="867"/>
      <c r="AM20" s="867"/>
      <c r="AN20" s="867"/>
      <c r="AO20" s="867"/>
      <c r="AP20" s="867"/>
      <c r="AQ20" s="867"/>
      <c r="AR20" s="867"/>
      <c r="AS20" s="867"/>
      <c r="AT20" s="868"/>
    </row>
    <row r="21" spans="1:46" ht="15.75" customHeight="1" thickBot="1" x14ac:dyDescent="0.3">
      <c r="A21" s="854"/>
      <c r="B21" s="857"/>
      <c r="C21" s="861"/>
      <c r="D21" s="327" t="s">
        <v>40</v>
      </c>
      <c r="E21" s="450">
        <v>2022585377.8800001</v>
      </c>
      <c r="F21" s="413">
        <v>2022585377.8800001</v>
      </c>
      <c r="G21" s="413">
        <v>1165481632</v>
      </c>
      <c r="H21" s="413">
        <v>1165173104</v>
      </c>
      <c r="I21" s="413">
        <v>1302155367</v>
      </c>
      <c r="J21" s="413"/>
      <c r="K21" s="410"/>
      <c r="L21" s="411">
        <v>1028165703</v>
      </c>
      <c r="M21" s="411">
        <v>1140008943</v>
      </c>
      <c r="N21" s="411">
        <v>1231170825</v>
      </c>
      <c r="O21" s="411"/>
      <c r="P21" s="411"/>
      <c r="Q21" s="411"/>
      <c r="R21" s="411"/>
      <c r="S21" s="411"/>
      <c r="T21" s="411"/>
      <c r="U21" s="411"/>
      <c r="V21" s="411"/>
      <c r="W21" s="411"/>
      <c r="X21" s="411"/>
      <c r="Y21" s="411"/>
      <c r="Z21" s="411"/>
      <c r="AA21" s="412"/>
      <c r="AB21" s="863"/>
      <c r="AC21" s="865"/>
      <c r="AD21" s="865"/>
      <c r="AE21" s="865"/>
      <c r="AF21" s="867"/>
      <c r="AG21" s="867"/>
      <c r="AH21" s="867"/>
      <c r="AI21" s="867"/>
      <c r="AJ21" s="867"/>
      <c r="AK21" s="867"/>
      <c r="AL21" s="867"/>
      <c r="AM21" s="867"/>
      <c r="AN21" s="867"/>
      <c r="AO21" s="867"/>
      <c r="AP21" s="867"/>
      <c r="AQ21" s="867"/>
      <c r="AR21" s="867"/>
      <c r="AS21" s="867"/>
      <c r="AT21" s="868"/>
    </row>
    <row r="22" spans="1:46" ht="15.75" customHeight="1" x14ac:dyDescent="0.25">
      <c r="A22" s="854"/>
      <c r="B22" s="857"/>
      <c r="C22" s="859" t="s">
        <v>272</v>
      </c>
      <c r="D22" s="324" t="s">
        <v>36</v>
      </c>
      <c r="E22" s="395">
        <v>1</v>
      </c>
      <c r="F22" s="396">
        <v>1</v>
      </c>
      <c r="G22" s="396">
        <v>1</v>
      </c>
      <c r="H22" s="396">
        <v>1</v>
      </c>
      <c r="I22" s="396">
        <v>1</v>
      </c>
      <c r="J22" s="396"/>
      <c r="K22" s="397"/>
      <c r="L22" s="396">
        <v>1</v>
      </c>
      <c r="M22" s="396">
        <v>1</v>
      </c>
      <c r="N22" s="396">
        <v>1</v>
      </c>
      <c r="O22" s="396"/>
      <c r="P22" s="396"/>
      <c r="Q22" s="396"/>
      <c r="R22" s="396"/>
      <c r="S22" s="396"/>
      <c r="T22" s="396"/>
      <c r="U22" s="396"/>
      <c r="V22" s="396"/>
      <c r="W22" s="396"/>
      <c r="X22" s="396"/>
      <c r="Y22" s="396"/>
      <c r="Z22" s="396"/>
      <c r="AA22" s="398"/>
      <c r="AB22" s="863" t="s">
        <v>289</v>
      </c>
      <c r="AC22" s="865" t="s">
        <v>290</v>
      </c>
      <c r="AD22" s="865" t="s">
        <v>291</v>
      </c>
      <c r="AE22" s="865" t="s">
        <v>282</v>
      </c>
      <c r="AF22" s="867" t="s">
        <v>288</v>
      </c>
      <c r="AG22" s="867" t="s">
        <v>183</v>
      </c>
      <c r="AH22" s="867" t="s">
        <v>284</v>
      </c>
      <c r="AI22" s="867">
        <v>67486</v>
      </c>
      <c r="AJ22" s="867">
        <v>33439</v>
      </c>
      <c r="AK22" s="867">
        <v>34047</v>
      </c>
      <c r="AL22" s="867" t="s">
        <v>285</v>
      </c>
      <c r="AM22" s="867" t="s">
        <v>285</v>
      </c>
      <c r="AN22" s="867" t="s">
        <v>285</v>
      </c>
      <c r="AO22" s="867" t="s">
        <v>285</v>
      </c>
      <c r="AP22" s="867" t="s">
        <v>285</v>
      </c>
      <c r="AQ22" s="867" t="s">
        <v>285</v>
      </c>
      <c r="AR22" s="867" t="s">
        <v>285</v>
      </c>
      <c r="AS22" s="867">
        <v>67484</v>
      </c>
      <c r="AT22" s="868" t="s">
        <v>183</v>
      </c>
    </row>
    <row r="23" spans="1:46" ht="15.75" customHeight="1" x14ac:dyDescent="0.25">
      <c r="A23" s="854"/>
      <c r="B23" s="857"/>
      <c r="C23" s="860"/>
      <c r="D23" s="325" t="s">
        <v>3</v>
      </c>
      <c r="E23" s="448">
        <v>1384580340</v>
      </c>
      <c r="F23" s="401">
        <v>1409581030</v>
      </c>
      <c r="G23" s="407">
        <v>912383740</v>
      </c>
      <c r="H23" s="407">
        <v>912383740</v>
      </c>
      <c r="I23" s="407">
        <v>959603400</v>
      </c>
      <c r="J23" s="407"/>
      <c r="K23" s="400">
        <v>0.11</v>
      </c>
      <c r="L23" s="401">
        <v>865164080</v>
      </c>
      <c r="M23" s="401">
        <v>865164080</v>
      </c>
      <c r="N23" s="401">
        <v>865164080</v>
      </c>
      <c r="O23" s="401"/>
      <c r="P23" s="401"/>
      <c r="Q23" s="401"/>
      <c r="R23" s="401"/>
      <c r="S23" s="401"/>
      <c r="T23" s="401"/>
      <c r="U23" s="402"/>
      <c r="V23" s="403"/>
      <c r="W23" s="401"/>
      <c r="X23" s="401"/>
      <c r="Y23" s="401"/>
      <c r="Z23" s="401"/>
      <c r="AA23" s="404">
        <v>0.11</v>
      </c>
      <c r="AB23" s="863"/>
      <c r="AC23" s="865"/>
      <c r="AD23" s="865"/>
      <c r="AE23" s="865"/>
      <c r="AF23" s="867"/>
      <c r="AG23" s="867"/>
      <c r="AH23" s="867"/>
      <c r="AI23" s="867"/>
      <c r="AJ23" s="867"/>
      <c r="AK23" s="867"/>
      <c r="AL23" s="867"/>
      <c r="AM23" s="867"/>
      <c r="AN23" s="867"/>
      <c r="AO23" s="867"/>
      <c r="AP23" s="867"/>
      <c r="AQ23" s="867"/>
      <c r="AR23" s="867"/>
      <c r="AS23" s="867"/>
      <c r="AT23" s="868"/>
    </row>
    <row r="24" spans="1:46" ht="15.75" customHeight="1" x14ac:dyDescent="0.25">
      <c r="A24" s="854"/>
      <c r="B24" s="857"/>
      <c r="C24" s="860"/>
      <c r="D24" s="326" t="s">
        <v>37</v>
      </c>
      <c r="E24" s="448">
        <v>0</v>
      </c>
      <c r="F24" s="407">
        <v>0</v>
      </c>
      <c r="G24" s="407">
        <v>0</v>
      </c>
      <c r="H24" s="407">
        <v>0</v>
      </c>
      <c r="I24" s="407">
        <v>0</v>
      </c>
      <c r="J24" s="407"/>
      <c r="K24" s="406"/>
      <c r="L24" s="401">
        <v>0</v>
      </c>
      <c r="M24" s="401">
        <v>0</v>
      </c>
      <c r="N24" s="401">
        <v>0</v>
      </c>
      <c r="O24" s="401"/>
      <c r="P24" s="401"/>
      <c r="Q24" s="401"/>
      <c r="R24" s="401"/>
      <c r="S24" s="401"/>
      <c r="T24" s="401"/>
      <c r="U24" s="401"/>
      <c r="V24" s="401"/>
      <c r="W24" s="401"/>
      <c r="X24" s="407"/>
      <c r="Y24" s="407"/>
      <c r="Z24" s="407"/>
      <c r="AA24" s="408"/>
      <c r="AB24" s="863"/>
      <c r="AC24" s="865"/>
      <c r="AD24" s="865"/>
      <c r="AE24" s="865"/>
      <c r="AF24" s="867"/>
      <c r="AG24" s="867"/>
      <c r="AH24" s="867"/>
      <c r="AI24" s="867"/>
      <c r="AJ24" s="867"/>
      <c r="AK24" s="867"/>
      <c r="AL24" s="867"/>
      <c r="AM24" s="867"/>
      <c r="AN24" s="867"/>
      <c r="AO24" s="867"/>
      <c r="AP24" s="867"/>
      <c r="AQ24" s="867"/>
      <c r="AR24" s="867"/>
      <c r="AS24" s="867"/>
      <c r="AT24" s="868"/>
    </row>
    <row r="25" spans="1:46" ht="15.75" customHeight="1" x14ac:dyDescent="0.25">
      <c r="A25" s="854"/>
      <c r="B25" s="857"/>
      <c r="C25" s="860"/>
      <c r="D25" s="325" t="s">
        <v>4</v>
      </c>
      <c r="E25" s="447">
        <v>469456256.38999999</v>
      </c>
      <c r="F25" s="401">
        <v>469150394.01999998</v>
      </c>
      <c r="G25" s="401">
        <v>155974423</v>
      </c>
      <c r="H25" s="401">
        <v>155691606</v>
      </c>
      <c r="I25" s="401">
        <v>234039019</v>
      </c>
      <c r="J25" s="401"/>
      <c r="K25" s="400">
        <v>0.11</v>
      </c>
      <c r="L25" s="401">
        <v>77321147</v>
      </c>
      <c r="M25" s="401">
        <v>179844118</v>
      </c>
      <c r="N25" s="401">
        <v>263409176</v>
      </c>
      <c r="O25" s="401"/>
      <c r="P25" s="401"/>
      <c r="Q25" s="401"/>
      <c r="R25" s="401"/>
      <c r="S25" s="401"/>
      <c r="T25" s="401"/>
      <c r="U25" s="407"/>
      <c r="V25" s="403"/>
      <c r="W25" s="401"/>
      <c r="X25" s="401"/>
      <c r="Y25" s="401"/>
      <c r="Z25" s="401"/>
      <c r="AA25" s="404">
        <v>0.11</v>
      </c>
      <c r="AB25" s="863"/>
      <c r="AC25" s="865"/>
      <c r="AD25" s="865"/>
      <c r="AE25" s="865"/>
      <c r="AF25" s="867"/>
      <c r="AG25" s="867"/>
      <c r="AH25" s="867"/>
      <c r="AI25" s="867"/>
      <c r="AJ25" s="867"/>
      <c r="AK25" s="867"/>
      <c r="AL25" s="867"/>
      <c r="AM25" s="867"/>
      <c r="AN25" s="867"/>
      <c r="AO25" s="867"/>
      <c r="AP25" s="867"/>
      <c r="AQ25" s="867"/>
      <c r="AR25" s="867"/>
      <c r="AS25" s="867"/>
      <c r="AT25" s="868"/>
    </row>
    <row r="26" spans="1:46" ht="15.75" customHeight="1" x14ac:dyDescent="0.25">
      <c r="A26" s="854"/>
      <c r="B26" s="857"/>
      <c r="C26" s="860"/>
      <c r="D26" s="326" t="s">
        <v>38</v>
      </c>
      <c r="E26" s="448">
        <v>1</v>
      </c>
      <c r="F26" s="407">
        <v>1</v>
      </c>
      <c r="G26" s="407">
        <v>1</v>
      </c>
      <c r="H26" s="407">
        <v>1</v>
      </c>
      <c r="I26" s="407">
        <v>1</v>
      </c>
      <c r="J26" s="407"/>
      <c r="K26" s="406"/>
      <c r="L26" s="401">
        <v>1</v>
      </c>
      <c r="M26" s="401">
        <v>1</v>
      </c>
      <c r="N26" s="401">
        <v>1</v>
      </c>
      <c r="O26" s="401"/>
      <c r="P26" s="401"/>
      <c r="Q26" s="401"/>
      <c r="R26" s="401"/>
      <c r="S26" s="401"/>
      <c r="T26" s="401"/>
      <c r="U26" s="401"/>
      <c r="V26" s="401"/>
      <c r="W26" s="401"/>
      <c r="X26" s="407"/>
      <c r="Y26" s="407"/>
      <c r="Z26" s="407"/>
      <c r="AA26" s="408"/>
      <c r="AB26" s="863"/>
      <c r="AC26" s="865"/>
      <c r="AD26" s="865"/>
      <c r="AE26" s="865"/>
      <c r="AF26" s="867"/>
      <c r="AG26" s="867"/>
      <c r="AH26" s="867"/>
      <c r="AI26" s="867"/>
      <c r="AJ26" s="867"/>
      <c r="AK26" s="867"/>
      <c r="AL26" s="867"/>
      <c r="AM26" s="867"/>
      <c r="AN26" s="867"/>
      <c r="AO26" s="867"/>
      <c r="AP26" s="867"/>
      <c r="AQ26" s="867"/>
      <c r="AR26" s="867"/>
      <c r="AS26" s="867"/>
      <c r="AT26" s="868"/>
    </row>
    <row r="27" spans="1:46" ht="15.75" customHeight="1" thickBot="1" x14ac:dyDescent="0.3">
      <c r="A27" s="854"/>
      <c r="B27" s="857"/>
      <c r="C27" s="861"/>
      <c r="D27" s="327" t="s">
        <v>40</v>
      </c>
      <c r="E27" s="449">
        <v>1854036596.3899999</v>
      </c>
      <c r="F27" s="411">
        <v>1854036596.3899999</v>
      </c>
      <c r="G27" s="411">
        <v>1068358163</v>
      </c>
      <c r="H27" s="411">
        <v>1068075346</v>
      </c>
      <c r="I27" s="411">
        <v>1193642419</v>
      </c>
      <c r="J27" s="411"/>
      <c r="K27" s="410"/>
      <c r="L27" s="411">
        <v>942485227</v>
      </c>
      <c r="M27" s="411">
        <v>1045008198</v>
      </c>
      <c r="N27" s="411">
        <v>1128573256</v>
      </c>
      <c r="O27" s="411"/>
      <c r="P27" s="411"/>
      <c r="Q27" s="411"/>
      <c r="R27" s="411"/>
      <c r="S27" s="411"/>
      <c r="T27" s="411"/>
      <c r="U27" s="411"/>
      <c r="V27" s="411"/>
      <c r="W27" s="411"/>
      <c r="X27" s="411"/>
      <c r="Y27" s="411"/>
      <c r="Z27" s="411"/>
      <c r="AA27" s="412"/>
      <c r="AB27" s="863"/>
      <c r="AC27" s="865"/>
      <c r="AD27" s="865"/>
      <c r="AE27" s="865"/>
      <c r="AF27" s="867"/>
      <c r="AG27" s="867"/>
      <c r="AH27" s="867"/>
      <c r="AI27" s="867"/>
      <c r="AJ27" s="867"/>
      <c r="AK27" s="867"/>
      <c r="AL27" s="867"/>
      <c r="AM27" s="867"/>
      <c r="AN27" s="867"/>
      <c r="AO27" s="867"/>
      <c r="AP27" s="867"/>
      <c r="AQ27" s="867"/>
      <c r="AR27" s="867"/>
      <c r="AS27" s="867"/>
      <c r="AT27" s="868"/>
    </row>
    <row r="28" spans="1:46" ht="15.75" customHeight="1" x14ac:dyDescent="0.25">
      <c r="A28" s="854"/>
      <c r="B28" s="857"/>
      <c r="C28" s="859" t="s">
        <v>273</v>
      </c>
      <c r="D28" s="324" t="s">
        <v>36</v>
      </c>
      <c r="E28" s="395">
        <v>1</v>
      </c>
      <c r="F28" s="396">
        <v>1</v>
      </c>
      <c r="G28" s="396">
        <v>1</v>
      </c>
      <c r="H28" s="396">
        <v>1</v>
      </c>
      <c r="I28" s="396">
        <v>1</v>
      </c>
      <c r="J28" s="396"/>
      <c r="K28" s="397"/>
      <c r="L28" s="396">
        <v>1</v>
      </c>
      <c r="M28" s="396">
        <v>1</v>
      </c>
      <c r="N28" s="396">
        <v>1</v>
      </c>
      <c r="O28" s="396"/>
      <c r="P28" s="396"/>
      <c r="Q28" s="396"/>
      <c r="R28" s="396"/>
      <c r="S28" s="396"/>
      <c r="T28" s="396"/>
      <c r="U28" s="396"/>
      <c r="V28" s="396"/>
      <c r="W28" s="396"/>
      <c r="X28" s="396"/>
      <c r="Y28" s="396"/>
      <c r="Z28" s="396"/>
      <c r="AA28" s="398"/>
      <c r="AB28" s="863" t="s">
        <v>292</v>
      </c>
      <c r="AC28" s="865" t="s">
        <v>293</v>
      </c>
      <c r="AD28" s="865" t="s">
        <v>294</v>
      </c>
      <c r="AE28" s="865" t="s">
        <v>295</v>
      </c>
      <c r="AF28" s="867" t="s">
        <v>296</v>
      </c>
      <c r="AG28" s="867" t="s">
        <v>183</v>
      </c>
      <c r="AH28" s="867" t="s">
        <v>284</v>
      </c>
      <c r="AI28" s="867">
        <v>184195</v>
      </c>
      <c r="AJ28" s="867">
        <v>93641</v>
      </c>
      <c r="AK28" s="867">
        <v>90554</v>
      </c>
      <c r="AL28" s="867" t="s">
        <v>285</v>
      </c>
      <c r="AM28" s="867" t="s">
        <v>285</v>
      </c>
      <c r="AN28" s="867" t="s">
        <v>285</v>
      </c>
      <c r="AO28" s="867" t="s">
        <v>285</v>
      </c>
      <c r="AP28" s="867" t="s">
        <v>285</v>
      </c>
      <c r="AQ28" s="867" t="s">
        <v>285</v>
      </c>
      <c r="AR28" s="867" t="s">
        <v>285</v>
      </c>
      <c r="AS28" s="867">
        <v>95747</v>
      </c>
      <c r="AT28" s="868" t="s">
        <v>183</v>
      </c>
    </row>
    <row r="29" spans="1:46" ht="15.75" customHeight="1" x14ac:dyDescent="0.25">
      <c r="A29" s="854"/>
      <c r="B29" s="857"/>
      <c r="C29" s="860"/>
      <c r="D29" s="325" t="s">
        <v>3</v>
      </c>
      <c r="E29" s="447">
        <v>1258709400</v>
      </c>
      <c r="F29" s="401">
        <v>1281437300</v>
      </c>
      <c r="G29" s="401">
        <v>829439764</v>
      </c>
      <c r="H29" s="401">
        <v>829439764</v>
      </c>
      <c r="I29" s="401">
        <v>872366727</v>
      </c>
      <c r="J29" s="401"/>
      <c r="K29" s="400">
        <v>0.1</v>
      </c>
      <c r="L29" s="401">
        <v>786512800</v>
      </c>
      <c r="M29" s="401">
        <v>786512800</v>
      </c>
      <c r="N29" s="401">
        <v>786512800</v>
      </c>
      <c r="O29" s="401"/>
      <c r="P29" s="401"/>
      <c r="Q29" s="401"/>
      <c r="R29" s="401"/>
      <c r="S29" s="401"/>
      <c r="T29" s="401"/>
      <c r="U29" s="402"/>
      <c r="V29" s="403"/>
      <c r="W29" s="401"/>
      <c r="X29" s="401"/>
      <c r="Y29" s="401"/>
      <c r="Z29" s="401"/>
      <c r="AA29" s="404">
        <v>0.1</v>
      </c>
      <c r="AB29" s="863"/>
      <c r="AC29" s="865"/>
      <c r="AD29" s="865"/>
      <c r="AE29" s="865"/>
      <c r="AF29" s="867"/>
      <c r="AG29" s="867"/>
      <c r="AH29" s="867"/>
      <c r="AI29" s="867"/>
      <c r="AJ29" s="867"/>
      <c r="AK29" s="867"/>
      <c r="AL29" s="867"/>
      <c r="AM29" s="867"/>
      <c r="AN29" s="867"/>
      <c r="AO29" s="867"/>
      <c r="AP29" s="867"/>
      <c r="AQ29" s="867"/>
      <c r="AR29" s="867"/>
      <c r="AS29" s="867"/>
      <c r="AT29" s="868"/>
    </row>
    <row r="30" spans="1:46" ht="15.75" customHeight="1" x14ac:dyDescent="0.25">
      <c r="A30" s="854"/>
      <c r="B30" s="857"/>
      <c r="C30" s="860"/>
      <c r="D30" s="326" t="s">
        <v>37</v>
      </c>
      <c r="E30" s="448">
        <v>0</v>
      </c>
      <c r="F30" s="407">
        <v>0</v>
      </c>
      <c r="G30" s="407">
        <v>0</v>
      </c>
      <c r="H30" s="407">
        <v>0</v>
      </c>
      <c r="I30" s="407">
        <v>0</v>
      </c>
      <c r="J30" s="407"/>
      <c r="K30" s="406"/>
      <c r="L30" s="401">
        <v>0</v>
      </c>
      <c r="M30" s="401">
        <v>0</v>
      </c>
      <c r="N30" s="401">
        <v>0</v>
      </c>
      <c r="O30" s="401"/>
      <c r="P30" s="401"/>
      <c r="Q30" s="401"/>
      <c r="R30" s="401"/>
      <c r="S30" s="401"/>
      <c r="T30" s="401"/>
      <c r="U30" s="401"/>
      <c r="V30" s="401"/>
      <c r="W30" s="401"/>
      <c r="X30" s="407"/>
      <c r="Y30" s="407"/>
      <c r="Z30" s="407"/>
      <c r="AA30" s="408"/>
      <c r="AB30" s="863"/>
      <c r="AC30" s="865"/>
      <c r="AD30" s="865"/>
      <c r="AE30" s="865"/>
      <c r="AF30" s="867"/>
      <c r="AG30" s="867"/>
      <c r="AH30" s="867"/>
      <c r="AI30" s="867"/>
      <c r="AJ30" s="867"/>
      <c r="AK30" s="867"/>
      <c r="AL30" s="867"/>
      <c r="AM30" s="867"/>
      <c r="AN30" s="867"/>
      <c r="AO30" s="867"/>
      <c r="AP30" s="867"/>
      <c r="AQ30" s="867"/>
      <c r="AR30" s="867"/>
      <c r="AS30" s="867"/>
      <c r="AT30" s="868"/>
    </row>
    <row r="31" spans="1:46" ht="15.75" customHeight="1" x14ac:dyDescent="0.25">
      <c r="A31" s="854"/>
      <c r="B31" s="857"/>
      <c r="C31" s="860"/>
      <c r="D31" s="325" t="s">
        <v>4</v>
      </c>
      <c r="E31" s="447">
        <v>426778414.90000004</v>
      </c>
      <c r="F31" s="401">
        <v>426500358.20000005</v>
      </c>
      <c r="G31" s="401">
        <v>141794930</v>
      </c>
      <c r="H31" s="401">
        <v>141537823</v>
      </c>
      <c r="I31" s="401">
        <v>212762745</v>
      </c>
      <c r="J31" s="401"/>
      <c r="K31" s="400">
        <v>0.1</v>
      </c>
      <c r="L31" s="401">
        <v>70291952</v>
      </c>
      <c r="M31" s="401">
        <v>163494652</v>
      </c>
      <c r="N31" s="401">
        <v>239462888</v>
      </c>
      <c r="O31" s="401"/>
      <c r="P31" s="401"/>
      <c r="Q31" s="401"/>
      <c r="R31" s="401"/>
      <c r="S31" s="401"/>
      <c r="T31" s="401"/>
      <c r="U31" s="407"/>
      <c r="V31" s="403"/>
      <c r="W31" s="401"/>
      <c r="X31" s="401"/>
      <c r="Y31" s="401"/>
      <c r="Z31" s="401"/>
      <c r="AA31" s="404">
        <v>0.1</v>
      </c>
      <c r="AB31" s="863"/>
      <c r="AC31" s="865"/>
      <c r="AD31" s="865"/>
      <c r="AE31" s="865"/>
      <c r="AF31" s="867"/>
      <c r="AG31" s="867"/>
      <c r="AH31" s="867"/>
      <c r="AI31" s="867"/>
      <c r="AJ31" s="867"/>
      <c r="AK31" s="867"/>
      <c r="AL31" s="867"/>
      <c r="AM31" s="867"/>
      <c r="AN31" s="867"/>
      <c r="AO31" s="867"/>
      <c r="AP31" s="867"/>
      <c r="AQ31" s="867"/>
      <c r="AR31" s="867"/>
      <c r="AS31" s="867"/>
      <c r="AT31" s="868"/>
    </row>
    <row r="32" spans="1:46" ht="15.75" customHeight="1" x14ac:dyDescent="0.25">
      <c r="A32" s="854"/>
      <c r="B32" s="857"/>
      <c r="C32" s="860"/>
      <c r="D32" s="326" t="s">
        <v>38</v>
      </c>
      <c r="E32" s="448">
        <v>1</v>
      </c>
      <c r="F32" s="407">
        <v>1</v>
      </c>
      <c r="G32" s="407">
        <v>1</v>
      </c>
      <c r="H32" s="407">
        <v>1</v>
      </c>
      <c r="I32" s="407">
        <v>1</v>
      </c>
      <c r="J32" s="407"/>
      <c r="K32" s="406"/>
      <c r="L32" s="401">
        <v>1</v>
      </c>
      <c r="M32" s="401">
        <v>1</v>
      </c>
      <c r="N32" s="401">
        <v>1</v>
      </c>
      <c r="O32" s="401"/>
      <c r="P32" s="401"/>
      <c r="Q32" s="401"/>
      <c r="R32" s="401"/>
      <c r="S32" s="401"/>
      <c r="T32" s="401"/>
      <c r="U32" s="401"/>
      <c r="V32" s="401"/>
      <c r="W32" s="401"/>
      <c r="X32" s="407"/>
      <c r="Y32" s="407"/>
      <c r="Z32" s="407"/>
      <c r="AA32" s="408"/>
      <c r="AB32" s="863"/>
      <c r="AC32" s="865"/>
      <c r="AD32" s="865"/>
      <c r="AE32" s="865"/>
      <c r="AF32" s="867"/>
      <c r="AG32" s="867"/>
      <c r="AH32" s="867"/>
      <c r="AI32" s="867"/>
      <c r="AJ32" s="867"/>
      <c r="AK32" s="867"/>
      <c r="AL32" s="867"/>
      <c r="AM32" s="867"/>
      <c r="AN32" s="867"/>
      <c r="AO32" s="867"/>
      <c r="AP32" s="867"/>
      <c r="AQ32" s="867"/>
      <c r="AR32" s="867"/>
      <c r="AS32" s="867"/>
      <c r="AT32" s="868"/>
    </row>
    <row r="33" spans="1:46" ht="15.75" customHeight="1" thickBot="1" x14ac:dyDescent="0.3">
      <c r="A33" s="854"/>
      <c r="B33" s="857"/>
      <c r="C33" s="861"/>
      <c r="D33" s="327" t="s">
        <v>40</v>
      </c>
      <c r="E33" s="450">
        <v>1685487814.9000001</v>
      </c>
      <c r="F33" s="413">
        <v>1685487814.9000001</v>
      </c>
      <c r="G33" s="413">
        <v>971234694</v>
      </c>
      <c r="H33" s="413">
        <v>970977587</v>
      </c>
      <c r="I33" s="413">
        <v>1085129472</v>
      </c>
      <c r="J33" s="413"/>
      <c r="K33" s="410"/>
      <c r="L33" s="411">
        <v>856804752</v>
      </c>
      <c r="M33" s="411">
        <v>950007452</v>
      </c>
      <c r="N33" s="411">
        <v>1025975688</v>
      </c>
      <c r="O33" s="411"/>
      <c r="P33" s="413"/>
      <c r="Q33" s="413"/>
      <c r="R33" s="413"/>
      <c r="S33" s="413"/>
      <c r="T33" s="413"/>
      <c r="U33" s="413"/>
      <c r="V33" s="413"/>
      <c r="W33" s="413"/>
      <c r="X33" s="411"/>
      <c r="Y33" s="411"/>
      <c r="Z33" s="411"/>
      <c r="AA33" s="412"/>
      <c r="AB33" s="863"/>
      <c r="AC33" s="865"/>
      <c r="AD33" s="865"/>
      <c r="AE33" s="865"/>
      <c r="AF33" s="867"/>
      <c r="AG33" s="867"/>
      <c r="AH33" s="867"/>
      <c r="AI33" s="867"/>
      <c r="AJ33" s="867"/>
      <c r="AK33" s="867"/>
      <c r="AL33" s="867"/>
      <c r="AM33" s="867"/>
      <c r="AN33" s="867"/>
      <c r="AO33" s="867"/>
      <c r="AP33" s="867"/>
      <c r="AQ33" s="867"/>
      <c r="AR33" s="867"/>
      <c r="AS33" s="867"/>
      <c r="AT33" s="868"/>
    </row>
    <row r="34" spans="1:46" ht="15.75" customHeight="1" x14ac:dyDescent="0.25">
      <c r="A34" s="854"/>
      <c r="B34" s="857"/>
      <c r="C34" s="859" t="s">
        <v>274</v>
      </c>
      <c r="D34" s="324" t="s">
        <v>36</v>
      </c>
      <c r="E34" s="395">
        <v>1</v>
      </c>
      <c r="F34" s="396">
        <v>1</v>
      </c>
      <c r="G34" s="396">
        <v>1</v>
      </c>
      <c r="H34" s="396">
        <v>1</v>
      </c>
      <c r="I34" s="396">
        <v>1</v>
      </c>
      <c r="J34" s="396"/>
      <c r="K34" s="397"/>
      <c r="L34" s="396">
        <v>1</v>
      </c>
      <c r="M34" s="396">
        <v>1</v>
      </c>
      <c r="N34" s="396">
        <v>1</v>
      </c>
      <c r="O34" s="396"/>
      <c r="P34" s="396"/>
      <c r="Q34" s="396"/>
      <c r="R34" s="396"/>
      <c r="S34" s="396"/>
      <c r="T34" s="396"/>
      <c r="U34" s="396"/>
      <c r="V34" s="396"/>
      <c r="W34" s="396"/>
      <c r="X34" s="396"/>
      <c r="Y34" s="396"/>
      <c r="Z34" s="396"/>
      <c r="AA34" s="398"/>
      <c r="AB34" s="863" t="s">
        <v>297</v>
      </c>
      <c r="AC34" s="865" t="s">
        <v>298</v>
      </c>
      <c r="AD34" s="865" t="s">
        <v>299</v>
      </c>
      <c r="AE34" s="865" t="s">
        <v>300</v>
      </c>
      <c r="AF34" s="865" t="s">
        <v>301</v>
      </c>
      <c r="AG34" s="867" t="s">
        <v>183</v>
      </c>
      <c r="AH34" s="867" t="s">
        <v>302</v>
      </c>
      <c r="AI34" s="867">
        <v>218659</v>
      </c>
      <c r="AJ34" s="867">
        <v>108345</v>
      </c>
      <c r="AK34" s="867">
        <v>110314</v>
      </c>
      <c r="AL34" s="867" t="s">
        <v>285</v>
      </c>
      <c r="AM34" s="867" t="s">
        <v>285</v>
      </c>
      <c r="AN34" s="867" t="s">
        <v>285</v>
      </c>
      <c r="AO34" s="867" t="s">
        <v>285</v>
      </c>
      <c r="AP34" s="867" t="s">
        <v>285</v>
      </c>
      <c r="AQ34" s="867" t="s">
        <v>285</v>
      </c>
      <c r="AR34" s="867" t="s">
        <v>285</v>
      </c>
      <c r="AS34" s="867">
        <v>218659</v>
      </c>
      <c r="AT34" s="868" t="s">
        <v>183</v>
      </c>
    </row>
    <row r="35" spans="1:46" ht="15.75" customHeight="1" x14ac:dyDescent="0.25">
      <c r="A35" s="854"/>
      <c r="B35" s="857"/>
      <c r="C35" s="860"/>
      <c r="D35" s="325" t="s">
        <v>3</v>
      </c>
      <c r="E35" s="447">
        <v>226567691.99999997</v>
      </c>
      <c r="F35" s="401">
        <v>230658713.99999997</v>
      </c>
      <c r="G35" s="401">
        <v>149299157</v>
      </c>
      <c r="H35" s="401">
        <v>149299157</v>
      </c>
      <c r="I35" s="401">
        <v>157026011</v>
      </c>
      <c r="J35" s="401"/>
      <c r="K35" s="400">
        <v>1.7999999999999999E-2</v>
      </c>
      <c r="L35" s="401">
        <v>141572304</v>
      </c>
      <c r="M35" s="401">
        <v>141572304</v>
      </c>
      <c r="N35" s="401">
        <v>141572304</v>
      </c>
      <c r="O35" s="401"/>
      <c r="P35" s="401"/>
      <c r="Q35" s="401"/>
      <c r="R35" s="401"/>
      <c r="S35" s="401"/>
      <c r="T35" s="401"/>
      <c r="U35" s="402"/>
      <c r="V35" s="403"/>
      <c r="W35" s="401"/>
      <c r="X35" s="401"/>
      <c r="Y35" s="401"/>
      <c r="Z35" s="401"/>
      <c r="AA35" s="404">
        <v>1.7999999999999999E-2</v>
      </c>
      <c r="AB35" s="863"/>
      <c r="AC35" s="865"/>
      <c r="AD35" s="865"/>
      <c r="AE35" s="865"/>
      <c r="AF35" s="865"/>
      <c r="AG35" s="867"/>
      <c r="AH35" s="867"/>
      <c r="AI35" s="867"/>
      <c r="AJ35" s="867"/>
      <c r="AK35" s="867"/>
      <c r="AL35" s="867"/>
      <c r="AM35" s="867"/>
      <c r="AN35" s="867"/>
      <c r="AO35" s="867"/>
      <c r="AP35" s="867"/>
      <c r="AQ35" s="867"/>
      <c r="AR35" s="867"/>
      <c r="AS35" s="867"/>
      <c r="AT35" s="868"/>
    </row>
    <row r="36" spans="1:46" ht="15.75" customHeight="1" x14ac:dyDescent="0.25">
      <c r="A36" s="854"/>
      <c r="B36" s="857"/>
      <c r="C36" s="860"/>
      <c r="D36" s="326" t="s">
        <v>37</v>
      </c>
      <c r="E36" s="447">
        <v>0</v>
      </c>
      <c r="F36" s="401">
        <v>0</v>
      </c>
      <c r="G36" s="401">
        <v>0</v>
      </c>
      <c r="H36" s="401">
        <v>0</v>
      </c>
      <c r="I36" s="401">
        <v>0</v>
      </c>
      <c r="J36" s="401"/>
      <c r="K36" s="406"/>
      <c r="L36" s="401">
        <v>0</v>
      </c>
      <c r="M36" s="401">
        <v>0</v>
      </c>
      <c r="N36" s="401">
        <v>0</v>
      </c>
      <c r="O36" s="401"/>
      <c r="P36" s="401"/>
      <c r="Q36" s="401"/>
      <c r="R36" s="401"/>
      <c r="S36" s="401"/>
      <c r="T36" s="401"/>
      <c r="U36" s="415"/>
      <c r="V36" s="401"/>
      <c r="W36" s="401"/>
      <c r="X36" s="407"/>
      <c r="Y36" s="407"/>
      <c r="Z36" s="407"/>
      <c r="AA36" s="408"/>
      <c r="AB36" s="863"/>
      <c r="AC36" s="865"/>
      <c r="AD36" s="865"/>
      <c r="AE36" s="865"/>
      <c r="AF36" s="865"/>
      <c r="AG36" s="867"/>
      <c r="AH36" s="867"/>
      <c r="AI36" s="867"/>
      <c r="AJ36" s="867"/>
      <c r="AK36" s="867"/>
      <c r="AL36" s="867"/>
      <c r="AM36" s="867"/>
      <c r="AN36" s="867"/>
      <c r="AO36" s="867"/>
      <c r="AP36" s="867"/>
      <c r="AQ36" s="867"/>
      <c r="AR36" s="867"/>
      <c r="AS36" s="867"/>
      <c r="AT36" s="868"/>
    </row>
    <row r="37" spans="1:46" ht="15.75" customHeight="1" x14ac:dyDescent="0.25">
      <c r="A37" s="854"/>
      <c r="B37" s="857"/>
      <c r="C37" s="860"/>
      <c r="D37" s="325" t="s">
        <v>4</v>
      </c>
      <c r="E37" s="447">
        <v>76820114.681999996</v>
      </c>
      <c r="F37" s="401">
        <v>76770064.475999996</v>
      </c>
      <c r="G37" s="401">
        <v>25523087</v>
      </c>
      <c r="H37" s="401">
        <v>25476808</v>
      </c>
      <c r="I37" s="401">
        <v>38297294</v>
      </c>
      <c r="J37" s="401"/>
      <c r="K37" s="400">
        <v>1.7999999999999999E-2</v>
      </c>
      <c r="L37" s="401">
        <v>12652551</v>
      </c>
      <c r="M37" s="401">
        <v>29429037</v>
      </c>
      <c r="N37" s="401">
        <v>43103320</v>
      </c>
      <c r="O37" s="401"/>
      <c r="P37" s="401"/>
      <c r="Q37" s="401"/>
      <c r="R37" s="401"/>
      <c r="S37" s="401"/>
      <c r="T37" s="401"/>
      <c r="U37" s="401"/>
      <c r="V37" s="416"/>
      <c r="W37" s="401"/>
      <c r="X37" s="401"/>
      <c r="Y37" s="401"/>
      <c r="Z37" s="401"/>
      <c r="AA37" s="404">
        <v>1.7999999999999999E-2</v>
      </c>
      <c r="AB37" s="863"/>
      <c r="AC37" s="865"/>
      <c r="AD37" s="865"/>
      <c r="AE37" s="865"/>
      <c r="AF37" s="865"/>
      <c r="AG37" s="867"/>
      <c r="AH37" s="867"/>
      <c r="AI37" s="867"/>
      <c r="AJ37" s="867"/>
      <c r="AK37" s="867"/>
      <c r="AL37" s="867"/>
      <c r="AM37" s="867"/>
      <c r="AN37" s="867"/>
      <c r="AO37" s="867"/>
      <c r="AP37" s="867"/>
      <c r="AQ37" s="867"/>
      <c r="AR37" s="867"/>
      <c r="AS37" s="867"/>
      <c r="AT37" s="868"/>
    </row>
    <row r="38" spans="1:46" ht="15.75" customHeight="1" x14ac:dyDescent="0.25">
      <c r="A38" s="854"/>
      <c r="B38" s="857"/>
      <c r="C38" s="860"/>
      <c r="D38" s="326" t="s">
        <v>38</v>
      </c>
      <c r="E38" s="447">
        <v>1</v>
      </c>
      <c r="F38" s="401">
        <v>1</v>
      </c>
      <c r="G38" s="401">
        <v>1</v>
      </c>
      <c r="H38" s="401">
        <v>1</v>
      </c>
      <c r="I38" s="401">
        <v>1</v>
      </c>
      <c r="J38" s="401"/>
      <c r="K38" s="406"/>
      <c r="L38" s="401">
        <v>1</v>
      </c>
      <c r="M38" s="401">
        <v>1</v>
      </c>
      <c r="N38" s="401">
        <v>1</v>
      </c>
      <c r="O38" s="401"/>
      <c r="P38" s="401"/>
      <c r="Q38" s="401"/>
      <c r="R38" s="401"/>
      <c r="S38" s="401"/>
      <c r="T38" s="401"/>
      <c r="U38" s="401"/>
      <c r="V38" s="401"/>
      <c r="W38" s="401"/>
      <c r="X38" s="407"/>
      <c r="Y38" s="407"/>
      <c r="Z38" s="407"/>
      <c r="AA38" s="408"/>
      <c r="AB38" s="863"/>
      <c r="AC38" s="865"/>
      <c r="AD38" s="865"/>
      <c r="AE38" s="865"/>
      <c r="AF38" s="865"/>
      <c r="AG38" s="867"/>
      <c r="AH38" s="867"/>
      <c r="AI38" s="867"/>
      <c r="AJ38" s="867"/>
      <c r="AK38" s="867"/>
      <c r="AL38" s="867"/>
      <c r="AM38" s="867"/>
      <c r="AN38" s="867"/>
      <c r="AO38" s="867"/>
      <c r="AP38" s="867"/>
      <c r="AQ38" s="867"/>
      <c r="AR38" s="867"/>
      <c r="AS38" s="867"/>
      <c r="AT38" s="868"/>
    </row>
    <row r="39" spans="1:46" ht="15.75" customHeight="1" thickBot="1" x14ac:dyDescent="0.3">
      <c r="A39" s="854"/>
      <c r="B39" s="857"/>
      <c r="C39" s="861"/>
      <c r="D39" s="327" t="s">
        <v>40</v>
      </c>
      <c r="E39" s="449">
        <v>303387806.68199998</v>
      </c>
      <c r="F39" s="411">
        <v>303387806.68199998</v>
      </c>
      <c r="G39" s="411">
        <v>174822244</v>
      </c>
      <c r="H39" s="411">
        <v>174775965</v>
      </c>
      <c r="I39" s="411">
        <v>195323305</v>
      </c>
      <c r="J39" s="411"/>
      <c r="K39" s="410"/>
      <c r="L39" s="411">
        <v>154224855</v>
      </c>
      <c r="M39" s="411">
        <v>171001341</v>
      </c>
      <c r="N39" s="411">
        <v>184675624</v>
      </c>
      <c r="O39" s="411"/>
      <c r="P39" s="411"/>
      <c r="Q39" s="411"/>
      <c r="R39" s="411"/>
      <c r="S39" s="411"/>
      <c r="T39" s="411"/>
      <c r="U39" s="411"/>
      <c r="V39" s="411"/>
      <c r="W39" s="411"/>
      <c r="X39" s="411"/>
      <c r="Y39" s="411"/>
      <c r="Z39" s="411"/>
      <c r="AA39" s="412"/>
      <c r="AB39" s="863"/>
      <c r="AC39" s="865"/>
      <c r="AD39" s="865"/>
      <c r="AE39" s="865"/>
      <c r="AF39" s="865"/>
      <c r="AG39" s="867"/>
      <c r="AH39" s="867"/>
      <c r="AI39" s="867"/>
      <c r="AJ39" s="867"/>
      <c r="AK39" s="867"/>
      <c r="AL39" s="867"/>
      <c r="AM39" s="867"/>
      <c r="AN39" s="867"/>
      <c r="AO39" s="867"/>
      <c r="AP39" s="867"/>
      <c r="AQ39" s="867"/>
      <c r="AR39" s="867"/>
      <c r="AS39" s="867"/>
      <c r="AT39" s="868"/>
    </row>
    <row r="40" spans="1:46" ht="15.75" customHeight="1" x14ac:dyDescent="0.25">
      <c r="A40" s="854"/>
      <c r="B40" s="857"/>
      <c r="C40" s="859" t="s">
        <v>275</v>
      </c>
      <c r="D40" s="324" t="s">
        <v>36</v>
      </c>
      <c r="E40" s="395">
        <v>1</v>
      </c>
      <c r="F40" s="396">
        <v>1</v>
      </c>
      <c r="G40" s="396">
        <v>1</v>
      </c>
      <c r="H40" s="396">
        <v>1</v>
      </c>
      <c r="I40" s="396">
        <v>1</v>
      </c>
      <c r="J40" s="396"/>
      <c r="K40" s="397"/>
      <c r="L40" s="396">
        <v>1</v>
      </c>
      <c r="M40" s="396">
        <v>1</v>
      </c>
      <c r="N40" s="396">
        <v>1</v>
      </c>
      <c r="O40" s="396"/>
      <c r="P40" s="396"/>
      <c r="Q40" s="396"/>
      <c r="R40" s="396"/>
      <c r="S40" s="396"/>
      <c r="T40" s="396"/>
      <c r="U40" s="396"/>
      <c r="V40" s="396"/>
      <c r="W40" s="396"/>
      <c r="X40" s="396"/>
      <c r="Y40" s="396"/>
      <c r="Z40" s="396"/>
      <c r="AA40" s="398"/>
      <c r="AB40" s="870" t="s">
        <v>297</v>
      </c>
      <c r="AC40" s="867" t="s">
        <v>303</v>
      </c>
      <c r="AD40" s="867" t="s">
        <v>304</v>
      </c>
      <c r="AE40" s="867" t="s">
        <v>300</v>
      </c>
      <c r="AF40" s="867" t="s">
        <v>301</v>
      </c>
      <c r="AG40" s="867" t="s">
        <v>305</v>
      </c>
      <c r="AH40" s="867" t="s">
        <v>302</v>
      </c>
      <c r="AI40" s="867">
        <v>81227</v>
      </c>
      <c r="AJ40" s="867">
        <v>40246</v>
      </c>
      <c r="AK40" s="867">
        <v>40981</v>
      </c>
      <c r="AL40" s="867" t="s">
        <v>285</v>
      </c>
      <c r="AM40" s="867" t="s">
        <v>285</v>
      </c>
      <c r="AN40" s="867" t="s">
        <v>285</v>
      </c>
      <c r="AO40" s="867" t="s">
        <v>285</v>
      </c>
      <c r="AP40" s="867" t="s">
        <v>285</v>
      </c>
      <c r="AQ40" s="867" t="s">
        <v>285</v>
      </c>
      <c r="AR40" s="867" t="s">
        <v>285</v>
      </c>
      <c r="AS40" s="867">
        <v>81227</v>
      </c>
      <c r="AT40" s="868" t="s">
        <v>183</v>
      </c>
    </row>
    <row r="41" spans="1:46" ht="15.75" customHeight="1" x14ac:dyDescent="0.25">
      <c r="A41" s="854"/>
      <c r="B41" s="857"/>
      <c r="C41" s="860"/>
      <c r="D41" s="325" t="s">
        <v>3</v>
      </c>
      <c r="E41" s="447">
        <v>226567691.99999997</v>
      </c>
      <c r="F41" s="401">
        <v>230658713.99999997</v>
      </c>
      <c r="G41" s="401">
        <v>149299157</v>
      </c>
      <c r="H41" s="401">
        <v>149299157</v>
      </c>
      <c r="I41" s="401">
        <v>157026011</v>
      </c>
      <c r="J41" s="401"/>
      <c r="K41" s="400">
        <v>1.7999999999999999E-2</v>
      </c>
      <c r="L41" s="401">
        <v>141572304</v>
      </c>
      <c r="M41" s="401">
        <v>141572304</v>
      </c>
      <c r="N41" s="401">
        <v>141572304</v>
      </c>
      <c r="O41" s="401"/>
      <c r="P41" s="401"/>
      <c r="Q41" s="401"/>
      <c r="R41" s="401"/>
      <c r="S41" s="401"/>
      <c r="T41" s="401"/>
      <c r="U41" s="415"/>
      <c r="V41" s="416"/>
      <c r="W41" s="401"/>
      <c r="X41" s="401"/>
      <c r="Y41" s="401"/>
      <c r="Z41" s="401"/>
      <c r="AA41" s="404">
        <v>1.7999999999999999E-2</v>
      </c>
      <c r="AB41" s="870"/>
      <c r="AC41" s="867"/>
      <c r="AD41" s="867"/>
      <c r="AE41" s="867"/>
      <c r="AF41" s="867"/>
      <c r="AG41" s="867"/>
      <c r="AH41" s="867"/>
      <c r="AI41" s="867"/>
      <c r="AJ41" s="867"/>
      <c r="AK41" s="867"/>
      <c r="AL41" s="867"/>
      <c r="AM41" s="867"/>
      <c r="AN41" s="867"/>
      <c r="AO41" s="867"/>
      <c r="AP41" s="867"/>
      <c r="AQ41" s="867"/>
      <c r="AR41" s="867"/>
      <c r="AS41" s="867"/>
      <c r="AT41" s="868"/>
    </row>
    <row r="42" spans="1:46" ht="15.75" customHeight="1" x14ac:dyDescent="0.25">
      <c r="A42" s="854"/>
      <c r="B42" s="857"/>
      <c r="C42" s="860"/>
      <c r="D42" s="326" t="s">
        <v>37</v>
      </c>
      <c r="E42" s="447">
        <v>0</v>
      </c>
      <c r="F42" s="401">
        <v>0</v>
      </c>
      <c r="G42" s="401">
        <v>0</v>
      </c>
      <c r="H42" s="401">
        <v>0</v>
      </c>
      <c r="I42" s="401">
        <v>0</v>
      </c>
      <c r="J42" s="401"/>
      <c r="K42" s="406"/>
      <c r="L42" s="401">
        <v>0</v>
      </c>
      <c r="M42" s="401">
        <v>0</v>
      </c>
      <c r="N42" s="401">
        <v>0</v>
      </c>
      <c r="O42" s="401"/>
      <c r="P42" s="401"/>
      <c r="Q42" s="401"/>
      <c r="R42" s="401"/>
      <c r="S42" s="401"/>
      <c r="T42" s="401"/>
      <c r="U42" s="401"/>
      <c r="V42" s="401"/>
      <c r="W42" s="401"/>
      <c r="X42" s="407"/>
      <c r="Y42" s="407"/>
      <c r="Z42" s="407"/>
      <c r="AA42" s="408"/>
      <c r="AB42" s="870"/>
      <c r="AC42" s="867"/>
      <c r="AD42" s="867"/>
      <c r="AE42" s="867"/>
      <c r="AF42" s="867"/>
      <c r="AG42" s="867"/>
      <c r="AH42" s="867"/>
      <c r="AI42" s="867"/>
      <c r="AJ42" s="867"/>
      <c r="AK42" s="867"/>
      <c r="AL42" s="867"/>
      <c r="AM42" s="867"/>
      <c r="AN42" s="867"/>
      <c r="AO42" s="867"/>
      <c r="AP42" s="867"/>
      <c r="AQ42" s="867"/>
      <c r="AR42" s="867"/>
      <c r="AS42" s="867"/>
      <c r="AT42" s="868"/>
    </row>
    <row r="43" spans="1:46" ht="15.75" customHeight="1" x14ac:dyDescent="0.25">
      <c r="A43" s="854"/>
      <c r="B43" s="857"/>
      <c r="C43" s="860"/>
      <c r="D43" s="325" t="s">
        <v>4</v>
      </c>
      <c r="E43" s="447">
        <v>76820114.681999996</v>
      </c>
      <c r="F43" s="401">
        <v>76770064.475999996</v>
      </c>
      <c r="G43" s="401">
        <v>25523087</v>
      </c>
      <c r="H43" s="401">
        <v>25476808</v>
      </c>
      <c r="I43" s="401">
        <v>38297294</v>
      </c>
      <c r="J43" s="401"/>
      <c r="K43" s="400">
        <v>1.7999999999999999E-2</v>
      </c>
      <c r="L43" s="401">
        <v>12652551</v>
      </c>
      <c r="M43" s="401">
        <v>29429037</v>
      </c>
      <c r="N43" s="401">
        <v>43103320</v>
      </c>
      <c r="O43" s="401"/>
      <c r="P43" s="401"/>
      <c r="Q43" s="401"/>
      <c r="R43" s="401"/>
      <c r="S43" s="401"/>
      <c r="T43" s="401"/>
      <c r="U43" s="401"/>
      <c r="V43" s="416"/>
      <c r="W43" s="401"/>
      <c r="X43" s="401"/>
      <c r="Y43" s="401"/>
      <c r="Z43" s="401"/>
      <c r="AA43" s="404">
        <v>1.7999999999999999E-2</v>
      </c>
      <c r="AB43" s="870"/>
      <c r="AC43" s="867"/>
      <c r="AD43" s="867"/>
      <c r="AE43" s="867"/>
      <c r="AF43" s="867"/>
      <c r="AG43" s="867"/>
      <c r="AH43" s="867"/>
      <c r="AI43" s="867"/>
      <c r="AJ43" s="867"/>
      <c r="AK43" s="867"/>
      <c r="AL43" s="867"/>
      <c r="AM43" s="867"/>
      <c r="AN43" s="867"/>
      <c r="AO43" s="867"/>
      <c r="AP43" s="867"/>
      <c r="AQ43" s="867"/>
      <c r="AR43" s="867"/>
      <c r="AS43" s="867"/>
      <c r="AT43" s="868"/>
    </row>
    <row r="44" spans="1:46" ht="15.75" customHeight="1" x14ac:dyDescent="0.25">
      <c r="A44" s="854"/>
      <c r="B44" s="857"/>
      <c r="C44" s="860"/>
      <c r="D44" s="326" t="s">
        <v>38</v>
      </c>
      <c r="E44" s="447">
        <v>1</v>
      </c>
      <c r="F44" s="401">
        <v>1</v>
      </c>
      <c r="G44" s="401">
        <v>1</v>
      </c>
      <c r="H44" s="401">
        <v>1</v>
      </c>
      <c r="I44" s="401">
        <v>1</v>
      </c>
      <c r="J44" s="401"/>
      <c r="K44" s="406"/>
      <c r="L44" s="401">
        <v>1</v>
      </c>
      <c r="M44" s="401">
        <v>1</v>
      </c>
      <c r="N44" s="401">
        <v>1</v>
      </c>
      <c r="O44" s="401"/>
      <c r="P44" s="401"/>
      <c r="Q44" s="401"/>
      <c r="R44" s="401"/>
      <c r="S44" s="401"/>
      <c r="T44" s="401"/>
      <c r="U44" s="401"/>
      <c r="V44" s="401"/>
      <c r="W44" s="401"/>
      <c r="X44" s="407"/>
      <c r="Y44" s="407"/>
      <c r="Z44" s="407"/>
      <c r="AA44" s="408"/>
      <c r="AB44" s="870"/>
      <c r="AC44" s="867"/>
      <c r="AD44" s="867"/>
      <c r="AE44" s="867"/>
      <c r="AF44" s="867"/>
      <c r="AG44" s="867"/>
      <c r="AH44" s="867"/>
      <c r="AI44" s="867"/>
      <c r="AJ44" s="867"/>
      <c r="AK44" s="867"/>
      <c r="AL44" s="867"/>
      <c r="AM44" s="867"/>
      <c r="AN44" s="867"/>
      <c r="AO44" s="867"/>
      <c r="AP44" s="867"/>
      <c r="AQ44" s="867"/>
      <c r="AR44" s="867"/>
      <c r="AS44" s="867"/>
      <c r="AT44" s="868"/>
    </row>
    <row r="45" spans="1:46" ht="15.75" customHeight="1" thickBot="1" x14ac:dyDescent="0.3">
      <c r="A45" s="854"/>
      <c r="B45" s="857"/>
      <c r="C45" s="861"/>
      <c r="D45" s="327" t="s">
        <v>40</v>
      </c>
      <c r="E45" s="449">
        <v>303387806.68199998</v>
      </c>
      <c r="F45" s="411">
        <v>303387806.68199998</v>
      </c>
      <c r="G45" s="411">
        <v>174822244</v>
      </c>
      <c r="H45" s="411">
        <v>174775965</v>
      </c>
      <c r="I45" s="411">
        <v>195323305</v>
      </c>
      <c r="J45" s="411"/>
      <c r="K45" s="410"/>
      <c r="L45" s="411">
        <v>154224855</v>
      </c>
      <c r="M45" s="411">
        <v>171001341</v>
      </c>
      <c r="N45" s="411">
        <v>184675624</v>
      </c>
      <c r="O45" s="411"/>
      <c r="P45" s="411"/>
      <c r="Q45" s="411"/>
      <c r="R45" s="411"/>
      <c r="S45" s="411"/>
      <c r="T45" s="411"/>
      <c r="U45" s="411"/>
      <c r="V45" s="411"/>
      <c r="W45" s="411"/>
      <c r="X45" s="411"/>
      <c r="Y45" s="411"/>
      <c r="Z45" s="411"/>
      <c r="AA45" s="412"/>
      <c r="AB45" s="870"/>
      <c r="AC45" s="867"/>
      <c r="AD45" s="867"/>
      <c r="AE45" s="867"/>
      <c r="AF45" s="867"/>
      <c r="AG45" s="867"/>
      <c r="AH45" s="867"/>
      <c r="AI45" s="867"/>
      <c r="AJ45" s="867"/>
      <c r="AK45" s="867"/>
      <c r="AL45" s="867"/>
      <c r="AM45" s="867"/>
      <c r="AN45" s="867"/>
      <c r="AO45" s="867"/>
      <c r="AP45" s="867"/>
      <c r="AQ45" s="867"/>
      <c r="AR45" s="867"/>
      <c r="AS45" s="867"/>
      <c r="AT45" s="868"/>
    </row>
    <row r="46" spans="1:46" ht="15.75" customHeight="1" x14ac:dyDescent="0.25">
      <c r="A46" s="854"/>
      <c r="B46" s="857"/>
      <c r="C46" s="859" t="s">
        <v>276</v>
      </c>
      <c r="D46" s="324" t="s">
        <v>36</v>
      </c>
      <c r="E46" s="451">
        <v>1</v>
      </c>
      <c r="F46" s="417">
        <v>1</v>
      </c>
      <c r="G46" s="417">
        <v>1</v>
      </c>
      <c r="H46" s="417">
        <v>1</v>
      </c>
      <c r="I46" s="417">
        <v>1</v>
      </c>
      <c r="J46" s="417"/>
      <c r="K46" s="397"/>
      <c r="L46" s="396">
        <v>1</v>
      </c>
      <c r="M46" s="396">
        <v>1</v>
      </c>
      <c r="N46" s="396">
        <v>1</v>
      </c>
      <c r="O46" s="396"/>
      <c r="P46" s="396"/>
      <c r="Q46" s="396"/>
      <c r="R46" s="396"/>
      <c r="S46" s="396"/>
      <c r="T46" s="396"/>
      <c r="U46" s="396"/>
      <c r="V46" s="396"/>
      <c r="W46" s="396"/>
      <c r="X46" s="396"/>
      <c r="Y46" s="396"/>
      <c r="Z46" s="396"/>
      <c r="AA46" s="398"/>
      <c r="AB46" s="870" t="s">
        <v>297</v>
      </c>
      <c r="AC46" s="867" t="s">
        <v>306</v>
      </c>
      <c r="AD46" s="867" t="s">
        <v>307</v>
      </c>
      <c r="AE46" s="867" t="s">
        <v>544</v>
      </c>
      <c r="AF46" s="867" t="s">
        <v>301</v>
      </c>
      <c r="AG46" s="867" t="s">
        <v>183</v>
      </c>
      <c r="AH46" s="867" t="s">
        <v>302</v>
      </c>
      <c r="AI46" s="867">
        <v>145065</v>
      </c>
      <c r="AJ46" s="867">
        <v>71880</v>
      </c>
      <c r="AK46" s="867">
        <v>73185</v>
      </c>
      <c r="AL46" s="867" t="s">
        <v>285</v>
      </c>
      <c r="AM46" s="867" t="s">
        <v>285</v>
      </c>
      <c r="AN46" s="867" t="s">
        <v>285</v>
      </c>
      <c r="AO46" s="867" t="s">
        <v>285</v>
      </c>
      <c r="AP46" s="867" t="s">
        <v>285</v>
      </c>
      <c r="AQ46" s="867" t="s">
        <v>285</v>
      </c>
      <c r="AR46" s="867" t="s">
        <v>285</v>
      </c>
      <c r="AS46" s="867">
        <v>145065</v>
      </c>
      <c r="AT46" s="868" t="s">
        <v>183</v>
      </c>
    </row>
    <row r="47" spans="1:46" ht="15.75" customHeight="1" x14ac:dyDescent="0.25">
      <c r="A47" s="854"/>
      <c r="B47" s="857"/>
      <c r="C47" s="860"/>
      <c r="D47" s="325" t="s">
        <v>3</v>
      </c>
      <c r="E47" s="447">
        <v>226567691.99999997</v>
      </c>
      <c r="F47" s="401">
        <v>230658713.99999997</v>
      </c>
      <c r="G47" s="401">
        <v>149299157</v>
      </c>
      <c r="H47" s="401">
        <v>149299157</v>
      </c>
      <c r="I47" s="401">
        <v>157026011</v>
      </c>
      <c r="J47" s="401"/>
      <c r="K47" s="400">
        <v>1.7999999999999999E-2</v>
      </c>
      <c r="L47" s="401">
        <v>141572304</v>
      </c>
      <c r="M47" s="401">
        <v>141572304</v>
      </c>
      <c r="N47" s="401">
        <v>141572304</v>
      </c>
      <c r="O47" s="401"/>
      <c r="P47" s="401"/>
      <c r="Q47" s="401"/>
      <c r="R47" s="401"/>
      <c r="S47" s="401"/>
      <c r="T47" s="401"/>
      <c r="U47" s="415"/>
      <c r="V47" s="416"/>
      <c r="W47" s="401"/>
      <c r="X47" s="401"/>
      <c r="Y47" s="401"/>
      <c r="Z47" s="401"/>
      <c r="AA47" s="404">
        <v>1.7999999999999999E-2</v>
      </c>
      <c r="AB47" s="870"/>
      <c r="AC47" s="867"/>
      <c r="AD47" s="867"/>
      <c r="AE47" s="867"/>
      <c r="AF47" s="867"/>
      <c r="AG47" s="867"/>
      <c r="AH47" s="867"/>
      <c r="AI47" s="867"/>
      <c r="AJ47" s="867"/>
      <c r="AK47" s="867"/>
      <c r="AL47" s="867"/>
      <c r="AM47" s="867"/>
      <c r="AN47" s="867"/>
      <c r="AO47" s="867"/>
      <c r="AP47" s="867"/>
      <c r="AQ47" s="867"/>
      <c r="AR47" s="867"/>
      <c r="AS47" s="867"/>
      <c r="AT47" s="868"/>
    </row>
    <row r="48" spans="1:46" ht="15.75" customHeight="1" x14ac:dyDescent="0.25">
      <c r="A48" s="854"/>
      <c r="B48" s="857"/>
      <c r="C48" s="860"/>
      <c r="D48" s="326" t="s">
        <v>37</v>
      </c>
      <c r="E48" s="448">
        <v>0</v>
      </c>
      <c r="F48" s="407">
        <v>0</v>
      </c>
      <c r="G48" s="407">
        <v>0</v>
      </c>
      <c r="H48" s="407">
        <v>0</v>
      </c>
      <c r="I48" s="407">
        <v>0</v>
      </c>
      <c r="J48" s="407"/>
      <c r="K48" s="406"/>
      <c r="L48" s="401">
        <v>0</v>
      </c>
      <c r="M48" s="401">
        <v>0</v>
      </c>
      <c r="N48" s="401">
        <v>0</v>
      </c>
      <c r="O48" s="401"/>
      <c r="P48" s="401"/>
      <c r="Q48" s="401"/>
      <c r="R48" s="401"/>
      <c r="S48" s="401"/>
      <c r="T48" s="401"/>
      <c r="U48" s="401"/>
      <c r="V48" s="401"/>
      <c r="W48" s="401"/>
      <c r="X48" s="407"/>
      <c r="Y48" s="407"/>
      <c r="Z48" s="407"/>
      <c r="AA48" s="408"/>
      <c r="AB48" s="870"/>
      <c r="AC48" s="867"/>
      <c r="AD48" s="867"/>
      <c r="AE48" s="867"/>
      <c r="AF48" s="867"/>
      <c r="AG48" s="867"/>
      <c r="AH48" s="867"/>
      <c r="AI48" s="867"/>
      <c r="AJ48" s="867"/>
      <c r="AK48" s="867"/>
      <c r="AL48" s="867"/>
      <c r="AM48" s="867"/>
      <c r="AN48" s="867"/>
      <c r="AO48" s="867"/>
      <c r="AP48" s="867"/>
      <c r="AQ48" s="867"/>
      <c r="AR48" s="867"/>
      <c r="AS48" s="867"/>
      <c r="AT48" s="868"/>
    </row>
    <row r="49" spans="1:46" ht="15.75" customHeight="1" x14ac:dyDescent="0.25">
      <c r="A49" s="854"/>
      <c r="B49" s="857"/>
      <c r="C49" s="860"/>
      <c r="D49" s="325" t="s">
        <v>4</v>
      </c>
      <c r="E49" s="447">
        <v>76820114.681999996</v>
      </c>
      <c r="F49" s="401">
        <v>76770064.475999996</v>
      </c>
      <c r="G49" s="401">
        <v>25523087</v>
      </c>
      <c r="H49" s="401">
        <v>25476808</v>
      </c>
      <c r="I49" s="401">
        <v>38297294</v>
      </c>
      <c r="J49" s="401"/>
      <c r="K49" s="400">
        <v>1.7999999999999999E-2</v>
      </c>
      <c r="L49" s="401">
        <v>12652551</v>
      </c>
      <c r="M49" s="401">
        <v>29429037</v>
      </c>
      <c r="N49" s="401">
        <v>43103320</v>
      </c>
      <c r="O49" s="401"/>
      <c r="P49" s="401"/>
      <c r="Q49" s="401"/>
      <c r="R49" s="401"/>
      <c r="S49" s="401"/>
      <c r="T49" s="401"/>
      <c r="U49" s="401"/>
      <c r="V49" s="416"/>
      <c r="W49" s="401"/>
      <c r="X49" s="401"/>
      <c r="Y49" s="401"/>
      <c r="Z49" s="401"/>
      <c r="AA49" s="404">
        <v>1.7999999999999999E-2</v>
      </c>
      <c r="AB49" s="870"/>
      <c r="AC49" s="867"/>
      <c r="AD49" s="867"/>
      <c r="AE49" s="867"/>
      <c r="AF49" s="867"/>
      <c r="AG49" s="867"/>
      <c r="AH49" s="867"/>
      <c r="AI49" s="867"/>
      <c r="AJ49" s="867"/>
      <c r="AK49" s="867"/>
      <c r="AL49" s="867"/>
      <c r="AM49" s="867"/>
      <c r="AN49" s="867"/>
      <c r="AO49" s="867"/>
      <c r="AP49" s="867"/>
      <c r="AQ49" s="867"/>
      <c r="AR49" s="867"/>
      <c r="AS49" s="867"/>
      <c r="AT49" s="868"/>
    </row>
    <row r="50" spans="1:46" ht="15.75" customHeight="1" x14ac:dyDescent="0.25">
      <c r="A50" s="854"/>
      <c r="B50" s="857"/>
      <c r="C50" s="860"/>
      <c r="D50" s="326" t="s">
        <v>38</v>
      </c>
      <c r="E50" s="448">
        <v>1</v>
      </c>
      <c r="F50" s="407">
        <v>1</v>
      </c>
      <c r="G50" s="407">
        <v>1</v>
      </c>
      <c r="H50" s="407">
        <v>1</v>
      </c>
      <c r="I50" s="407">
        <v>1</v>
      </c>
      <c r="J50" s="407"/>
      <c r="K50" s="406"/>
      <c r="L50" s="401">
        <v>1</v>
      </c>
      <c r="M50" s="401">
        <v>1</v>
      </c>
      <c r="N50" s="401">
        <v>1</v>
      </c>
      <c r="O50" s="401"/>
      <c r="P50" s="401"/>
      <c r="Q50" s="401"/>
      <c r="R50" s="401"/>
      <c r="S50" s="401"/>
      <c r="T50" s="401"/>
      <c r="U50" s="401"/>
      <c r="V50" s="401"/>
      <c r="W50" s="401"/>
      <c r="X50" s="407"/>
      <c r="Y50" s="407"/>
      <c r="Z50" s="407"/>
      <c r="AA50" s="408"/>
      <c r="AB50" s="870"/>
      <c r="AC50" s="867"/>
      <c r="AD50" s="867"/>
      <c r="AE50" s="867"/>
      <c r="AF50" s="867"/>
      <c r="AG50" s="867"/>
      <c r="AH50" s="867"/>
      <c r="AI50" s="867"/>
      <c r="AJ50" s="867"/>
      <c r="AK50" s="867"/>
      <c r="AL50" s="867"/>
      <c r="AM50" s="867"/>
      <c r="AN50" s="867"/>
      <c r="AO50" s="867"/>
      <c r="AP50" s="867"/>
      <c r="AQ50" s="867"/>
      <c r="AR50" s="867"/>
      <c r="AS50" s="867"/>
      <c r="AT50" s="868"/>
    </row>
    <row r="51" spans="1:46" ht="15.75" customHeight="1" thickBot="1" x14ac:dyDescent="0.3">
      <c r="A51" s="854"/>
      <c r="B51" s="857"/>
      <c r="C51" s="861"/>
      <c r="D51" s="327" t="s">
        <v>40</v>
      </c>
      <c r="E51" s="449">
        <v>303387806.68199998</v>
      </c>
      <c r="F51" s="411">
        <v>303387806.68199998</v>
      </c>
      <c r="G51" s="411">
        <v>174822244</v>
      </c>
      <c r="H51" s="411">
        <v>174775965</v>
      </c>
      <c r="I51" s="411">
        <v>195323305</v>
      </c>
      <c r="J51" s="411"/>
      <c r="K51" s="410"/>
      <c r="L51" s="411">
        <v>154224855</v>
      </c>
      <c r="M51" s="411">
        <v>171001341</v>
      </c>
      <c r="N51" s="411">
        <v>184675624</v>
      </c>
      <c r="O51" s="411"/>
      <c r="P51" s="411"/>
      <c r="Q51" s="411"/>
      <c r="R51" s="411"/>
      <c r="S51" s="411"/>
      <c r="T51" s="411"/>
      <c r="U51" s="411"/>
      <c r="V51" s="411"/>
      <c r="W51" s="411"/>
      <c r="X51" s="411"/>
      <c r="Y51" s="411"/>
      <c r="Z51" s="411"/>
      <c r="AA51" s="412"/>
      <c r="AB51" s="870"/>
      <c r="AC51" s="867"/>
      <c r="AD51" s="867"/>
      <c r="AE51" s="867"/>
      <c r="AF51" s="867"/>
      <c r="AG51" s="867"/>
      <c r="AH51" s="867"/>
      <c r="AI51" s="867"/>
      <c r="AJ51" s="867"/>
      <c r="AK51" s="867"/>
      <c r="AL51" s="867"/>
      <c r="AM51" s="867"/>
      <c r="AN51" s="867"/>
      <c r="AO51" s="867"/>
      <c r="AP51" s="867"/>
      <c r="AQ51" s="867"/>
      <c r="AR51" s="867"/>
      <c r="AS51" s="867"/>
      <c r="AT51" s="868"/>
    </row>
    <row r="52" spans="1:46" ht="15.75" customHeight="1" x14ac:dyDescent="0.25">
      <c r="A52" s="854"/>
      <c r="B52" s="857"/>
      <c r="C52" s="859" t="s">
        <v>308</v>
      </c>
      <c r="D52" s="324" t="s">
        <v>36</v>
      </c>
      <c r="E52" s="451">
        <v>1</v>
      </c>
      <c r="F52" s="417">
        <v>1</v>
      </c>
      <c r="G52" s="417">
        <v>1</v>
      </c>
      <c r="H52" s="417">
        <v>1</v>
      </c>
      <c r="I52" s="417">
        <v>1</v>
      </c>
      <c r="J52" s="417"/>
      <c r="K52" s="397"/>
      <c r="L52" s="396">
        <v>1</v>
      </c>
      <c r="M52" s="396">
        <v>1</v>
      </c>
      <c r="N52" s="396">
        <v>1</v>
      </c>
      <c r="O52" s="396"/>
      <c r="P52" s="396"/>
      <c r="Q52" s="396"/>
      <c r="R52" s="396"/>
      <c r="S52" s="396"/>
      <c r="T52" s="396"/>
      <c r="U52" s="396"/>
      <c r="V52" s="396"/>
      <c r="W52" s="396"/>
      <c r="X52" s="396"/>
      <c r="Y52" s="396"/>
      <c r="Z52" s="396"/>
      <c r="AA52" s="398"/>
      <c r="AB52" s="870" t="s">
        <v>309</v>
      </c>
      <c r="AC52" s="867" t="s">
        <v>310</v>
      </c>
      <c r="AD52" s="867" t="s">
        <v>311</v>
      </c>
      <c r="AE52" s="867" t="s">
        <v>300</v>
      </c>
      <c r="AF52" s="867" t="s">
        <v>301</v>
      </c>
      <c r="AG52" s="867" t="s">
        <v>312</v>
      </c>
      <c r="AH52" s="867" t="s">
        <v>302</v>
      </c>
      <c r="AI52" s="867">
        <v>304080</v>
      </c>
      <c r="AJ52" s="867">
        <v>150670</v>
      </c>
      <c r="AK52" s="867">
        <v>153410</v>
      </c>
      <c r="AL52" s="867" t="s">
        <v>285</v>
      </c>
      <c r="AM52" s="867" t="s">
        <v>285</v>
      </c>
      <c r="AN52" s="867" t="s">
        <v>285</v>
      </c>
      <c r="AO52" s="867" t="s">
        <v>285</v>
      </c>
      <c r="AP52" s="867" t="s">
        <v>285</v>
      </c>
      <c r="AQ52" s="867" t="s">
        <v>285</v>
      </c>
      <c r="AR52" s="867" t="s">
        <v>285</v>
      </c>
      <c r="AS52" s="867">
        <v>304080</v>
      </c>
      <c r="AT52" s="868" t="s">
        <v>183</v>
      </c>
    </row>
    <row r="53" spans="1:46" ht="15.75" customHeight="1" x14ac:dyDescent="0.25">
      <c r="A53" s="854"/>
      <c r="B53" s="857"/>
      <c r="C53" s="860"/>
      <c r="D53" s="325" t="s">
        <v>3</v>
      </c>
      <c r="E53" s="447">
        <v>226567691.99999997</v>
      </c>
      <c r="F53" s="401">
        <v>230658713.99999997</v>
      </c>
      <c r="G53" s="401">
        <v>149299157</v>
      </c>
      <c r="H53" s="401">
        <v>149299157</v>
      </c>
      <c r="I53" s="401">
        <v>157026011</v>
      </c>
      <c r="J53" s="401"/>
      <c r="K53" s="400">
        <v>1.7999999999999999E-2</v>
      </c>
      <c r="L53" s="401">
        <v>141572304</v>
      </c>
      <c r="M53" s="401">
        <v>141572304</v>
      </c>
      <c r="N53" s="401">
        <v>141572304</v>
      </c>
      <c r="O53" s="401"/>
      <c r="P53" s="401"/>
      <c r="Q53" s="401"/>
      <c r="R53" s="401"/>
      <c r="S53" s="401"/>
      <c r="T53" s="401"/>
      <c r="U53" s="415"/>
      <c r="V53" s="416"/>
      <c r="W53" s="401"/>
      <c r="X53" s="401"/>
      <c r="Y53" s="401"/>
      <c r="Z53" s="401"/>
      <c r="AA53" s="404">
        <v>1.7999999999999999E-2</v>
      </c>
      <c r="AB53" s="870"/>
      <c r="AC53" s="867"/>
      <c r="AD53" s="867"/>
      <c r="AE53" s="867"/>
      <c r="AF53" s="867"/>
      <c r="AG53" s="867"/>
      <c r="AH53" s="867"/>
      <c r="AI53" s="867"/>
      <c r="AJ53" s="867"/>
      <c r="AK53" s="867"/>
      <c r="AL53" s="867"/>
      <c r="AM53" s="867"/>
      <c r="AN53" s="867"/>
      <c r="AO53" s="867"/>
      <c r="AP53" s="867"/>
      <c r="AQ53" s="867"/>
      <c r="AR53" s="867"/>
      <c r="AS53" s="867"/>
      <c r="AT53" s="868"/>
    </row>
    <row r="54" spans="1:46" ht="15.75" customHeight="1" x14ac:dyDescent="0.25">
      <c r="A54" s="854"/>
      <c r="B54" s="857"/>
      <c r="C54" s="860"/>
      <c r="D54" s="326" t="s">
        <v>37</v>
      </c>
      <c r="E54" s="448">
        <v>0</v>
      </c>
      <c r="F54" s="407">
        <v>0</v>
      </c>
      <c r="G54" s="407">
        <v>0</v>
      </c>
      <c r="H54" s="407">
        <v>0</v>
      </c>
      <c r="I54" s="407">
        <v>0</v>
      </c>
      <c r="J54" s="407"/>
      <c r="K54" s="406"/>
      <c r="L54" s="401">
        <v>0</v>
      </c>
      <c r="M54" s="401">
        <v>0</v>
      </c>
      <c r="N54" s="401">
        <v>0</v>
      </c>
      <c r="O54" s="401"/>
      <c r="P54" s="401"/>
      <c r="Q54" s="401"/>
      <c r="R54" s="401"/>
      <c r="S54" s="401"/>
      <c r="T54" s="401"/>
      <c r="U54" s="401"/>
      <c r="V54" s="401"/>
      <c r="W54" s="401"/>
      <c r="X54" s="407"/>
      <c r="Y54" s="407"/>
      <c r="Z54" s="407"/>
      <c r="AA54" s="408"/>
      <c r="AB54" s="870"/>
      <c r="AC54" s="867"/>
      <c r="AD54" s="867"/>
      <c r="AE54" s="867"/>
      <c r="AF54" s="867"/>
      <c r="AG54" s="867"/>
      <c r="AH54" s="867"/>
      <c r="AI54" s="867"/>
      <c r="AJ54" s="867"/>
      <c r="AK54" s="867"/>
      <c r="AL54" s="867"/>
      <c r="AM54" s="867"/>
      <c r="AN54" s="867"/>
      <c r="AO54" s="867"/>
      <c r="AP54" s="867"/>
      <c r="AQ54" s="867"/>
      <c r="AR54" s="867"/>
      <c r="AS54" s="867"/>
      <c r="AT54" s="868"/>
    </row>
    <row r="55" spans="1:46" ht="15.75" customHeight="1" x14ac:dyDescent="0.25">
      <c r="A55" s="854"/>
      <c r="B55" s="857"/>
      <c r="C55" s="860"/>
      <c r="D55" s="325" t="s">
        <v>4</v>
      </c>
      <c r="E55" s="447">
        <v>76820114.681999996</v>
      </c>
      <c r="F55" s="401">
        <v>76770064.475999996</v>
      </c>
      <c r="G55" s="401">
        <v>25523087</v>
      </c>
      <c r="H55" s="401">
        <v>25476808</v>
      </c>
      <c r="I55" s="401">
        <v>38297294</v>
      </c>
      <c r="J55" s="401"/>
      <c r="K55" s="400">
        <v>1.7999999999999999E-2</v>
      </c>
      <c r="L55" s="401">
        <v>12652551</v>
      </c>
      <c r="M55" s="401">
        <v>29429037</v>
      </c>
      <c r="N55" s="401">
        <v>43103320</v>
      </c>
      <c r="O55" s="401"/>
      <c r="P55" s="401"/>
      <c r="Q55" s="401"/>
      <c r="R55" s="401"/>
      <c r="S55" s="401"/>
      <c r="T55" s="401"/>
      <c r="U55" s="407"/>
      <c r="V55" s="403"/>
      <c r="W55" s="401"/>
      <c r="X55" s="401"/>
      <c r="Y55" s="401"/>
      <c r="Z55" s="401"/>
      <c r="AA55" s="404">
        <v>1.7999999999999999E-2</v>
      </c>
      <c r="AB55" s="870"/>
      <c r="AC55" s="867"/>
      <c r="AD55" s="867"/>
      <c r="AE55" s="867"/>
      <c r="AF55" s="867"/>
      <c r="AG55" s="867"/>
      <c r="AH55" s="867"/>
      <c r="AI55" s="867"/>
      <c r="AJ55" s="867"/>
      <c r="AK55" s="867"/>
      <c r="AL55" s="867"/>
      <c r="AM55" s="867"/>
      <c r="AN55" s="867"/>
      <c r="AO55" s="867"/>
      <c r="AP55" s="867"/>
      <c r="AQ55" s="867"/>
      <c r="AR55" s="867"/>
      <c r="AS55" s="867"/>
      <c r="AT55" s="868"/>
    </row>
    <row r="56" spans="1:46" ht="15.75" customHeight="1" x14ac:dyDescent="0.25">
      <c r="A56" s="854"/>
      <c r="B56" s="857"/>
      <c r="C56" s="860"/>
      <c r="D56" s="326" t="s">
        <v>38</v>
      </c>
      <c r="E56" s="448">
        <v>1</v>
      </c>
      <c r="F56" s="407">
        <v>1</v>
      </c>
      <c r="G56" s="407">
        <v>1</v>
      </c>
      <c r="H56" s="407">
        <v>1</v>
      </c>
      <c r="I56" s="407">
        <v>1</v>
      </c>
      <c r="J56" s="407"/>
      <c r="K56" s="406"/>
      <c r="L56" s="401">
        <v>1</v>
      </c>
      <c r="M56" s="401">
        <v>1</v>
      </c>
      <c r="N56" s="401">
        <v>1</v>
      </c>
      <c r="O56" s="401"/>
      <c r="P56" s="401"/>
      <c r="Q56" s="401"/>
      <c r="R56" s="401"/>
      <c r="S56" s="401"/>
      <c r="T56" s="401"/>
      <c r="U56" s="401"/>
      <c r="V56" s="401"/>
      <c r="W56" s="401"/>
      <c r="X56" s="407"/>
      <c r="Y56" s="407"/>
      <c r="Z56" s="407"/>
      <c r="AA56" s="408"/>
      <c r="AB56" s="870"/>
      <c r="AC56" s="867"/>
      <c r="AD56" s="867"/>
      <c r="AE56" s="867"/>
      <c r="AF56" s="867"/>
      <c r="AG56" s="867"/>
      <c r="AH56" s="867"/>
      <c r="AI56" s="867"/>
      <c r="AJ56" s="867"/>
      <c r="AK56" s="867"/>
      <c r="AL56" s="867"/>
      <c r="AM56" s="867"/>
      <c r="AN56" s="867"/>
      <c r="AO56" s="867"/>
      <c r="AP56" s="867"/>
      <c r="AQ56" s="867"/>
      <c r="AR56" s="867"/>
      <c r="AS56" s="867"/>
      <c r="AT56" s="868"/>
    </row>
    <row r="57" spans="1:46" ht="15.75" customHeight="1" thickBot="1" x14ac:dyDescent="0.3">
      <c r="A57" s="854"/>
      <c r="B57" s="857"/>
      <c r="C57" s="861"/>
      <c r="D57" s="327" t="s">
        <v>40</v>
      </c>
      <c r="E57" s="449">
        <v>303387806.68199998</v>
      </c>
      <c r="F57" s="411">
        <v>303387806.68199998</v>
      </c>
      <c r="G57" s="411">
        <v>174822244</v>
      </c>
      <c r="H57" s="411">
        <v>174775965</v>
      </c>
      <c r="I57" s="411">
        <v>195323305</v>
      </c>
      <c r="J57" s="411"/>
      <c r="K57" s="410"/>
      <c r="L57" s="411">
        <v>154224855</v>
      </c>
      <c r="M57" s="411">
        <v>171001341</v>
      </c>
      <c r="N57" s="411">
        <v>184675624</v>
      </c>
      <c r="O57" s="411"/>
      <c r="P57" s="411"/>
      <c r="Q57" s="411"/>
      <c r="R57" s="411"/>
      <c r="S57" s="411"/>
      <c r="T57" s="411"/>
      <c r="U57" s="411"/>
      <c r="V57" s="411"/>
      <c r="W57" s="411"/>
      <c r="X57" s="411"/>
      <c r="Y57" s="411"/>
      <c r="Z57" s="411"/>
      <c r="AA57" s="412"/>
      <c r="AB57" s="870"/>
      <c r="AC57" s="867"/>
      <c r="AD57" s="867"/>
      <c r="AE57" s="867"/>
      <c r="AF57" s="867"/>
      <c r="AG57" s="867"/>
      <c r="AH57" s="867"/>
      <c r="AI57" s="867"/>
      <c r="AJ57" s="867"/>
      <c r="AK57" s="867"/>
      <c r="AL57" s="867"/>
      <c r="AM57" s="867"/>
      <c r="AN57" s="867"/>
      <c r="AO57" s="867"/>
      <c r="AP57" s="867"/>
      <c r="AQ57" s="867"/>
      <c r="AR57" s="867"/>
      <c r="AS57" s="867"/>
      <c r="AT57" s="868"/>
    </row>
    <row r="58" spans="1:46" ht="15.75" customHeight="1" x14ac:dyDescent="0.25">
      <c r="A58" s="854"/>
      <c r="B58" s="857"/>
      <c r="C58" s="859" t="s">
        <v>313</v>
      </c>
      <c r="D58" s="324" t="s">
        <v>36</v>
      </c>
      <c r="E58" s="451">
        <v>1</v>
      </c>
      <c r="F58" s="417">
        <v>1</v>
      </c>
      <c r="G58" s="417">
        <v>1</v>
      </c>
      <c r="H58" s="417">
        <v>1</v>
      </c>
      <c r="I58" s="417">
        <v>1</v>
      </c>
      <c r="J58" s="417"/>
      <c r="K58" s="397"/>
      <c r="L58" s="396">
        <v>1</v>
      </c>
      <c r="M58" s="396">
        <v>1</v>
      </c>
      <c r="N58" s="396">
        <v>1</v>
      </c>
      <c r="O58" s="396"/>
      <c r="P58" s="396"/>
      <c r="Q58" s="396"/>
      <c r="R58" s="396"/>
      <c r="S58" s="396"/>
      <c r="T58" s="396"/>
      <c r="U58" s="396"/>
      <c r="V58" s="396"/>
      <c r="W58" s="396"/>
      <c r="X58" s="396"/>
      <c r="Y58" s="396"/>
      <c r="Z58" s="396"/>
      <c r="AA58" s="398"/>
      <c r="AB58" s="871" t="s">
        <v>314</v>
      </c>
      <c r="AC58" s="867" t="s">
        <v>315</v>
      </c>
      <c r="AD58" s="867" t="s">
        <v>316</v>
      </c>
      <c r="AE58" s="867" t="s">
        <v>300</v>
      </c>
      <c r="AF58" s="867" t="s">
        <v>301</v>
      </c>
      <c r="AG58" s="867" t="s">
        <v>183</v>
      </c>
      <c r="AH58" s="867" t="s">
        <v>302</v>
      </c>
      <c r="AI58" s="867">
        <v>266338</v>
      </c>
      <c r="AJ58" s="867">
        <v>131970</v>
      </c>
      <c r="AK58" s="867">
        <v>134368</v>
      </c>
      <c r="AL58" s="867" t="s">
        <v>285</v>
      </c>
      <c r="AM58" s="867" t="s">
        <v>285</v>
      </c>
      <c r="AN58" s="867" t="s">
        <v>285</v>
      </c>
      <c r="AO58" s="867" t="s">
        <v>285</v>
      </c>
      <c r="AP58" s="867" t="s">
        <v>285</v>
      </c>
      <c r="AQ58" s="867" t="s">
        <v>285</v>
      </c>
      <c r="AR58" s="867" t="s">
        <v>285</v>
      </c>
      <c r="AS58" s="867">
        <v>266338</v>
      </c>
      <c r="AT58" s="868" t="s">
        <v>183</v>
      </c>
    </row>
    <row r="59" spans="1:46" ht="15.75" customHeight="1" x14ac:dyDescent="0.25">
      <c r="A59" s="854"/>
      <c r="B59" s="857"/>
      <c r="C59" s="860"/>
      <c r="D59" s="325" t="s">
        <v>3</v>
      </c>
      <c r="E59" s="447">
        <v>226567691.99999997</v>
      </c>
      <c r="F59" s="401">
        <v>230658713.99999997</v>
      </c>
      <c r="G59" s="401">
        <v>149299157</v>
      </c>
      <c r="H59" s="401">
        <v>149299157</v>
      </c>
      <c r="I59" s="401">
        <v>157026011</v>
      </c>
      <c r="J59" s="401"/>
      <c r="K59" s="400">
        <v>1.7999999999999999E-2</v>
      </c>
      <c r="L59" s="401">
        <v>141572304</v>
      </c>
      <c r="M59" s="401">
        <v>141572304</v>
      </c>
      <c r="N59" s="401">
        <v>141572304</v>
      </c>
      <c r="O59" s="401"/>
      <c r="P59" s="401"/>
      <c r="Q59" s="401"/>
      <c r="R59" s="401"/>
      <c r="S59" s="401"/>
      <c r="T59" s="401"/>
      <c r="U59" s="415"/>
      <c r="V59" s="416"/>
      <c r="W59" s="401"/>
      <c r="X59" s="401"/>
      <c r="Y59" s="401"/>
      <c r="Z59" s="401"/>
      <c r="AA59" s="404">
        <v>1.7999999999999999E-2</v>
      </c>
      <c r="AB59" s="871"/>
      <c r="AC59" s="867"/>
      <c r="AD59" s="867"/>
      <c r="AE59" s="867"/>
      <c r="AF59" s="867"/>
      <c r="AG59" s="867"/>
      <c r="AH59" s="867"/>
      <c r="AI59" s="867"/>
      <c r="AJ59" s="867"/>
      <c r="AK59" s="867"/>
      <c r="AL59" s="867"/>
      <c r="AM59" s="867"/>
      <c r="AN59" s="867"/>
      <c r="AO59" s="867"/>
      <c r="AP59" s="867"/>
      <c r="AQ59" s="867"/>
      <c r="AR59" s="867"/>
      <c r="AS59" s="867"/>
      <c r="AT59" s="868"/>
    </row>
    <row r="60" spans="1:46" ht="15.75" customHeight="1" x14ac:dyDescent="0.25">
      <c r="A60" s="854"/>
      <c r="B60" s="857"/>
      <c r="C60" s="860"/>
      <c r="D60" s="326" t="s">
        <v>37</v>
      </c>
      <c r="E60" s="448">
        <v>0</v>
      </c>
      <c r="F60" s="407">
        <v>0</v>
      </c>
      <c r="G60" s="407">
        <v>0</v>
      </c>
      <c r="H60" s="407">
        <v>0</v>
      </c>
      <c r="I60" s="407">
        <v>0</v>
      </c>
      <c r="J60" s="407"/>
      <c r="K60" s="406"/>
      <c r="L60" s="401">
        <v>0</v>
      </c>
      <c r="M60" s="401">
        <v>0</v>
      </c>
      <c r="N60" s="401">
        <v>0</v>
      </c>
      <c r="O60" s="401"/>
      <c r="P60" s="401"/>
      <c r="Q60" s="401"/>
      <c r="R60" s="401"/>
      <c r="S60" s="401"/>
      <c r="T60" s="401"/>
      <c r="U60" s="401"/>
      <c r="V60" s="401"/>
      <c r="W60" s="401"/>
      <c r="X60" s="407"/>
      <c r="Y60" s="407"/>
      <c r="Z60" s="407"/>
      <c r="AA60" s="408"/>
      <c r="AB60" s="871"/>
      <c r="AC60" s="867"/>
      <c r="AD60" s="867"/>
      <c r="AE60" s="867"/>
      <c r="AF60" s="867"/>
      <c r="AG60" s="867"/>
      <c r="AH60" s="867"/>
      <c r="AI60" s="867"/>
      <c r="AJ60" s="867"/>
      <c r="AK60" s="867"/>
      <c r="AL60" s="867"/>
      <c r="AM60" s="867"/>
      <c r="AN60" s="867"/>
      <c r="AO60" s="867"/>
      <c r="AP60" s="867"/>
      <c r="AQ60" s="867"/>
      <c r="AR60" s="867"/>
      <c r="AS60" s="867"/>
      <c r="AT60" s="868"/>
    </row>
    <row r="61" spans="1:46" ht="15.75" customHeight="1" x14ac:dyDescent="0.25">
      <c r="A61" s="854"/>
      <c r="B61" s="857"/>
      <c r="C61" s="860"/>
      <c r="D61" s="325" t="s">
        <v>4</v>
      </c>
      <c r="E61" s="447">
        <v>76820114.681999996</v>
      </c>
      <c r="F61" s="401">
        <v>76770064.475999996</v>
      </c>
      <c r="G61" s="401">
        <v>25523087</v>
      </c>
      <c r="H61" s="401">
        <v>25476808</v>
      </c>
      <c r="I61" s="401">
        <v>38297294</v>
      </c>
      <c r="J61" s="401"/>
      <c r="K61" s="400">
        <v>1.7999999999999999E-2</v>
      </c>
      <c r="L61" s="401">
        <v>12652551</v>
      </c>
      <c r="M61" s="401">
        <v>29429037</v>
      </c>
      <c r="N61" s="401">
        <v>43103320</v>
      </c>
      <c r="O61" s="401"/>
      <c r="P61" s="401"/>
      <c r="Q61" s="401"/>
      <c r="R61" s="401"/>
      <c r="S61" s="401"/>
      <c r="T61" s="401"/>
      <c r="U61" s="401"/>
      <c r="V61" s="416"/>
      <c r="W61" s="401"/>
      <c r="X61" s="401"/>
      <c r="Y61" s="401"/>
      <c r="Z61" s="401"/>
      <c r="AA61" s="404">
        <v>1.7999999999999999E-2</v>
      </c>
      <c r="AB61" s="871"/>
      <c r="AC61" s="867"/>
      <c r="AD61" s="867"/>
      <c r="AE61" s="867"/>
      <c r="AF61" s="867"/>
      <c r="AG61" s="867"/>
      <c r="AH61" s="867"/>
      <c r="AI61" s="867"/>
      <c r="AJ61" s="867"/>
      <c r="AK61" s="867"/>
      <c r="AL61" s="867"/>
      <c r="AM61" s="867"/>
      <c r="AN61" s="867"/>
      <c r="AO61" s="867"/>
      <c r="AP61" s="867"/>
      <c r="AQ61" s="867"/>
      <c r="AR61" s="867"/>
      <c r="AS61" s="867"/>
      <c r="AT61" s="868"/>
    </row>
    <row r="62" spans="1:46" ht="15.75" customHeight="1" x14ac:dyDescent="0.25">
      <c r="A62" s="854"/>
      <c r="B62" s="857"/>
      <c r="C62" s="860"/>
      <c r="D62" s="326" t="s">
        <v>38</v>
      </c>
      <c r="E62" s="448">
        <v>1</v>
      </c>
      <c r="F62" s="407">
        <v>1</v>
      </c>
      <c r="G62" s="407">
        <v>1</v>
      </c>
      <c r="H62" s="407">
        <v>1</v>
      </c>
      <c r="I62" s="407">
        <v>1</v>
      </c>
      <c r="J62" s="407"/>
      <c r="K62" s="406"/>
      <c r="L62" s="401">
        <v>1</v>
      </c>
      <c r="M62" s="401">
        <v>1</v>
      </c>
      <c r="N62" s="401">
        <v>1</v>
      </c>
      <c r="O62" s="401"/>
      <c r="P62" s="401"/>
      <c r="Q62" s="401"/>
      <c r="R62" s="401"/>
      <c r="S62" s="401"/>
      <c r="T62" s="401"/>
      <c r="U62" s="401"/>
      <c r="V62" s="401"/>
      <c r="W62" s="401"/>
      <c r="X62" s="407"/>
      <c r="Y62" s="407"/>
      <c r="Z62" s="407"/>
      <c r="AA62" s="408"/>
      <c r="AB62" s="871"/>
      <c r="AC62" s="867"/>
      <c r="AD62" s="867"/>
      <c r="AE62" s="867"/>
      <c r="AF62" s="867"/>
      <c r="AG62" s="867"/>
      <c r="AH62" s="867"/>
      <c r="AI62" s="867"/>
      <c r="AJ62" s="867"/>
      <c r="AK62" s="867"/>
      <c r="AL62" s="867"/>
      <c r="AM62" s="867"/>
      <c r="AN62" s="867"/>
      <c r="AO62" s="867"/>
      <c r="AP62" s="867"/>
      <c r="AQ62" s="867"/>
      <c r="AR62" s="867"/>
      <c r="AS62" s="867"/>
      <c r="AT62" s="868"/>
    </row>
    <row r="63" spans="1:46" ht="15.75" customHeight="1" thickBot="1" x14ac:dyDescent="0.3">
      <c r="A63" s="854"/>
      <c r="B63" s="857"/>
      <c r="C63" s="861"/>
      <c r="D63" s="327" t="s">
        <v>40</v>
      </c>
      <c r="E63" s="449">
        <v>303387806.68199998</v>
      </c>
      <c r="F63" s="411">
        <v>303387806.68199998</v>
      </c>
      <c r="G63" s="411">
        <v>174822244</v>
      </c>
      <c r="H63" s="411">
        <v>174775965</v>
      </c>
      <c r="I63" s="411">
        <v>195323305</v>
      </c>
      <c r="J63" s="411"/>
      <c r="K63" s="410"/>
      <c r="L63" s="411">
        <v>154224855</v>
      </c>
      <c r="M63" s="411">
        <v>171001341</v>
      </c>
      <c r="N63" s="411">
        <v>184675624</v>
      </c>
      <c r="O63" s="411"/>
      <c r="P63" s="411"/>
      <c r="Q63" s="411"/>
      <c r="R63" s="411"/>
      <c r="S63" s="411"/>
      <c r="T63" s="411"/>
      <c r="U63" s="411"/>
      <c r="V63" s="411"/>
      <c r="W63" s="411"/>
      <c r="X63" s="411"/>
      <c r="Y63" s="411"/>
      <c r="Z63" s="411"/>
      <c r="AA63" s="412"/>
      <c r="AB63" s="871"/>
      <c r="AC63" s="867"/>
      <c r="AD63" s="867"/>
      <c r="AE63" s="867"/>
      <c r="AF63" s="867"/>
      <c r="AG63" s="867"/>
      <c r="AH63" s="867"/>
      <c r="AI63" s="867"/>
      <c r="AJ63" s="867"/>
      <c r="AK63" s="867"/>
      <c r="AL63" s="867"/>
      <c r="AM63" s="867"/>
      <c r="AN63" s="867"/>
      <c r="AO63" s="867"/>
      <c r="AP63" s="867"/>
      <c r="AQ63" s="867"/>
      <c r="AR63" s="867"/>
      <c r="AS63" s="867"/>
      <c r="AT63" s="868"/>
    </row>
    <row r="64" spans="1:46" ht="15.75" customHeight="1" x14ac:dyDescent="0.25">
      <c r="A64" s="854"/>
      <c r="B64" s="857"/>
      <c r="C64" s="859" t="s">
        <v>317</v>
      </c>
      <c r="D64" s="324" t="s">
        <v>36</v>
      </c>
      <c r="E64" s="451">
        <v>1</v>
      </c>
      <c r="F64" s="417">
        <v>1</v>
      </c>
      <c r="G64" s="417">
        <v>1</v>
      </c>
      <c r="H64" s="417">
        <v>1</v>
      </c>
      <c r="I64" s="417">
        <v>1</v>
      </c>
      <c r="J64" s="417"/>
      <c r="K64" s="397"/>
      <c r="L64" s="396">
        <v>1</v>
      </c>
      <c r="M64" s="396">
        <v>1</v>
      </c>
      <c r="N64" s="396">
        <v>1</v>
      </c>
      <c r="O64" s="396"/>
      <c r="P64" s="417"/>
      <c r="Q64" s="417"/>
      <c r="R64" s="417"/>
      <c r="S64" s="417"/>
      <c r="T64" s="417"/>
      <c r="U64" s="417"/>
      <c r="V64" s="417"/>
      <c r="W64" s="417"/>
      <c r="X64" s="396"/>
      <c r="Y64" s="396"/>
      <c r="Z64" s="396"/>
      <c r="AA64" s="398"/>
      <c r="AB64" s="871" t="s">
        <v>314</v>
      </c>
      <c r="AC64" s="872" t="s">
        <v>318</v>
      </c>
      <c r="AD64" s="867" t="s">
        <v>319</v>
      </c>
      <c r="AE64" s="867" t="s">
        <v>300</v>
      </c>
      <c r="AF64" s="867" t="s">
        <v>301</v>
      </c>
      <c r="AG64" s="867" t="s">
        <v>183</v>
      </c>
      <c r="AH64" s="867" t="s">
        <v>302</v>
      </c>
      <c r="AI64" s="867">
        <v>46033</v>
      </c>
      <c r="AJ64" s="867">
        <v>22810</v>
      </c>
      <c r="AK64" s="867">
        <v>23223</v>
      </c>
      <c r="AL64" s="867" t="s">
        <v>285</v>
      </c>
      <c r="AM64" s="867" t="s">
        <v>285</v>
      </c>
      <c r="AN64" s="867" t="s">
        <v>285</v>
      </c>
      <c r="AO64" s="867" t="s">
        <v>285</v>
      </c>
      <c r="AP64" s="867" t="s">
        <v>285</v>
      </c>
      <c r="AQ64" s="867" t="s">
        <v>285</v>
      </c>
      <c r="AR64" s="867" t="s">
        <v>285</v>
      </c>
      <c r="AS64" s="867">
        <v>46033</v>
      </c>
      <c r="AT64" s="868" t="s">
        <v>183</v>
      </c>
    </row>
    <row r="65" spans="1:46" ht="15.75" customHeight="1" x14ac:dyDescent="0.25">
      <c r="A65" s="854"/>
      <c r="B65" s="857"/>
      <c r="C65" s="860"/>
      <c r="D65" s="325" t="s">
        <v>3</v>
      </c>
      <c r="E65" s="447">
        <v>226567691.99999997</v>
      </c>
      <c r="F65" s="401">
        <v>230658713.99999997</v>
      </c>
      <c r="G65" s="401">
        <v>149299157</v>
      </c>
      <c r="H65" s="401">
        <v>149299157</v>
      </c>
      <c r="I65" s="401">
        <v>157026011</v>
      </c>
      <c r="J65" s="401"/>
      <c r="K65" s="400">
        <v>1.7999999999999999E-2</v>
      </c>
      <c r="L65" s="401">
        <v>141572304</v>
      </c>
      <c r="M65" s="401">
        <v>141572304</v>
      </c>
      <c r="N65" s="401">
        <v>141572304</v>
      </c>
      <c r="O65" s="401"/>
      <c r="P65" s="401"/>
      <c r="Q65" s="401"/>
      <c r="R65" s="401"/>
      <c r="S65" s="401"/>
      <c r="T65" s="401"/>
      <c r="U65" s="402"/>
      <c r="V65" s="403"/>
      <c r="W65" s="401"/>
      <c r="X65" s="401"/>
      <c r="Y65" s="401"/>
      <c r="Z65" s="401"/>
      <c r="AA65" s="404">
        <v>1.7999999999999999E-2</v>
      </c>
      <c r="AB65" s="871"/>
      <c r="AC65" s="872"/>
      <c r="AD65" s="867"/>
      <c r="AE65" s="867"/>
      <c r="AF65" s="867"/>
      <c r="AG65" s="867"/>
      <c r="AH65" s="867"/>
      <c r="AI65" s="867"/>
      <c r="AJ65" s="867"/>
      <c r="AK65" s="867"/>
      <c r="AL65" s="867"/>
      <c r="AM65" s="867"/>
      <c r="AN65" s="867"/>
      <c r="AO65" s="867"/>
      <c r="AP65" s="867"/>
      <c r="AQ65" s="867"/>
      <c r="AR65" s="867"/>
      <c r="AS65" s="867"/>
      <c r="AT65" s="868"/>
    </row>
    <row r="66" spans="1:46" ht="15.75" customHeight="1" x14ac:dyDescent="0.25">
      <c r="A66" s="854"/>
      <c r="B66" s="857"/>
      <c r="C66" s="860"/>
      <c r="D66" s="326" t="s">
        <v>37</v>
      </c>
      <c r="E66" s="448">
        <v>0</v>
      </c>
      <c r="F66" s="407">
        <v>0</v>
      </c>
      <c r="G66" s="407">
        <v>0</v>
      </c>
      <c r="H66" s="407">
        <v>0</v>
      </c>
      <c r="I66" s="407">
        <v>0</v>
      </c>
      <c r="J66" s="407"/>
      <c r="K66" s="406"/>
      <c r="L66" s="401">
        <v>0</v>
      </c>
      <c r="M66" s="401">
        <v>0</v>
      </c>
      <c r="N66" s="401">
        <v>0</v>
      </c>
      <c r="O66" s="401"/>
      <c r="P66" s="407"/>
      <c r="Q66" s="407"/>
      <c r="R66" s="407"/>
      <c r="S66" s="407"/>
      <c r="T66" s="407"/>
      <c r="U66" s="407"/>
      <c r="V66" s="407"/>
      <c r="W66" s="407"/>
      <c r="X66" s="407"/>
      <c r="Y66" s="407"/>
      <c r="Z66" s="407"/>
      <c r="AA66" s="408"/>
      <c r="AB66" s="871"/>
      <c r="AC66" s="872"/>
      <c r="AD66" s="867"/>
      <c r="AE66" s="867"/>
      <c r="AF66" s="867"/>
      <c r="AG66" s="867"/>
      <c r="AH66" s="867"/>
      <c r="AI66" s="867"/>
      <c r="AJ66" s="867"/>
      <c r="AK66" s="867"/>
      <c r="AL66" s="867"/>
      <c r="AM66" s="867"/>
      <c r="AN66" s="867"/>
      <c r="AO66" s="867"/>
      <c r="AP66" s="867"/>
      <c r="AQ66" s="867"/>
      <c r="AR66" s="867"/>
      <c r="AS66" s="867"/>
      <c r="AT66" s="868"/>
    </row>
    <row r="67" spans="1:46" ht="15.75" customHeight="1" x14ac:dyDescent="0.25">
      <c r="A67" s="854"/>
      <c r="B67" s="857"/>
      <c r="C67" s="860"/>
      <c r="D67" s="325" t="s">
        <v>4</v>
      </c>
      <c r="E67" s="447">
        <v>76820114.681999996</v>
      </c>
      <c r="F67" s="401">
        <v>76770064.475999996</v>
      </c>
      <c r="G67" s="401">
        <v>25523087</v>
      </c>
      <c r="H67" s="401">
        <v>25476808</v>
      </c>
      <c r="I67" s="401">
        <v>38297294</v>
      </c>
      <c r="J67" s="401"/>
      <c r="K67" s="400">
        <v>1.7999999999999999E-2</v>
      </c>
      <c r="L67" s="401">
        <v>12652551</v>
      </c>
      <c r="M67" s="401">
        <v>29429037</v>
      </c>
      <c r="N67" s="401">
        <v>43103320</v>
      </c>
      <c r="O67" s="401"/>
      <c r="P67" s="401"/>
      <c r="Q67" s="401"/>
      <c r="R67" s="401"/>
      <c r="S67" s="401"/>
      <c r="T67" s="401"/>
      <c r="U67" s="407"/>
      <c r="V67" s="403"/>
      <c r="W67" s="401"/>
      <c r="X67" s="401"/>
      <c r="Y67" s="401"/>
      <c r="Z67" s="401"/>
      <c r="AA67" s="404">
        <v>1.7999999999999999E-2</v>
      </c>
      <c r="AB67" s="871"/>
      <c r="AC67" s="872"/>
      <c r="AD67" s="867"/>
      <c r="AE67" s="867"/>
      <c r="AF67" s="867"/>
      <c r="AG67" s="867"/>
      <c r="AH67" s="867"/>
      <c r="AI67" s="867"/>
      <c r="AJ67" s="867"/>
      <c r="AK67" s="867"/>
      <c r="AL67" s="867"/>
      <c r="AM67" s="867"/>
      <c r="AN67" s="867"/>
      <c r="AO67" s="867"/>
      <c r="AP67" s="867"/>
      <c r="AQ67" s="867"/>
      <c r="AR67" s="867"/>
      <c r="AS67" s="867"/>
      <c r="AT67" s="868"/>
    </row>
    <row r="68" spans="1:46" ht="15.75" customHeight="1" x14ac:dyDescent="0.25">
      <c r="A68" s="854"/>
      <c r="B68" s="857"/>
      <c r="C68" s="860"/>
      <c r="D68" s="326" t="s">
        <v>38</v>
      </c>
      <c r="E68" s="448">
        <v>1</v>
      </c>
      <c r="F68" s="407">
        <v>1</v>
      </c>
      <c r="G68" s="407">
        <v>1</v>
      </c>
      <c r="H68" s="407">
        <v>1</v>
      </c>
      <c r="I68" s="407">
        <v>1</v>
      </c>
      <c r="J68" s="407"/>
      <c r="K68" s="406"/>
      <c r="L68" s="401">
        <v>1</v>
      </c>
      <c r="M68" s="401">
        <v>1</v>
      </c>
      <c r="N68" s="401">
        <v>1</v>
      </c>
      <c r="O68" s="401"/>
      <c r="P68" s="401"/>
      <c r="Q68" s="401"/>
      <c r="R68" s="401"/>
      <c r="S68" s="401"/>
      <c r="T68" s="401"/>
      <c r="U68" s="401"/>
      <c r="V68" s="401"/>
      <c r="W68" s="401"/>
      <c r="X68" s="407"/>
      <c r="Y68" s="407"/>
      <c r="Z68" s="407"/>
      <c r="AA68" s="408"/>
      <c r="AB68" s="871"/>
      <c r="AC68" s="872"/>
      <c r="AD68" s="867"/>
      <c r="AE68" s="867"/>
      <c r="AF68" s="867"/>
      <c r="AG68" s="867"/>
      <c r="AH68" s="867"/>
      <c r="AI68" s="867"/>
      <c r="AJ68" s="867"/>
      <c r="AK68" s="867"/>
      <c r="AL68" s="867"/>
      <c r="AM68" s="867"/>
      <c r="AN68" s="867"/>
      <c r="AO68" s="867"/>
      <c r="AP68" s="867"/>
      <c r="AQ68" s="867"/>
      <c r="AR68" s="867"/>
      <c r="AS68" s="867"/>
      <c r="AT68" s="868"/>
    </row>
    <row r="69" spans="1:46" ht="15.75" customHeight="1" thickBot="1" x14ac:dyDescent="0.3">
      <c r="A69" s="854"/>
      <c r="B69" s="857"/>
      <c r="C69" s="861"/>
      <c r="D69" s="327" t="s">
        <v>40</v>
      </c>
      <c r="E69" s="449">
        <v>303387806.68199998</v>
      </c>
      <c r="F69" s="411">
        <v>303387806.68199998</v>
      </c>
      <c r="G69" s="411">
        <v>174822244</v>
      </c>
      <c r="H69" s="411">
        <v>174775965</v>
      </c>
      <c r="I69" s="411">
        <v>195323305</v>
      </c>
      <c r="J69" s="411"/>
      <c r="K69" s="410"/>
      <c r="L69" s="411">
        <v>154224855</v>
      </c>
      <c r="M69" s="411">
        <v>171001341</v>
      </c>
      <c r="N69" s="411">
        <v>184675624</v>
      </c>
      <c r="O69" s="411"/>
      <c r="P69" s="411"/>
      <c r="Q69" s="411"/>
      <c r="R69" s="411"/>
      <c r="S69" s="411"/>
      <c r="T69" s="411"/>
      <c r="U69" s="411"/>
      <c r="V69" s="411"/>
      <c r="W69" s="411"/>
      <c r="X69" s="411"/>
      <c r="Y69" s="411"/>
      <c r="Z69" s="411"/>
      <c r="AA69" s="412"/>
      <c r="AB69" s="871"/>
      <c r="AC69" s="872"/>
      <c r="AD69" s="867"/>
      <c r="AE69" s="867"/>
      <c r="AF69" s="867"/>
      <c r="AG69" s="867"/>
      <c r="AH69" s="867"/>
      <c r="AI69" s="867"/>
      <c r="AJ69" s="867"/>
      <c r="AK69" s="867"/>
      <c r="AL69" s="867"/>
      <c r="AM69" s="867"/>
      <c r="AN69" s="867"/>
      <c r="AO69" s="867"/>
      <c r="AP69" s="867"/>
      <c r="AQ69" s="867"/>
      <c r="AR69" s="867"/>
      <c r="AS69" s="867"/>
      <c r="AT69" s="868"/>
    </row>
    <row r="70" spans="1:46" ht="15.75" customHeight="1" x14ac:dyDescent="0.25">
      <c r="A70" s="854"/>
      <c r="B70" s="857"/>
      <c r="C70" s="859" t="s">
        <v>320</v>
      </c>
      <c r="D70" s="324" t="s">
        <v>36</v>
      </c>
      <c r="E70" s="451">
        <v>1</v>
      </c>
      <c r="F70" s="417">
        <v>1</v>
      </c>
      <c r="G70" s="417">
        <v>1</v>
      </c>
      <c r="H70" s="417">
        <v>1</v>
      </c>
      <c r="I70" s="417">
        <v>1</v>
      </c>
      <c r="J70" s="417"/>
      <c r="K70" s="397"/>
      <c r="L70" s="396">
        <v>1</v>
      </c>
      <c r="M70" s="396">
        <v>1</v>
      </c>
      <c r="N70" s="396">
        <v>1</v>
      </c>
      <c r="O70" s="396"/>
      <c r="P70" s="396"/>
      <c r="Q70" s="396"/>
      <c r="R70" s="396"/>
      <c r="S70" s="396"/>
      <c r="T70" s="396"/>
      <c r="U70" s="396"/>
      <c r="V70" s="396"/>
      <c r="W70" s="396"/>
      <c r="X70" s="396"/>
      <c r="Y70" s="396"/>
      <c r="Z70" s="396"/>
      <c r="AA70" s="398"/>
      <c r="AB70" s="870" t="s">
        <v>286</v>
      </c>
      <c r="AC70" s="867" t="s">
        <v>321</v>
      </c>
      <c r="AD70" s="867" t="s">
        <v>322</v>
      </c>
      <c r="AE70" s="867" t="s">
        <v>300</v>
      </c>
      <c r="AF70" s="867" t="s">
        <v>301</v>
      </c>
      <c r="AG70" s="867" t="s">
        <v>323</v>
      </c>
      <c r="AH70" s="867" t="s">
        <v>302</v>
      </c>
      <c r="AI70" s="867">
        <v>194127</v>
      </c>
      <c r="AJ70" s="867">
        <v>96190</v>
      </c>
      <c r="AK70" s="867">
        <v>97937</v>
      </c>
      <c r="AL70" s="867" t="s">
        <v>285</v>
      </c>
      <c r="AM70" s="867" t="s">
        <v>285</v>
      </c>
      <c r="AN70" s="867" t="s">
        <v>285</v>
      </c>
      <c r="AO70" s="867" t="s">
        <v>285</v>
      </c>
      <c r="AP70" s="867" t="s">
        <v>285</v>
      </c>
      <c r="AQ70" s="867" t="s">
        <v>285</v>
      </c>
      <c r="AR70" s="867" t="s">
        <v>285</v>
      </c>
      <c r="AS70" s="867">
        <v>194127</v>
      </c>
      <c r="AT70" s="868" t="s">
        <v>183</v>
      </c>
    </row>
    <row r="71" spans="1:46" ht="15.75" customHeight="1" x14ac:dyDescent="0.25">
      <c r="A71" s="854"/>
      <c r="B71" s="857"/>
      <c r="C71" s="860"/>
      <c r="D71" s="325" t="s">
        <v>3</v>
      </c>
      <c r="E71" s="447">
        <v>226567691.99999997</v>
      </c>
      <c r="F71" s="401">
        <v>230658713.99999997</v>
      </c>
      <c r="G71" s="401">
        <v>149299157</v>
      </c>
      <c r="H71" s="401">
        <v>149299157</v>
      </c>
      <c r="I71" s="401">
        <v>157026011</v>
      </c>
      <c r="J71" s="401"/>
      <c r="K71" s="400">
        <v>1.7999999999999999E-2</v>
      </c>
      <c r="L71" s="401">
        <v>141572304</v>
      </c>
      <c r="M71" s="401">
        <v>141572304</v>
      </c>
      <c r="N71" s="401">
        <v>141572304</v>
      </c>
      <c r="O71" s="401"/>
      <c r="P71" s="401"/>
      <c r="Q71" s="401"/>
      <c r="R71" s="401"/>
      <c r="S71" s="401"/>
      <c r="T71" s="401"/>
      <c r="U71" s="402"/>
      <c r="V71" s="403"/>
      <c r="W71" s="401"/>
      <c r="X71" s="401"/>
      <c r="Y71" s="401"/>
      <c r="Z71" s="401"/>
      <c r="AA71" s="404">
        <v>1.7999999999999999E-2</v>
      </c>
      <c r="AB71" s="870"/>
      <c r="AC71" s="867"/>
      <c r="AD71" s="867"/>
      <c r="AE71" s="867"/>
      <c r="AF71" s="867"/>
      <c r="AG71" s="867"/>
      <c r="AH71" s="867"/>
      <c r="AI71" s="867"/>
      <c r="AJ71" s="867"/>
      <c r="AK71" s="867"/>
      <c r="AL71" s="867"/>
      <c r="AM71" s="867"/>
      <c r="AN71" s="867"/>
      <c r="AO71" s="867"/>
      <c r="AP71" s="867"/>
      <c r="AQ71" s="867"/>
      <c r="AR71" s="867"/>
      <c r="AS71" s="867"/>
      <c r="AT71" s="868"/>
    </row>
    <row r="72" spans="1:46" ht="15.75" customHeight="1" x14ac:dyDescent="0.25">
      <c r="A72" s="854"/>
      <c r="B72" s="857"/>
      <c r="C72" s="860"/>
      <c r="D72" s="326" t="s">
        <v>37</v>
      </c>
      <c r="E72" s="448">
        <v>0</v>
      </c>
      <c r="F72" s="407">
        <v>0</v>
      </c>
      <c r="G72" s="407">
        <v>0</v>
      </c>
      <c r="H72" s="407">
        <v>0</v>
      </c>
      <c r="I72" s="407">
        <v>0</v>
      </c>
      <c r="J72" s="407"/>
      <c r="K72" s="406"/>
      <c r="L72" s="401">
        <v>0</v>
      </c>
      <c r="M72" s="401">
        <v>0</v>
      </c>
      <c r="N72" s="401">
        <v>0</v>
      </c>
      <c r="O72" s="401"/>
      <c r="P72" s="401"/>
      <c r="Q72" s="401"/>
      <c r="R72" s="401"/>
      <c r="S72" s="401"/>
      <c r="T72" s="401"/>
      <c r="U72" s="401"/>
      <c r="V72" s="401"/>
      <c r="W72" s="401"/>
      <c r="X72" s="407"/>
      <c r="Y72" s="407"/>
      <c r="Z72" s="407"/>
      <c r="AA72" s="408"/>
      <c r="AB72" s="870"/>
      <c r="AC72" s="867"/>
      <c r="AD72" s="867"/>
      <c r="AE72" s="867"/>
      <c r="AF72" s="867"/>
      <c r="AG72" s="867"/>
      <c r="AH72" s="867"/>
      <c r="AI72" s="867"/>
      <c r="AJ72" s="867"/>
      <c r="AK72" s="867"/>
      <c r="AL72" s="867"/>
      <c r="AM72" s="867"/>
      <c r="AN72" s="867"/>
      <c r="AO72" s="867"/>
      <c r="AP72" s="867"/>
      <c r="AQ72" s="867"/>
      <c r="AR72" s="867"/>
      <c r="AS72" s="867"/>
      <c r="AT72" s="868"/>
    </row>
    <row r="73" spans="1:46" ht="15.75" customHeight="1" x14ac:dyDescent="0.25">
      <c r="A73" s="854"/>
      <c r="B73" s="857"/>
      <c r="C73" s="860"/>
      <c r="D73" s="325" t="s">
        <v>4</v>
      </c>
      <c r="E73" s="447">
        <v>76820114.681999996</v>
      </c>
      <c r="F73" s="401">
        <v>76770064.475999996</v>
      </c>
      <c r="G73" s="401">
        <v>25523087</v>
      </c>
      <c r="H73" s="401">
        <v>25476808</v>
      </c>
      <c r="I73" s="401">
        <v>38297294</v>
      </c>
      <c r="J73" s="401"/>
      <c r="K73" s="400">
        <v>1.7999999999999999E-2</v>
      </c>
      <c r="L73" s="401">
        <v>12652551</v>
      </c>
      <c r="M73" s="401">
        <v>29429037</v>
      </c>
      <c r="N73" s="401">
        <v>43103320</v>
      </c>
      <c r="O73" s="401"/>
      <c r="P73" s="401"/>
      <c r="Q73" s="401"/>
      <c r="R73" s="401"/>
      <c r="S73" s="401"/>
      <c r="T73" s="401"/>
      <c r="U73" s="407"/>
      <c r="V73" s="403"/>
      <c r="W73" s="401"/>
      <c r="X73" s="401"/>
      <c r="Y73" s="401"/>
      <c r="Z73" s="401"/>
      <c r="AA73" s="404">
        <v>1.7999999999999999E-2</v>
      </c>
      <c r="AB73" s="870"/>
      <c r="AC73" s="867"/>
      <c r="AD73" s="867"/>
      <c r="AE73" s="867"/>
      <c r="AF73" s="867"/>
      <c r="AG73" s="867"/>
      <c r="AH73" s="867"/>
      <c r="AI73" s="867"/>
      <c r="AJ73" s="867"/>
      <c r="AK73" s="867"/>
      <c r="AL73" s="867"/>
      <c r="AM73" s="867"/>
      <c r="AN73" s="867"/>
      <c r="AO73" s="867"/>
      <c r="AP73" s="867"/>
      <c r="AQ73" s="867"/>
      <c r="AR73" s="867"/>
      <c r="AS73" s="867"/>
      <c r="AT73" s="868"/>
    </row>
    <row r="74" spans="1:46" ht="15.75" customHeight="1" x14ac:dyDescent="0.25">
      <c r="A74" s="854"/>
      <c r="B74" s="857"/>
      <c r="C74" s="860"/>
      <c r="D74" s="326" t="s">
        <v>38</v>
      </c>
      <c r="E74" s="447">
        <v>1</v>
      </c>
      <c r="F74" s="401">
        <v>1</v>
      </c>
      <c r="G74" s="401">
        <v>1</v>
      </c>
      <c r="H74" s="401">
        <v>1</v>
      </c>
      <c r="I74" s="401">
        <v>1</v>
      </c>
      <c r="J74" s="401"/>
      <c r="K74" s="406"/>
      <c r="L74" s="401">
        <v>1</v>
      </c>
      <c r="M74" s="401">
        <v>1</v>
      </c>
      <c r="N74" s="401">
        <v>1</v>
      </c>
      <c r="O74" s="401"/>
      <c r="P74" s="401"/>
      <c r="Q74" s="401"/>
      <c r="R74" s="401"/>
      <c r="S74" s="401"/>
      <c r="T74" s="401"/>
      <c r="U74" s="401"/>
      <c r="V74" s="401"/>
      <c r="W74" s="401"/>
      <c r="X74" s="407"/>
      <c r="Y74" s="407"/>
      <c r="Z74" s="407"/>
      <c r="AA74" s="408"/>
      <c r="AB74" s="870"/>
      <c r="AC74" s="867"/>
      <c r="AD74" s="867"/>
      <c r="AE74" s="867"/>
      <c r="AF74" s="867"/>
      <c r="AG74" s="867"/>
      <c r="AH74" s="867"/>
      <c r="AI74" s="867"/>
      <c r="AJ74" s="867"/>
      <c r="AK74" s="867"/>
      <c r="AL74" s="867"/>
      <c r="AM74" s="867"/>
      <c r="AN74" s="867"/>
      <c r="AO74" s="867"/>
      <c r="AP74" s="867"/>
      <c r="AQ74" s="867"/>
      <c r="AR74" s="867"/>
      <c r="AS74" s="867"/>
      <c r="AT74" s="868"/>
    </row>
    <row r="75" spans="1:46" ht="15.75" customHeight="1" thickBot="1" x14ac:dyDescent="0.3">
      <c r="A75" s="854"/>
      <c r="B75" s="857"/>
      <c r="C75" s="861"/>
      <c r="D75" s="327" t="s">
        <v>40</v>
      </c>
      <c r="E75" s="449">
        <v>303387806.68199998</v>
      </c>
      <c r="F75" s="411">
        <v>303387806.68199998</v>
      </c>
      <c r="G75" s="411">
        <v>174822244</v>
      </c>
      <c r="H75" s="411">
        <v>174775965</v>
      </c>
      <c r="I75" s="411">
        <v>195323305</v>
      </c>
      <c r="J75" s="411"/>
      <c r="K75" s="410"/>
      <c r="L75" s="411">
        <v>154224855</v>
      </c>
      <c r="M75" s="411">
        <v>171001341</v>
      </c>
      <c r="N75" s="411">
        <v>184675624</v>
      </c>
      <c r="O75" s="411"/>
      <c r="P75" s="411"/>
      <c r="Q75" s="411"/>
      <c r="R75" s="411"/>
      <c r="S75" s="411"/>
      <c r="T75" s="411"/>
      <c r="U75" s="411"/>
      <c r="V75" s="411"/>
      <c r="W75" s="411"/>
      <c r="X75" s="411"/>
      <c r="Y75" s="411"/>
      <c r="Z75" s="411"/>
      <c r="AA75" s="412"/>
      <c r="AB75" s="870"/>
      <c r="AC75" s="867"/>
      <c r="AD75" s="867"/>
      <c r="AE75" s="867"/>
      <c r="AF75" s="867"/>
      <c r="AG75" s="867"/>
      <c r="AH75" s="867"/>
      <c r="AI75" s="867"/>
      <c r="AJ75" s="867"/>
      <c r="AK75" s="867"/>
      <c r="AL75" s="867"/>
      <c r="AM75" s="867"/>
      <c r="AN75" s="867"/>
      <c r="AO75" s="867"/>
      <c r="AP75" s="867"/>
      <c r="AQ75" s="867"/>
      <c r="AR75" s="867"/>
      <c r="AS75" s="867"/>
      <c r="AT75" s="868"/>
    </row>
    <row r="76" spans="1:46" ht="15.75" customHeight="1" x14ac:dyDescent="0.25">
      <c r="A76" s="854"/>
      <c r="B76" s="857"/>
      <c r="C76" s="859" t="s">
        <v>324</v>
      </c>
      <c r="D76" s="324" t="s">
        <v>36</v>
      </c>
      <c r="E76" s="451">
        <v>1</v>
      </c>
      <c r="F76" s="417">
        <v>1</v>
      </c>
      <c r="G76" s="417">
        <v>1</v>
      </c>
      <c r="H76" s="417">
        <v>1</v>
      </c>
      <c r="I76" s="417">
        <v>1</v>
      </c>
      <c r="J76" s="417"/>
      <c r="K76" s="397"/>
      <c r="L76" s="396">
        <v>1</v>
      </c>
      <c r="M76" s="396">
        <v>1</v>
      </c>
      <c r="N76" s="396">
        <v>1</v>
      </c>
      <c r="O76" s="396"/>
      <c r="P76" s="396"/>
      <c r="Q76" s="396"/>
      <c r="R76" s="396"/>
      <c r="S76" s="396"/>
      <c r="T76" s="396"/>
      <c r="U76" s="396"/>
      <c r="V76" s="396"/>
      <c r="W76" s="396"/>
      <c r="X76" s="396"/>
      <c r="Y76" s="396"/>
      <c r="Z76" s="396"/>
      <c r="AA76" s="398"/>
      <c r="AB76" s="870" t="s">
        <v>325</v>
      </c>
      <c r="AC76" s="867" t="s">
        <v>326</v>
      </c>
      <c r="AD76" s="867" t="s">
        <v>327</v>
      </c>
      <c r="AE76" s="867" t="s">
        <v>300</v>
      </c>
      <c r="AF76" s="867" t="s">
        <v>301</v>
      </c>
      <c r="AG76" s="867" t="s">
        <v>323</v>
      </c>
      <c r="AH76" s="867" t="s">
        <v>302</v>
      </c>
      <c r="AI76" s="867">
        <v>8074</v>
      </c>
      <c r="AJ76" s="867">
        <v>4000</v>
      </c>
      <c r="AK76" s="867">
        <v>4074</v>
      </c>
      <c r="AL76" s="867" t="s">
        <v>285</v>
      </c>
      <c r="AM76" s="867" t="s">
        <v>285</v>
      </c>
      <c r="AN76" s="867" t="s">
        <v>285</v>
      </c>
      <c r="AO76" s="867" t="s">
        <v>285</v>
      </c>
      <c r="AP76" s="867" t="s">
        <v>285</v>
      </c>
      <c r="AQ76" s="867" t="s">
        <v>285</v>
      </c>
      <c r="AR76" s="867" t="s">
        <v>285</v>
      </c>
      <c r="AS76" s="867">
        <v>8074</v>
      </c>
      <c r="AT76" s="868" t="s">
        <v>183</v>
      </c>
    </row>
    <row r="77" spans="1:46" ht="15.75" customHeight="1" x14ac:dyDescent="0.25">
      <c r="A77" s="854"/>
      <c r="B77" s="857"/>
      <c r="C77" s="860"/>
      <c r="D77" s="325" t="s">
        <v>3</v>
      </c>
      <c r="E77" s="447">
        <v>226567691.99999997</v>
      </c>
      <c r="F77" s="401">
        <v>230658713.99999997</v>
      </c>
      <c r="G77" s="401">
        <v>149299157</v>
      </c>
      <c r="H77" s="401">
        <v>149299157</v>
      </c>
      <c r="I77" s="401">
        <v>157026011</v>
      </c>
      <c r="J77" s="401"/>
      <c r="K77" s="400">
        <v>1.7999999999999999E-2</v>
      </c>
      <c r="L77" s="401">
        <v>141572304</v>
      </c>
      <c r="M77" s="401">
        <v>141572304</v>
      </c>
      <c r="N77" s="401">
        <v>141572304</v>
      </c>
      <c r="O77" s="401"/>
      <c r="P77" s="401"/>
      <c r="Q77" s="401"/>
      <c r="R77" s="401"/>
      <c r="S77" s="401"/>
      <c r="T77" s="401"/>
      <c r="U77" s="402"/>
      <c r="V77" s="403"/>
      <c r="W77" s="401"/>
      <c r="X77" s="401"/>
      <c r="Y77" s="401"/>
      <c r="Z77" s="401"/>
      <c r="AA77" s="404">
        <v>1.7999999999999999E-2</v>
      </c>
      <c r="AB77" s="870"/>
      <c r="AC77" s="867"/>
      <c r="AD77" s="867"/>
      <c r="AE77" s="867"/>
      <c r="AF77" s="867"/>
      <c r="AG77" s="867"/>
      <c r="AH77" s="867"/>
      <c r="AI77" s="867"/>
      <c r="AJ77" s="867"/>
      <c r="AK77" s="867"/>
      <c r="AL77" s="867"/>
      <c r="AM77" s="867"/>
      <c r="AN77" s="867"/>
      <c r="AO77" s="867"/>
      <c r="AP77" s="867"/>
      <c r="AQ77" s="867"/>
      <c r="AR77" s="867"/>
      <c r="AS77" s="867"/>
      <c r="AT77" s="868"/>
    </row>
    <row r="78" spans="1:46" ht="15.75" customHeight="1" x14ac:dyDescent="0.25">
      <c r="A78" s="854"/>
      <c r="B78" s="857"/>
      <c r="C78" s="860"/>
      <c r="D78" s="326" t="s">
        <v>37</v>
      </c>
      <c r="E78" s="447">
        <v>0</v>
      </c>
      <c r="F78" s="401">
        <v>0</v>
      </c>
      <c r="G78" s="401">
        <v>0</v>
      </c>
      <c r="H78" s="401">
        <v>0</v>
      </c>
      <c r="I78" s="401">
        <v>0</v>
      </c>
      <c r="J78" s="401"/>
      <c r="K78" s="406"/>
      <c r="L78" s="401">
        <v>0</v>
      </c>
      <c r="M78" s="401">
        <v>0</v>
      </c>
      <c r="N78" s="401">
        <v>0</v>
      </c>
      <c r="O78" s="401"/>
      <c r="P78" s="401"/>
      <c r="Q78" s="401"/>
      <c r="R78" s="401"/>
      <c r="S78" s="401"/>
      <c r="T78" s="401"/>
      <c r="U78" s="401"/>
      <c r="V78" s="401"/>
      <c r="W78" s="401"/>
      <c r="X78" s="407"/>
      <c r="Y78" s="407"/>
      <c r="Z78" s="407"/>
      <c r="AA78" s="408"/>
      <c r="AB78" s="870"/>
      <c r="AC78" s="867"/>
      <c r="AD78" s="867"/>
      <c r="AE78" s="867"/>
      <c r="AF78" s="867"/>
      <c r="AG78" s="867"/>
      <c r="AH78" s="867"/>
      <c r="AI78" s="867"/>
      <c r="AJ78" s="867"/>
      <c r="AK78" s="867"/>
      <c r="AL78" s="867"/>
      <c r="AM78" s="867"/>
      <c r="AN78" s="867"/>
      <c r="AO78" s="867"/>
      <c r="AP78" s="867"/>
      <c r="AQ78" s="867"/>
      <c r="AR78" s="867"/>
      <c r="AS78" s="867"/>
      <c r="AT78" s="868"/>
    </row>
    <row r="79" spans="1:46" ht="15.75" customHeight="1" x14ac:dyDescent="0.25">
      <c r="A79" s="854"/>
      <c r="B79" s="857"/>
      <c r="C79" s="860"/>
      <c r="D79" s="325" t="s">
        <v>4</v>
      </c>
      <c r="E79" s="447">
        <v>76820114.681999996</v>
      </c>
      <c r="F79" s="401">
        <v>76770064.475999996</v>
      </c>
      <c r="G79" s="401">
        <v>25523087</v>
      </c>
      <c r="H79" s="401">
        <v>25476808</v>
      </c>
      <c r="I79" s="401">
        <v>38297294</v>
      </c>
      <c r="J79" s="401"/>
      <c r="K79" s="400">
        <v>1.7999999999999999E-2</v>
      </c>
      <c r="L79" s="401">
        <v>12652551</v>
      </c>
      <c r="M79" s="401">
        <v>29429037</v>
      </c>
      <c r="N79" s="401">
        <v>43103320</v>
      </c>
      <c r="O79" s="401"/>
      <c r="P79" s="401"/>
      <c r="Q79" s="401"/>
      <c r="R79" s="401"/>
      <c r="S79" s="401"/>
      <c r="T79" s="401"/>
      <c r="U79" s="407"/>
      <c r="V79" s="403"/>
      <c r="W79" s="401"/>
      <c r="X79" s="401"/>
      <c r="Y79" s="401"/>
      <c r="Z79" s="401"/>
      <c r="AA79" s="404">
        <v>1.7999999999999999E-2</v>
      </c>
      <c r="AB79" s="870" t="s">
        <v>286</v>
      </c>
      <c r="AC79" s="867" t="s">
        <v>328</v>
      </c>
      <c r="AD79" s="867" t="s">
        <v>329</v>
      </c>
      <c r="AE79" s="867"/>
      <c r="AF79" s="867"/>
      <c r="AG79" s="867"/>
      <c r="AH79" s="867"/>
      <c r="AI79" s="867"/>
      <c r="AJ79" s="867"/>
      <c r="AK79" s="867"/>
      <c r="AL79" s="867"/>
      <c r="AM79" s="867"/>
      <c r="AN79" s="867"/>
      <c r="AO79" s="867"/>
      <c r="AP79" s="867"/>
      <c r="AQ79" s="867"/>
      <c r="AR79" s="867"/>
      <c r="AS79" s="867"/>
      <c r="AT79" s="868"/>
    </row>
    <row r="80" spans="1:46" ht="15.75" customHeight="1" x14ac:dyDescent="0.25">
      <c r="A80" s="854"/>
      <c r="B80" s="857"/>
      <c r="C80" s="860"/>
      <c r="D80" s="326" t="s">
        <v>38</v>
      </c>
      <c r="E80" s="448">
        <v>1</v>
      </c>
      <c r="F80" s="407">
        <v>1</v>
      </c>
      <c r="G80" s="407">
        <v>1</v>
      </c>
      <c r="H80" s="407">
        <v>1</v>
      </c>
      <c r="I80" s="407">
        <v>1</v>
      </c>
      <c r="J80" s="407"/>
      <c r="K80" s="406"/>
      <c r="L80" s="401">
        <v>1</v>
      </c>
      <c r="M80" s="401">
        <v>1</v>
      </c>
      <c r="N80" s="401">
        <v>1</v>
      </c>
      <c r="O80" s="401"/>
      <c r="P80" s="401"/>
      <c r="Q80" s="401"/>
      <c r="R80" s="401"/>
      <c r="S80" s="401"/>
      <c r="T80" s="401"/>
      <c r="U80" s="401"/>
      <c r="V80" s="401"/>
      <c r="W80" s="401"/>
      <c r="X80" s="407"/>
      <c r="Y80" s="407"/>
      <c r="Z80" s="407"/>
      <c r="AA80" s="408"/>
      <c r="AB80" s="870"/>
      <c r="AC80" s="867"/>
      <c r="AD80" s="867"/>
      <c r="AE80" s="867"/>
      <c r="AF80" s="867"/>
      <c r="AG80" s="867"/>
      <c r="AH80" s="867"/>
      <c r="AI80" s="867"/>
      <c r="AJ80" s="867"/>
      <c r="AK80" s="867"/>
      <c r="AL80" s="867"/>
      <c r="AM80" s="867"/>
      <c r="AN80" s="867"/>
      <c r="AO80" s="867"/>
      <c r="AP80" s="867"/>
      <c r="AQ80" s="867"/>
      <c r="AR80" s="867"/>
      <c r="AS80" s="867"/>
      <c r="AT80" s="868"/>
    </row>
    <row r="81" spans="1:46" ht="15.75" customHeight="1" thickBot="1" x14ac:dyDescent="0.3">
      <c r="A81" s="854"/>
      <c r="B81" s="857"/>
      <c r="C81" s="861"/>
      <c r="D81" s="327" t="s">
        <v>40</v>
      </c>
      <c r="E81" s="449">
        <v>303387806.68199998</v>
      </c>
      <c r="F81" s="411">
        <v>303387806.68199998</v>
      </c>
      <c r="G81" s="411">
        <v>174822244</v>
      </c>
      <c r="H81" s="411">
        <v>174775965</v>
      </c>
      <c r="I81" s="411">
        <v>195323305</v>
      </c>
      <c r="J81" s="411"/>
      <c r="K81" s="410"/>
      <c r="L81" s="411">
        <v>154224855</v>
      </c>
      <c r="M81" s="411">
        <v>171001341</v>
      </c>
      <c r="N81" s="411">
        <v>184675624</v>
      </c>
      <c r="O81" s="411"/>
      <c r="P81" s="411"/>
      <c r="Q81" s="411"/>
      <c r="R81" s="411"/>
      <c r="S81" s="411"/>
      <c r="T81" s="411"/>
      <c r="U81" s="411"/>
      <c r="V81" s="411"/>
      <c r="W81" s="411"/>
      <c r="X81" s="411"/>
      <c r="Y81" s="411"/>
      <c r="Z81" s="411"/>
      <c r="AA81" s="412"/>
      <c r="AB81" s="870"/>
      <c r="AC81" s="867"/>
      <c r="AD81" s="867"/>
      <c r="AE81" s="867"/>
      <c r="AF81" s="867"/>
      <c r="AG81" s="867"/>
      <c r="AH81" s="867"/>
      <c r="AI81" s="867"/>
      <c r="AJ81" s="867"/>
      <c r="AK81" s="867"/>
      <c r="AL81" s="867"/>
      <c r="AM81" s="867"/>
      <c r="AN81" s="867"/>
      <c r="AO81" s="867"/>
      <c r="AP81" s="867"/>
      <c r="AQ81" s="867"/>
      <c r="AR81" s="867"/>
      <c r="AS81" s="867"/>
      <c r="AT81" s="868"/>
    </row>
    <row r="82" spans="1:46" ht="15.75" customHeight="1" x14ac:dyDescent="0.25">
      <c r="A82" s="854"/>
      <c r="B82" s="857"/>
      <c r="C82" s="859" t="s">
        <v>330</v>
      </c>
      <c r="D82" s="324" t="s">
        <v>36</v>
      </c>
      <c r="E82" s="451">
        <v>1</v>
      </c>
      <c r="F82" s="417">
        <v>1</v>
      </c>
      <c r="G82" s="417">
        <v>1</v>
      </c>
      <c r="H82" s="417">
        <v>1</v>
      </c>
      <c r="I82" s="417">
        <v>1</v>
      </c>
      <c r="J82" s="417"/>
      <c r="K82" s="397"/>
      <c r="L82" s="396">
        <v>1</v>
      </c>
      <c r="M82" s="396">
        <v>1</v>
      </c>
      <c r="N82" s="396">
        <v>1</v>
      </c>
      <c r="O82" s="396"/>
      <c r="P82" s="396"/>
      <c r="Q82" s="396"/>
      <c r="R82" s="396"/>
      <c r="S82" s="396"/>
      <c r="T82" s="396"/>
      <c r="U82" s="396"/>
      <c r="V82" s="396"/>
      <c r="W82" s="396"/>
      <c r="X82" s="396"/>
      <c r="Y82" s="396"/>
      <c r="Z82" s="396"/>
      <c r="AA82" s="398"/>
      <c r="AB82" s="870" t="s">
        <v>286</v>
      </c>
      <c r="AC82" s="867" t="s">
        <v>331</v>
      </c>
      <c r="AD82" s="867" t="s">
        <v>332</v>
      </c>
      <c r="AE82" s="867" t="s">
        <v>300</v>
      </c>
      <c r="AF82" s="867" t="s">
        <v>301</v>
      </c>
      <c r="AG82" s="867" t="s">
        <v>323</v>
      </c>
      <c r="AH82" s="867" t="s">
        <v>302</v>
      </c>
      <c r="AI82" s="867">
        <v>127326</v>
      </c>
      <c r="AJ82" s="867">
        <v>63092</v>
      </c>
      <c r="AK82" s="867">
        <v>64234</v>
      </c>
      <c r="AL82" s="867" t="s">
        <v>285</v>
      </c>
      <c r="AM82" s="867" t="s">
        <v>285</v>
      </c>
      <c r="AN82" s="867" t="s">
        <v>285</v>
      </c>
      <c r="AO82" s="867" t="s">
        <v>285</v>
      </c>
      <c r="AP82" s="867" t="s">
        <v>285</v>
      </c>
      <c r="AQ82" s="867" t="s">
        <v>285</v>
      </c>
      <c r="AR82" s="867" t="s">
        <v>285</v>
      </c>
      <c r="AS82" s="867">
        <v>127326</v>
      </c>
      <c r="AT82" s="868" t="s">
        <v>183</v>
      </c>
    </row>
    <row r="83" spans="1:46" ht="15.75" customHeight="1" x14ac:dyDescent="0.25">
      <c r="A83" s="854"/>
      <c r="B83" s="857"/>
      <c r="C83" s="860"/>
      <c r="D83" s="325" t="s">
        <v>3</v>
      </c>
      <c r="E83" s="447">
        <v>755225640</v>
      </c>
      <c r="F83" s="401">
        <v>768862380</v>
      </c>
      <c r="G83" s="401">
        <v>497663858</v>
      </c>
      <c r="H83" s="401">
        <v>497663858</v>
      </c>
      <c r="I83" s="401">
        <v>523420036</v>
      </c>
      <c r="J83" s="401"/>
      <c r="K83" s="400">
        <v>0.06</v>
      </c>
      <c r="L83" s="401">
        <v>471907680</v>
      </c>
      <c r="M83" s="401">
        <v>471907680</v>
      </c>
      <c r="N83" s="401">
        <v>471907680</v>
      </c>
      <c r="O83" s="401"/>
      <c r="P83" s="401"/>
      <c r="Q83" s="401"/>
      <c r="R83" s="401"/>
      <c r="S83" s="401"/>
      <c r="T83" s="401"/>
      <c r="U83" s="415"/>
      <c r="V83" s="416"/>
      <c r="W83" s="401"/>
      <c r="X83" s="401"/>
      <c r="Y83" s="401"/>
      <c r="Z83" s="401"/>
      <c r="AA83" s="404">
        <v>0.06</v>
      </c>
      <c r="AB83" s="870"/>
      <c r="AC83" s="867"/>
      <c r="AD83" s="867"/>
      <c r="AE83" s="867"/>
      <c r="AF83" s="867"/>
      <c r="AG83" s="867"/>
      <c r="AH83" s="867"/>
      <c r="AI83" s="867"/>
      <c r="AJ83" s="867"/>
      <c r="AK83" s="867"/>
      <c r="AL83" s="867"/>
      <c r="AM83" s="867"/>
      <c r="AN83" s="867"/>
      <c r="AO83" s="867"/>
      <c r="AP83" s="867"/>
      <c r="AQ83" s="867"/>
      <c r="AR83" s="867"/>
      <c r="AS83" s="867"/>
      <c r="AT83" s="868"/>
    </row>
    <row r="84" spans="1:46" ht="15.75" customHeight="1" x14ac:dyDescent="0.25">
      <c r="A84" s="854"/>
      <c r="B84" s="857"/>
      <c r="C84" s="860"/>
      <c r="D84" s="326" t="s">
        <v>37</v>
      </c>
      <c r="E84" s="448">
        <v>0</v>
      </c>
      <c r="F84" s="407">
        <v>0</v>
      </c>
      <c r="G84" s="407">
        <v>0</v>
      </c>
      <c r="H84" s="407">
        <v>0</v>
      </c>
      <c r="I84" s="407">
        <v>0</v>
      </c>
      <c r="J84" s="407"/>
      <c r="K84" s="406"/>
      <c r="L84" s="401">
        <v>0</v>
      </c>
      <c r="M84" s="401">
        <v>0</v>
      </c>
      <c r="N84" s="401">
        <v>0</v>
      </c>
      <c r="O84" s="401"/>
      <c r="P84" s="401"/>
      <c r="Q84" s="401"/>
      <c r="R84" s="401"/>
      <c r="S84" s="401"/>
      <c r="T84" s="401"/>
      <c r="U84" s="401"/>
      <c r="V84" s="401"/>
      <c r="W84" s="401"/>
      <c r="X84" s="407"/>
      <c r="Y84" s="407"/>
      <c r="Z84" s="407"/>
      <c r="AA84" s="408"/>
      <c r="AB84" s="870"/>
      <c r="AC84" s="867"/>
      <c r="AD84" s="867"/>
      <c r="AE84" s="867"/>
      <c r="AF84" s="867"/>
      <c r="AG84" s="867"/>
      <c r="AH84" s="867"/>
      <c r="AI84" s="867"/>
      <c r="AJ84" s="867"/>
      <c r="AK84" s="867"/>
      <c r="AL84" s="867"/>
      <c r="AM84" s="867"/>
      <c r="AN84" s="867"/>
      <c r="AO84" s="867"/>
      <c r="AP84" s="867"/>
      <c r="AQ84" s="867"/>
      <c r="AR84" s="867"/>
      <c r="AS84" s="867"/>
      <c r="AT84" s="868"/>
    </row>
    <row r="85" spans="1:46" ht="15.75" customHeight="1" x14ac:dyDescent="0.25">
      <c r="A85" s="854"/>
      <c r="B85" s="857"/>
      <c r="C85" s="860"/>
      <c r="D85" s="325" t="s">
        <v>4</v>
      </c>
      <c r="E85" s="447">
        <v>256067048.94</v>
      </c>
      <c r="F85" s="401">
        <v>255900214.91999999</v>
      </c>
      <c r="G85" s="401">
        <v>85076958</v>
      </c>
      <c r="H85" s="401">
        <v>84922694</v>
      </c>
      <c r="I85" s="401">
        <v>127657647</v>
      </c>
      <c r="J85" s="401"/>
      <c r="K85" s="400">
        <v>0.06</v>
      </c>
      <c r="L85" s="401">
        <v>42175171</v>
      </c>
      <c r="M85" s="401">
        <v>98096791</v>
      </c>
      <c r="N85" s="401">
        <v>143677733</v>
      </c>
      <c r="O85" s="401"/>
      <c r="P85" s="401"/>
      <c r="Q85" s="401"/>
      <c r="R85" s="401"/>
      <c r="S85" s="401"/>
      <c r="T85" s="401"/>
      <c r="U85" s="401"/>
      <c r="V85" s="416"/>
      <c r="W85" s="401"/>
      <c r="X85" s="401"/>
      <c r="Y85" s="401"/>
      <c r="Z85" s="401"/>
      <c r="AA85" s="404">
        <v>0.06</v>
      </c>
      <c r="AB85" s="870"/>
      <c r="AC85" s="867"/>
      <c r="AD85" s="867"/>
      <c r="AE85" s="867"/>
      <c r="AF85" s="867"/>
      <c r="AG85" s="867"/>
      <c r="AH85" s="867"/>
      <c r="AI85" s="867"/>
      <c r="AJ85" s="867"/>
      <c r="AK85" s="867"/>
      <c r="AL85" s="867"/>
      <c r="AM85" s="867"/>
      <c r="AN85" s="867"/>
      <c r="AO85" s="867"/>
      <c r="AP85" s="867"/>
      <c r="AQ85" s="867"/>
      <c r="AR85" s="867"/>
      <c r="AS85" s="867"/>
      <c r="AT85" s="868"/>
    </row>
    <row r="86" spans="1:46" ht="15.75" customHeight="1" x14ac:dyDescent="0.25">
      <c r="A86" s="854"/>
      <c r="B86" s="857"/>
      <c r="C86" s="860"/>
      <c r="D86" s="326" t="s">
        <v>38</v>
      </c>
      <c r="E86" s="448">
        <v>1</v>
      </c>
      <c r="F86" s="407">
        <v>1</v>
      </c>
      <c r="G86" s="407">
        <v>1</v>
      </c>
      <c r="H86" s="407">
        <v>1</v>
      </c>
      <c r="I86" s="407">
        <v>1</v>
      </c>
      <c r="J86" s="407"/>
      <c r="K86" s="406"/>
      <c r="L86" s="401">
        <v>1</v>
      </c>
      <c r="M86" s="401">
        <v>1</v>
      </c>
      <c r="N86" s="401">
        <v>1</v>
      </c>
      <c r="O86" s="401"/>
      <c r="P86" s="401"/>
      <c r="Q86" s="401"/>
      <c r="R86" s="401"/>
      <c r="S86" s="401"/>
      <c r="T86" s="401"/>
      <c r="U86" s="401"/>
      <c r="V86" s="401"/>
      <c r="W86" s="401"/>
      <c r="X86" s="407"/>
      <c r="Y86" s="407"/>
      <c r="Z86" s="407"/>
      <c r="AA86" s="408"/>
      <c r="AB86" s="870"/>
      <c r="AC86" s="867"/>
      <c r="AD86" s="867"/>
      <c r="AE86" s="867"/>
      <c r="AF86" s="867"/>
      <c r="AG86" s="867"/>
      <c r="AH86" s="867"/>
      <c r="AI86" s="867"/>
      <c r="AJ86" s="867"/>
      <c r="AK86" s="867"/>
      <c r="AL86" s="867"/>
      <c r="AM86" s="867"/>
      <c r="AN86" s="867"/>
      <c r="AO86" s="867"/>
      <c r="AP86" s="867"/>
      <c r="AQ86" s="867"/>
      <c r="AR86" s="867"/>
      <c r="AS86" s="867"/>
      <c r="AT86" s="868"/>
    </row>
    <row r="87" spans="1:46" ht="15.75" customHeight="1" thickBot="1" x14ac:dyDescent="0.3">
      <c r="A87" s="854"/>
      <c r="B87" s="857"/>
      <c r="C87" s="861"/>
      <c r="D87" s="327" t="s">
        <v>40</v>
      </c>
      <c r="E87" s="449">
        <v>1011292688.9400001</v>
      </c>
      <c r="F87" s="411">
        <v>1011292688.9400001</v>
      </c>
      <c r="G87" s="411">
        <v>582740816</v>
      </c>
      <c r="H87" s="411">
        <v>582586552</v>
      </c>
      <c r="I87" s="411">
        <v>651077683</v>
      </c>
      <c r="J87" s="411"/>
      <c r="K87" s="410"/>
      <c r="L87" s="411">
        <v>514082851</v>
      </c>
      <c r="M87" s="411">
        <v>570004471</v>
      </c>
      <c r="N87" s="411">
        <v>615585413</v>
      </c>
      <c r="O87" s="411"/>
      <c r="P87" s="411"/>
      <c r="Q87" s="411"/>
      <c r="R87" s="411"/>
      <c r="S87" s="411"/>
      <c r="T87" s="411"/>
      <c r="U87" s="411"/>
      <c r="V87" s="411"/>
      <c r="W87" s="411"/>
      <c r="X87" s="411"/>
      <c r="Y87" s="411"/>
      <c r="Z87" s="411"/>
      <c r="AA87" s="412"/>
      <c r="AB87" s="870"/>
      <c r="AC87" s="867"/>
      <c r="AD87" s="867"/>
      <c r="AE87" s="867"/>
      <c r="AF87" s="867"/>
      <c r="AG87" s="867"/>
      <c r="AH87" s="867"/>
      <c r="AI87" s="867"/>
      <c r="AJ87" s="867"/>
      <c r="AK87" s="867"/>
      <c r="AL87" s="867"/>
      <c r="AM87" s="867"/>
      <c r="AN87" s="867"/>
      <c r="AO87" s="867"/>
      <c r="AP87" s="867"/>
      <c r="AQ87" s="867"/>
      <c r="AR87" s="867"/>
      <c r="AS87" s="867"/>
      <c r="AT87" s="868"/>
    </row>
    <row r="88" spans="1:46" ht="15.75" customHeight="1" x14ac:dyDescent="0.25">
      <c r="A88" s="854"/>
      <c r="B88" s="857"/>
      <c r="C88" s="859" t="s">
        <v>333</v>
      </c>
      <c r="D88" s="324" t="s">
        <v>36</v>
      </c>
      <c r="E88" s="451">
        <v>1</v>
      </c>
      <c r="F88" s="417">
        <v>1</v>
      </c>
      <c r="G88" s="417">
        <v>1</v>
      </c>
      <c r="H88" s="417">
        <v>1</v>
      </c>
      <c r="I88" s="417">
        <v>1</v>
      </c>
      <c r="J88" s="417"/>
      <c r="K88" s="397"/>
      <c r="L88" s="396">
        <v>1</v>
      </c>
      <c r="M88" s="396">
        <v>1</v>
      </c>
      <c r="N88" s="396">
        <v>1</v>
      </c>
      <c r="O88" s="396"/>
      <c r="P88" s="396"/>
      <c r="Q88" s="396"/>
      <c r="R88" s="396"/>
      <c r="S88" s="396"/>
      <c r="T88" s="396"/>
      <c r="U88" s="396"/>
      <c r="V88" s="396"/>
      <c r="W88" s="396"/>
      <c r="X88" s="396"/>
      <c r="Y88" s="396"/>
      <c r="Z88" s="396"/>
      <c r="AA88" s="398"/>
      <c r="AB88" s="870" t="s">
        <v>334</v>
      </c>
      <c r="AC88" s="867" t="s">
        <v>335</v>
      </c>
      <c r="AD88" s="867" t="s">
        <v>336</v>
      </c>
      <c r="AE88" s="867" t="s">
        <v>300</v>
      </c>
      <c r="AF88" s="867" t="s">
        <v>301</v>
      </c>
      <c r="AG88" s="867" t="s">
        <v>337</v>
      </c>
      <c r="AH88" s="867" t="s">
        <v>302</v>
      </c>
      <c r="AI88" s="867">
        <v>295203</v>
      </c>
      <c r="AJ88" s="867">
        <v>146274</v>
      </c>
      <c r="AK88" s="867">
        <v>148929</v>
      </c>
      <c r="AL88" s="867" t="s">
        <v>285</v>
      </c>
      <c r="AM88" s="867" t="s">
        <v>285</v>
      </c>
      <c r="AN88" s="867" t="s">
        <v>285</v>
      </c>
      <c r="AO88" s="867" t="s">
        <v>285</v>
      </c>
      <c r="AP88" s="867" t="s">
        <v>285</v>
      </c>
      <c r="AQ88" s="867" t="s">
        <v>285</v>
      </c>
      <c r="AR88" s="867" t="s">
        <v>285</v>
      </c>
      <c r="AS88" s="867">
        <v>295203</v>
      </c>
      <c r="AT88" s="868" t="s">
        <v>183</v>
      </c>
    </row>
    <row r="89" spans="1:46" ht="15.75" customHeight="1" x14ac:dyDescent="0.25">
      <c r="A89" s="854"/>
      <c r="B89" s="857"/>
      <c r="C89" s="860"/>
      <c r="D89" s="325" t="s">
        <v>3</v>
      </c>
      <c r="E89" s="447">
        <v>226567691.99999997</v>
      </c>
      <c r="F89" s="401">
        <v>230658713.99999997</v>
      </c>
      <c r="G89" s="401">
        <v>149299157</v>
      </c>
      <c r="H89" s="401">
        <v>149299157</v>
      </c>
      <c r="I89" s="401">
        <v>157026011</v>
      </c>
      <c r="J89" s="401"/>
      <c r="K89" s="400">
        <v>1.7999999999999999E-2</v>
      </c>
      <c r="L89" s="401">
        <v>141572304</v>
      </c>
      <c r="M89" s="401">
        <v>141572304</v>
      </c>
      <c r="N89" s="401">
        <v>141572304</v>
      </c>
      <c r="O89" s="401"/>
      <c r="P89" s="401"/>
      <c r="Q89" s="401"/>
      <c r="R89" s="401"/>
      <c r="S89" s="401"/>
      <c r="T89" s="401"/>
      <c r="U89" s="415"/>
      <c r="V89" s="416"/>
      <c r="W89" s="401"/>
      <c r="X89" s="401"/>
      <c r="Y89" s="401"/>
      <c r="Z89" s="401"/>
      <c r="AA89" s="404">
        <v>1.7999999999999999E-2</v>
      </c>
      <c r="AB89" s="870"/>
      <c r="AC89" s="867"/>
      <c r="AD89" s="867"/>
      <c r="AE89" s="867"/>
      <c r="AF89" s="867"/>
      <c r="AG89" s="867"/>
      <c r="AH89" s="867"/>
      <c r="AI89" s="867"/>
      <c r="AJ89" s="867"/>
      <c r="AK89" s="867"/>
      <c r="AL89" s="867"/>
      <c r="AM89" s="867"/>
      <c r="AN89" s="867"/>
      <c r="AO89" s="867"/>
      <c r="AP89" s="867"/>
      <c r="AQ89" s="867"/>
      <c r="AR89" s="867"/>
      <c r="AS89" s="867"/>
      <c r="AT89" s="868"/>
    </row>
    <row r="90" spans="1:46" ht="15.75" customHeight="1" x14ac:dyDescent="0.25">
      <c r="A90" s="854"/>
      <c r="B90" s="857"/>
      <c r="C90" s="860"/>
      <c r="D90" s="326" t="s">
        <v>37</v>
      </c>
      <c r="E90" s="448">
        <v>0</v>
      </c>
      <c r="F90" s="407">
        <v>0</v>
      </c>
      <c r="G90" s="407">
        <v>0</v>
      </c>
      <c r="H90" s="407">
        <v>0</v>
      </c>
      <c r="I90" s="407">
        <v>0</v>
      </c>
      <c r="J90" s="407"/>
      <c r="K90" s="406"/>
      <c r="L90" s="401">
        <v>0</v>
      </c>
      <c r="M90" s="401">
        <v>0</v>
      </c>
      <c r="N90" s="401">
        <v>0</v>
      </c>
      <c r="O90" s="401"/>
      <c r="P90" s="401"/>
      <c r="Q90" s="401"/>
      <c r="R90" s="401"/>
      <c r="S90" s="401"/>
      <c r="T90" s="401"/>
      <c r="U90" s="401"/>
      <c r="V90" s="401"/>
      <c r="W90" s="401"/>
      <c r="X90" s="407"/>
      <c r="Y90" s="407"/>
      <c r="Z90" s="407"/>
      <c r="AA90" s="408"/>
      <c r="AB90" s="870"/>
      <c r="AC90" s="867"/>
      <c r="AD90" s="867"/>
      <c r="AE90" s="867"/>
      <c r="AF90" s="867"/>
      <c r="AG90" s="867"/>
      <c r="AH90" s="867"/>
      <c r="AI90" s="867"/>
      <c r="AJ90" s="867"/>
      <c r="AK90" s="867"/>
      <c r="AL90" s="867"/>
      <c r="AM90" s="867"/>
      <c r="AN90" s="867"/>
      <c r="AO90" s="867"/>
      <c r="AP90" s="867"/>
      <c r="AQ90" s="867"/>
      <c r="AR90" s="867"/>
      <c r="AS90" s="867"/>
      <c r="AT90" s="868"/>
    </row>
    <row r="91" spans="1:46" ht="15.75" customHeight="1" x14ac:dyDescent="0.25">
      <c r="A91" s="854"/>
      <c r="B91" s="857"/>
      <c r="C91" s="860"/>
      <c r="D91" s="325" t="s">
        <v>4</v>
      </c>
      <c r="E91" s="447">
        <v>76820114.681999996</v>
      </c>
      <c r="F91" s="401">
        <v>76770064.475999996</v>
      </c>
      <c r="G91" s="401">
        <v>25523087</v>
      </c>
      <c r="H91" s="401">
        <v>25476808</v>
      </c>
      <c r="I91" s="401">
        <v>38297294</v>
      </c>
      <c r="J91" s="401"/>
      <c r="K91" s="400">
        <v>1.7999999999999999E-2</v>
      </c>
      <c r="L91" s="401">
        <v>12652551</v>
      </c>
      <c r="M91" s="401">
        <v>29429037</v>
      </c>
      <c r="N91" s="401">
        <v>43103320</v>
      </c>
      <c r="O91" s="401"/>
      <c r="P91" s="401"/>
      <c r="Q91" s="401"/>
      <c r="R91" s="401"/>
      <c r="S91" s="401"/>
      <c r="T91" s="401"/>
      <c r="U91" s="407"/>
      <c r="V91" s="403"/>
      <c r="W91" s="401"/>
      <c r="X91" s="401"/>
      <c r="Y91" s="401"/>
      <c r="Z91" s="401"/>
      <c r="AA91" s="404">
        <v>1.7999999999999999E-2</v>
      </c>
      <c r="AB91" s="870"/>
      <c r="AC91" s="867"/>
      <c r="AD91" s="867"/>
      <c r="AE91" s="867"/>
      <c r="AF91" s="867"/>
      <c r="AG91" s="867"/>
      <c r="AH91" s="867"/>
      <c r="AI91" s="867"/>
      <c r="AJ91" s="867"/>
      <c r="AK91" s="867"/>
      <c r="AL91" s="867"/>
      <c r="AM91" s="867"/>
      <c r="AN91" s="867"/>
      <c r="AO91" s="867"/>
      <c r="AP91" s="867"/>
      <c r="AQ91" s="867"/>
      <c r="AR91" s="867"/>
      <c r="AS91" s="867"/>
      <c r="AT91" s="868"/>
    </row>
    <row r="92" spans="1:46" ht="15.75" customHeight="1" x14ac:dyDescent="0.25">
      <c r="A92" s="854"/>
      <c r="B92" s="857"/>
      <c r="C92" s="860"/>
      <c r="D92" s="326" t="s">
        <v>38</v>
      </c>
      <c r="E92" s="447">
        <v>1</v>
      </c>
      <c r="F92" s="401">
        <v>1</v>
      </c>
      <c r="G92" s="401">
        <v>1</v>
      </c>
      <c r="H92" s="401">
        <v>1</v>
      </c>
      <c r="I92" s="401">
        <v>1</v>
      </c>
      <c r="J92" s="401"/>
      <c r="K92" s="406"/>
      <c r="L92" s="401">
        <v>1</v>
      </c>
      <c r="M92" s="401">
        <v>1</v>
      </c>
      <c r="N92" s="401">
        <v>1</v>
      </c>
      <c r="O92" s="401"/>
      <c r="P92" s="401"/>
      <c r="Q92" s="401"/>
      <c r="R92" s="401"/>
      <c r="S92" s="401"/>
      <c r="T92" s="401"/>
      <c r="U92" s="401"/>
      <c r="V92" s="401"/>
      <c r="W92" s="401"/>
      <c r="X92" s="407"/>
      <c r="Y92" s="407"/>
      <c r="Z92" s="407"/>
      <c r="AA92" s="408"/>
      <c r="AB92" s="870"/>
      <c r="AC92" s="867"/>
      <c r="AD92" s="867"/>
      <c r="AE92" s="867"/>
      <c r="AF92" s="867"/>
      <c r="AG92" s="867"/>
      <c r="AH92" s="867"/>
      <c r="AI92" s="867"/>
      <c r="AJ92" s="867"/>
      <c r="AK92" s="867"/>
      <c r="AL92" s="867"/>
      <c r="AM92" s="867"/>
      <c r="AN92" s="867"/>
      <c r="AO92" s="867"/>
      <c r="AP92" s="867"/>
      <c r="AQ92" s="867"/>
      <c r="AR92" s="867"/>
      <c r="AS92" s="867"/>
      <c r="AT92" s="868"/>
    </row>
    <row r="93" spans="1:46" ht="15.75" customHeight="1" thickBot="1" x14ac:dyDescent="0.3">
      <c r="A93" s="854"/>
      <c r="B93" s="857"/>
      <c r="C93" s="861"/>
      <c r="D93" s="327" t="s">
        <v>40</v>
      </c>
      <c r="E93" s="449">
        <v>303387806.68199998</v>
      </c>
      <c r="F93" s="411">
        <v>303387806.68199998</v>
      </c>
      <c r="G93" s="411">
        <v>174822244</v>
      </c>
      <c r="H93" s="411">
        <v>174775965</v>
      </c>
      <c r="I93" s="411">
        <v>195323305</v>
      </c>
      <c r="J93" s="411"/>
      <c r="K93" s="410"/>
      <c r="L93" s="411">
        <v>154224855</v>
      </c>
      <c r="M93" s="411">
        <v>171001341</v>
      </c>
      <c r="N93" s="411">
        <v>184675624</v>
      </c>
      <c r="O93" s="411"/>
      <c r="P93" s="411"/>
      <c r="Q93" s="411"/>
      <c r="R93" s="411"/>
      <c r="S93" s="411"/>
      <c r="T93" s="411"/>
      <c r="U93" s="411"/>
      <c r="V93" s="411"/>
      <c r="W93" s="411"/>
      <c r="X93" s="411"/>
      <c r="Y93" s="411"/>
      <c r="Z93" s="411"/>
      <c r="AA93" s="412"/>
      <c r="AB93" s="870"/>
      <c r="AC93" s="867"/>
      <c r="AD93" s="867"/>
      <c r="AE93" s="867"/>
      <c r="AF93" s="867"/>
      <c r="AG93" s="867"/>
      <c r="AH93" s="867"/>
      <c r="AI93" s="867"/>
      <c r="AJ93" s="867"/>
      <c r="AK93" s="867"/>
      <c r="AL93" s="867"/>
      <c r="AM93" s="867"/>
      <c r="AN93" s="867"/>
      <c r="AO93" s="867"/>
      <c r="AP93" s="867"/>
      <c r="AQ93" s="867"/>
      <c r="AR93" s="867"/>
      <c r="AS93" s="867"/>
      <c r="AT93" s="868"/>
    </row>
    <row r="94" spans="1:46" ht="15.75" customHeight="1" x14ac:dyDescent="0.25">
      <c r="A94" s="854"/>
      <c r="B94" s="857"/>
      <c r="C94" s="859" t="s">
        <v>338</v>
      </c>
      <c r="D94" s="324" t="s">
        <v>36</v>
      </c>
      <c r="E94" s="451">
        <v>1</v>
      </c>
      <c r="F94" s="417">
        <v>1</v>
      </c>
      <c r="G94" s="417">
        <v>1</v>
      </c>
      <c r="H94" s="417">
        <v>1</v>
      </c>
      <c r="I94" s="417">
        <v>1</v>
      </c>
      <c r="J94" s="417"/>
      <c r="K94" s="397"/>
      <c r="L94" s="396">
        <v>1</v>
      </c>
      <c r="M94" s="396">
        <v>1</v>
      </c>
      <c r="N94" s="396">
        <v>1</v>
      </c>
      <c r="O94" s="396"/>
      <c r="P94" s="396"/>
      <c r="Q94" s="396"/>
      <c r="R94" s="396"/>
      <c r="S94" s="396"/>
      <c r="T94" s="396"/>
      <c r="U94" s="396"/>
      <c r="V94" s="396"/>
      <c r="W94" s="396"/>
      <c r="X94" s="396"/>
      <c r="Y94" s="396"/>
      <c r="Z94" s="396"/>
      <c r="AA94" s="398"/>
      <c r="AB94" s="870" t="s">
        <v>286</v>
      </c>
      <c r="AC94" s="867" t="s">
        <v>339</v>
      </c>
      <c r="AD94" s="867" t="s">
        <v>340</v>
      </c>
      <c r="AE94" s="867" t="s">
        <v>300</v>
      </c>
      <c r="AF94" s="867" t="s">
        <v>301</v>
      </c>
      <c r="AG94" s="867" t="s">
        <v>341</v>
      </c>
      <c r="AH94" s="867" t="s">
        <v>302</v>
      </c>
      <c r="AI94" s="867">
        <v>917836</v>
      </c>
      <c r="AJ94" s="867">
        <v>454786</v>
      </c>
      <c r="AK94" s="867">
        <v>463050</v>
      </c>
      <c r="AL94" s="867" t="s">
        <v>285</v>
      </c>
      <c r="AM94" s="867" t="s">
        <v>285</v>
      </c>
      <c r="AN94" s="867" t="s">
        <v>285</v>
      </c>
      <c r="AO94" s="867" t="s">
        <v>285</v>
      </c>
      <c r="AP94" s="867" t="s">
        <v>285</v>
      </c>
      <c r="AQ94" s="867" t="s">
        <v>285</v>
      </c>
      <c r="AR94" s="867" t="s">
        <v>285</v>
      </c>
      <c r="AS94" s="867">
        <v>917836</v>
      </c>
      <c r="AT94" s="868" t="s">
        <v>183</v>
      </c>
    </row>
    <row r="95" spans="1:46" ht="15.75" customHeight="1" x14ac:dyDescent="0.25">
      <c r="A95" s="854"/>
      <c r="B95" s="857"/>
      <c r="C95" s="860"/>
      <c r="D95" s="325" t="s">
        <v>3</v>
      </c>
      <c r="E95" s="447">
        <v>226567691.99999997</v>
      </c>
      <c r="F95" s="401">
        <v>230658713.99999997</v>
      </c>
      <c r="G95" s="401">
        <v>149299157</v>
      </c>
      <c r="H95" s="401">
        <v>149299157</v>
      </c>
      <c r="I95" s="401">
        <v>157026011</v>
      </c>
      <c r="J95" s="401"/>
      <c r="K95" s="400">
        <v>1.7999999999999999E-2</v>
      </c>
      <c r="L95" s="401">
        <v>141572304</v>
      </c>
      <c r="M95" s="401">
        <v>141572304</v>
      </c>
      <c r="N95" s="401">
        <v>141572304</v>
      </c>
      <c r="O95" s="401"/>
      <c r="P95" s="401"/>
      <c r="Q95" s="401"/>
      <c r="R95" s="401"/>
      <c r="S95" s="401"/>
      <c r="T95" s="401"/>
      <c r="U95" s="415"/>
      <c r="V95" s="416"/>
      <c r="W95" s="401"/>
      <c r="X95" s="401"/>
      <c r="Y95" s="401"/>
      <c r="Z95" s="401"/>
      <c r="AA95" s="404">
        <v>1.7999999999999999E-2</v>
      </c>
      <c r="AB95" s="870"/>
      <c r="AC95" s="867"/>
      <c r="AD95" s="867"/>
      <c r="AE95" s="867"/>
      <c r="AF95" s="867"/>
      <c r="AG95" s="867"/>
      <c r="AH95" s="867"/>
      <c r="AI95" s="867"/>
      <c r="AJ95" s="867"/>
      <c r="AK95" s="867"/>
      <c r="AL95" s="867"/>
      <c r="AM95" s="867"/>
      <c r="AN95" s="867"/>
      <c r="AO95" s="867"/>
      <c r="AP95" s="867"/>
      <c r="AQ95" s="867"/>
      <c r="AR95" s="867"/>
      <c r="AS95" s="867"/>
      <c r="AT95" s="868"/>
    </row>
    <row r="96" spans="1:46" ht="15.75" customHeight="1" x14ac:dyDescent="0.25">
      <c r="A96" s="854"/>
      <c r="B96" s="857"/>
      <c r="C96" s="860"/>
      <c r="D96" s="326" t="s">
        <v>37</v>
      </c>
      <c r="E96" s="448">
        <v>0</v>
      </c>
      <c r="F96" s="407">
        <v>0</v>
      </c>
      <c r="G96" s="407">
        <v>0</v>
      </c>
      <c r="H96" s="407">
        <v>0</v>
      </c>
      <c r="I96" s="407">
        <v>0</v>
      </c>
      <c r="J96" s="407"/>
      <c r="K96" s="406"/>
      <c r="L96" s="401">
        <v>0</v>
      </c>
      <c r="M96" s="401">
        <v>0</v>
      </c>
      <c r="N96" s="401">
        <v>0</v>
      </c>
      <c r="O96" s="401"/>
      <c r="P96" s="401"/>
      <c r="Q96" s="401"/>
      <c r="R96" s="401"/>
      <c r="S96" s="401"/>
      <c r="T96" s="401"/>
      <c r="U96" s="401"/>
      <c r="V96" s="401"/>
      <c r="W96" s="401"/>
      <c r="X96" s="407"/>
      <c r="Y96" s="407"/>
      <c r="Z96" s="407"/>
      <c r="AA96" s="408"/>
      <c r="AB96" s="870"/>
      <c r="AC96" s="867"/>
      <c r="AD96" s="867"/>
      <c r="AE96" s="867"/>
      <c r="AF96" s="867"/>
      <c r="AG96" s="867"/>
      <c r="AH96" s="867"/>
      <c r="AI96" s="867"/>
      <c r="AJ96" s="867"/>
      <c r="AK96" s="867"/>
      <c r="AL96" s="867"/>
      <c r="AM96" s="867"/>
      <c r="AN96" s="867"/>
      <c r="AO96" s="867"/>
      <c r="AP96" s="867"/>
      <c r="AQ96" s="867"/>
      <c r="AR96" s="867"/>
      <c r="AS96" s="867"/>
      <c r="AT96" s="868"/>
    </row>
    <row r="97" spans="1:46" ht="15.75" customHeight="1" x14ac:dyDescent="0.25">
      <c r="A97" s="854"/>
      <c r="B97" s="857"/>
      <c r="C97" s="860"/>
      <c r="D97" s="325" t="s">
        <v>4</v>
      </c>
      <c r="E97" s="447">
        <v>76820114.681999996</v>
      </c>
      <c r="F97" s="401">
        <v>76770064.475999996</v>
      </c>
      <c r="G97" s="401">
        <v>25523087</v>
      </c>
      <c r="H97" s="401">
        <v>25476808</v>
      </c>
      <c r="I97" s="401">
        <v>38297294</v>
      </c>
      <c r="J97" s="401"/>
      <c r="K97" s="400">
        <v>1.7999999999999999E-2</v>
      </c>
      <c r="L97" s="401">
        <v>12652551</v>
      </c>
      <c r="M97" s="401">
        <v>29429037</v>
      </c>
      <c r="N97" s="401">
        <v>43103320</v>
      </c>
      <c r="O97" s="401"/>
      <c r="P97" s="401"/>
      <c r="Q97" s="401"/>
      <c r="R97" s="401"/>
      <c r="S97" s="401"/>
      <c r="T97" s="401"/>
      <c r="U97" s="401"/>
      <c r="V97" s="416"/>
      <c r="W97" s="401"/>
      <c r="X97" s="401"/>
      <c r="Y97" s="401"/>
      <c r="Z97" s="401"/>
      <c r="AA97" s="404">
        <v>1.7999999999999999E-2</v>
      </c>
      <c r="AB97" s="870" t="s">
        <v>334</v>
      </c>
      <c r="AC97" s="867" t="s">
        <v>342</v>
      </c>
      <c r="AD97" s="867" t="s">
        <v>343</v>
      </c>
      <c r="AE97" s="867"/>
      <c r="AF97" s="867"/>
      <c r="AG97" s="867"/>
      <c r="AH97" s="867"/>
      <c r="AI97" s="867"/>
      <c r="AJ97" s="867"/>
      <c r="AK97" s="867"/>
      <c r="AL97" s="867"/>
      <c r="AM97" s="867"/>
      <c r="AN97" s="867"/>
      <c r="AO97" s="867"/>
      <c r="AP97" s="867"/>
      <c r="AQ97" s="867"/>
      <c r="AR97" s="867"/>
      <c r="AS97" s="867"/>
      <c r="AT97" s="868"/>
    </row>
    <row r="98" spans="1:46" ht="15.75" customHeight="1" x14ac:dyDescent="0.25">
      <c r="A98" s="854"/>
      <c r="B98" s="857"/>
      <c r="C98" s="860"/>
      <c r="D98" s="326" t="s">
        <v>38</v>
      </c>
      <c r="E98" s="448">
        <v>1</v>
      </c>
      <c r="F98" s="407">
        <v>1</v>
      </c>
      <c r="G98" s="407">
        <v>1</v>
      </c>
      <c r="H98" s="407">
        <v>1</v>
      </c>
      <c r="I98" s="407">
        <v>1</v>
      </c>
      <c r="J98" s="407"/>
      <c r="K98" s="406"/>
      <c r="L98" s="401">
        <v>1</v>
      </c>
      <c r="M98" s="401">
        <v>1</v>
      </c>
      <c r="N98" s="401">
        <v>1</v>
      </c>
      <c r="O98" s="401"/>
      <c r="P98" s="401"/>
      <c r="Q98" s="401"/>
      <c r="R98" s="401"/>
      <c r="S98" s="401"/>
      <c r="T98" s="401"/>
      <c r="U98" s="401"/>
      <c r="V98" s="401"/>
      <c r="W98" s="401"/>
      <c r="X98" s="407"/>
      <c r="Y98" s="407"/>
      <c r="Z98" s="407"/>
      <c r="AA98" s="408"/>
      <c r="AB98" s="870"/>
      <c r="AC98" s="867"/>
      <c r="AD98" s="867"/>
      <c r="AE98" s="867"/>
      <c r="AF98" s="867"/>
      <c r="AG98" s="867"/>
      <c r="AH98" s="867"/>
      <c r="AI98" s="867"/>
      <c r="AJ98" s="867"/>
      <c r="AK98" s="867"/>
      <c r="AL98" s="867"/>
      <c r="AM98" s="867"/>
      <c r="AN98" s="867"/>
      <c r="AO98" s="867"/>
      <c r="AP98" s="867"/>
      <c r="AQ98" s="867"/>
      <c r="AR98" s="867"/>
      <c r="AS98" s="867"/>
      <c r="AT98" s="868"/>
    </row>
    <row r="99" spans="1:46" ht="15.75" customHeight="1" thickBot="1" x14ac:dyDescent="0.3">
      <c r="A99" s="854"/>
      <c r="B99" s="857"/>
      <c r="C99" s="861"/>
      <c r="D99" s="327" t="s">
        <v>40</v>
      </c>
      <c r="E99" s="449">
        <v>303387806.68199998</v>
      </c>
      <c r="F99" s="411">
        <v>303387806.68199998</v>
      </c>
      <c r="G99" s="411">
        <v>174822244</v>
      </c>
      <c r="H99" s="411">
        <v>174775965</v>
      </c>
      <c r="I99" s="411">
        <v>195323305</v>
      </c>
      <c r="J99" s="411"/>
      <c r="K99" s="410"/>
      <c r="L99" s="411">
        <v>154224855</v>
      </c>
      <c r="M99" s="411">
        <v>171001341</v>
      </c>
      <c r="N99" s="411">
        <v>184675624</v>
      </c>
      <c r="O99" s="411"/>
      <c r="P99" s="411"/>
      <c r="Q99" s="411"/>
      <c r="R99" s="411"/>
      <c r="S99" s="411"/>
      <c r="T99" s="411"/>
      <c r="U99" s="411"/>
      <c r="V99" s="411"/>
      <c r="W99" s="411"/>
      <c r="X99" s="411"/>
      <c r="Y99" s="411"/>
      <c r="Z99" s="411"/>
      <c r="AA99" s="412"/>
      <c r="AB99" s="870"/>
      <c r="AC99" s="867"/>
      <c r="AD99" s="867"/>
      <c r="AE99" s="867"/>
      <c r="AF99" s="867"/>
      <c r="AG99" s="867"/>
      <c r="AH99" s="867"/>
      <c r="AI99" s="867"/>
      <c r="AJ99" s="867"/>
      <c r="AK99" s="867"/>
      <c r="AL99" s="867"/>
      <c r="AM99" s="867"/>
      <c r="AN99" s="867"/>
      <c r="AO99" s="867"/>
      <c r="AP99" s="867"/>
      <c r="AQ99" s="867"/>
      <c r="AR99" s="867"/>
      <c r="AS99" s="867"/>
      <c r="AT99" s="868"/>
    </row>
    <row r="100" spans="1:46" ht="15.75" customHeight="1" x14ac:dyDescent="0.25">
      <c r="A100" s="854"/>
      <c r="B100" s="857"/>
      <c r="C100" s="859" t="s">
        <v>344</v>
      </c>
      <c r="D100" s="324" t="s">
        <v>36</v>
      </c>
      <c r="E100" s="451">
        <v>1</v>
      </c>
      <c r="F100" s="417">
        <v>1</v>
      </c>
      <c r="G100" s="417">
        <v>1</v>
      </c>
      <c r="H100" s="417">
        <v>1</v>
      </c>
      <c r="I100" s="417">
        <v>1</v>
      </c>
      <c r="J100" s="417"/>
      <c r="K100" s="397"/>
      <c r="L100" s="396">
        <v>1</v>
      </c>
      <c r="M100" s="396">
        <v>1</v>
      </c>
      <c r="N100" s="396">
        <v>1</v>
      </c>
      <c r="O100" s="396"/>
      <c r="P100" s="396"/>
      <c r="Q100" s="396"/>
      <c r="R100" s="396"/>
      <c r="S100" s="396"/>
      <c r="T100" s="396"/>
      <c r="U100" s="396"/>
      <c r="V100" s="396"/>
      <c r="W100" s="396"/>
      <c r="X100" s="396"/>
      <c r="Y100" s="396"/>
      <c r="Z100" s="396"/>
      <c r="AA100" s="398"/>
      <c r="AB100" s="870" t="s">
        <v>334</v>
      </c>
      <c r="AC100" s="867" t="s">
        <v>345</v>
      </c>
      <c r="AD100" s="867" t="s">
        <v>346</v>
      </c>
      <c r="AE100" s="867" t="s">
        <v>300</v>
      </c>
      <c r="AF100" s="867" t="s">
        <v>301</v>
      </c>
      <c r="AG100" s="867" t="s">
        <v>323</v>
      </c>
      <c r="AH100" s="867" t="s">
        <v>302</v>
      </c>
      <c r="AI100" s="867">
        <v>265233</v>
      </c>
      <c r="AJ100" s="867">
        <v>131423</v>
      </c>
      <c r="AK100" s="867">
        <v>133810</v>
      </c>
      <c r="AL100" s="867" t="s">
        <v>285</v>
      </c>
      <c r="AM100" s="867" t="s">
        <v>285</v>
      </c>
      <c r="AN100" s="867" t="s">
        <v>285</v>
      </c>
      <c r="AO100" s="867" t="s">
        <v>285</v>
      </c>
      <c r="AP100" s="867" t="s">
        <v>285</v>
      </c>
      <c r="AQ100" s="867" t="s">
        <v>285</v>
      </c>
      <c r="AR100" s="867" t="s">
        <v>285</v>
      </c>
      <c r="AS100" s="867">
        <v>265233</v>
      </c>
      <c r="AT100" s="868" t="s">
        <v>183</v>
      </c>
    </row>
    <row r="101" spans="1:46" ht="15.75" customHeight="1" x14ac:dyDescent="0.25">
      <c r="A101" s="854"/>
      <c r="B101" s="857"/>
      <c r="C101" s="860"/>
      <c r="D101" s="325" t="s">
        <v>3</v>
      </c>
      <c r="E101" s="447">
        <v>629354700</v>
      </c>
      <c r="F101" s="401">
        <v>640718650</v>
      </c>
      <c r="G101" s="401">
        <v>414719882</v>
      </c>
      <c r="H101" s="401">
        <v>414719882</v>
      </c>
      <c r="I101" s="401">
        <v>436183364</v>
      </c>
      <c r="J101" s="401"/>
      <c r="K101" s="400">
        <v>0.05</v>
      </c>
      <c r="L101" s="401">
        <v>393256400</v>
      </c>
      <c r="M101" s="401">
        <v>393256400</v>
      </c>
      <c r="N101" s="401">
        <v>393256400</v>
      </c>
      <c r="O101" s="401"/>
      <c r="P101" s="401"/>
      <c r="Q101" s="401"/>
      <c r="R101" s="401"/>
      <c r="S101" s="401"/>
      <c r="T101" s="401"/>
      <c r="U101" s="415"/>
      <c r="V101" s="416"/>
      <c r="W101" s="401"/>
      <c r="X101" s="401"/>
      <c r="Y101" s="401"/>
      <c r="Z101" s="401"/>
      <c r="AA101" s="404">
        <v>0.05</v>
      </c>
      <c r="AB101" s="870"/>
      <c r="AC101" s="867"/>
      <c r="AD101" s="867"/>
      <c r="AE101" s="867"/>
      <c r="AF101" s="867"/>
      <c r="AG101" s="867"/>
      <c r="AH101" s="867"/>
      <c r="AI101" s="867"/>
      <c r="AJ101" s="867"/>
      <c r="AK101" s="867"/>
      <c r="AL101" s="867"/>
      <c r="AM101" s="867"/>
      <c r="AN101" s="867"/>
      <c r="AO101" s="867"/>
      <c r="AP101" s="867"/>
      <c r="AQ101" s="867"/>
      <c r="AR101" s="867"/>
      <c r="AS101" s="867"/>
      <c r="AT101" s="868"/>
    </row>
    <row r="102" spans="1:46" ht="15.75" customHeight="1" x14ac:dyDescent="0.25">
      <c r="A102" s="854"/>
      <c r="B102" s="857"/>
      <c r="C102" s="860"/>
      <c r="D102" s="326" t="s">
        <v>37</v>
      </c>
      <c r="E102" s="448">
        <v>0</v>
      </c>
      <c r="F102" s="407">
        <v>0</v>
      </c>
      <c r="G102" s="407">
        <v>0</v>
      </c>
      <c r="H102" s="407">
        <v>0</v>
      </c>
      <c r="I102" s="407">
        <v>0</v>
      </c>
      <c r="J102" s="407"/>
      <c r="K102" s="406"/>
      <c r="L102" s="401">
        <v>0</v>
      </c>
      <c r="M102" s="401">
        <v>0</v>
      </c>
      <c r="N102" s="401">
        <v>0</v>
      </c>
      <c r="O102" s="401"/>
      <c r="P102" s="401"/>
      <c r="Q102" s="401"/>
      <c r="R102" s="401"/>
      <c r="S102" s="401"/>
      <c r="T102" s="401"/>
      <c r="U102" s="401"/>
      <c r="V102" s="401"/>
      <c r="W102" s="401"/>
      <c r="X102" s="407"/>
      <c r="Y102" s="407"/>
      <c r="Z102" s="407"/>
      <c r="AA102" s="408"/>
      <c r="AB102" s="870"/>
      <c r="AC102" s="867"/>
      <c r="AD102" s="867"/>
      <c r="AE102" s="867"/>
      <c r="AF102" s="867"/>
      <c r="AG102" s="867"/>
      <c r="AH102" s="867"/>
      <c r="AI102" s="867"/>
      <c r="AJ102" s="867"/>
      <c r="AK102" s="867"/>
      <c r="AL102" s="867"/>
      <c r="AM102" s="867"/>
      <c r="AN102" s="867"/>
      <c r="AO102" s="867"/>
      <c r="AP102" s="867"/>
      <c r="AQ102" s="867"/>
      <c r="AR102" s="867"/>
      <c r="AS102" s="867"/>
      <c r="AT102" s="868"/>
    </row>
    <row r="103" spans="1:46" ht="15.75" customHeight="1" x14ac:dyDescent="0.25">
      <c r="A103" s="854"/>
      <c r="B103" s="857"/>
      <c r="C103" s="860"/>
      <c r="D103" s="325" t="s">
        <v>4</v>
      </c>
      <c r="E103" s="447">
        <v>213389207.45000002</v>
      </c>
      <c r="F103" s="401">
        <v>213250179.10000002</v>
      </c>
      <c r="G103" s="401">
        <v>70897465</v>
      </c>
      <c r="H103" s="401">
        <v>70768912</v>
      </c>
      <c r="I103" s="401">
        <v>106381372</v>
      </c>
      <c r="J103" s="401"/>
      <c r="K103" s="400">
        <v>0.05</v>
      </c>
      <c r="L103" s="401">
        <v>35145976</v>
      </c>
      <c r="M103" s="401">
        <v>81747326</v>
      </c>
      <c r="N103" s="401">
        <v>119731444</v>
      </c>
      <c r="O103" s="401"/>
      <c r="P103" s="401"/>
      <c r="Q103" s="401"/>
      <c r="R103" s="401"/>
      <c r="S103" s="401"/>
      <c r="T103" s="401"/>
      <c r="U103" s="401"/>
      <c r="V103" s="416"/>
      <c r="W103" s="401"/>
      <c r="X103" s="401"/>
      <c r="Y103" s="401"/>
      <c r="Z103" s="401"/>
      <c r="AA103" s="404">
        <v>0.05</v>
      </c>
      <c r="AB103" s="870"/>
      <c r="AC103" s="867"/>
      <c r="AD103" s="867"/>
      <c r="AE103" s="867"/>
      <c r="AF103" s="867"/>
      <c r="AG103" s="867"/>
      <c r="AH103" s="867"/>
      <c r="AI103" s="867"/>
      <c r="AJ103" s="867"/>
      <c r="AK103" s="867"/>
      <c r="AL103" s="867"/>
      <c r="AM103" s="867"/>
      <c r="AN103" s="867"/>
      <c r="AO103" s="867"/>
      <c r="AP103" s="867"/>
      <c r="AQ103" s="867"/>
      <c r="AR103" s="867"/>
      <c r="AS103" s="867"/>
      <c r="AT103" s="868"/>
    </row>
    <row r="104" spans="1:46" ht="15.75" customHeight="1" x14ac:dyDescent="0.25">
      <c r="A104" s="854"/>
      <c r="B104" s="857"/>
      <c r="C104" s="860"/>
      <c r="D104" s="326" t="s">
        <v>38</v>
      </c>
      <c r="E104" s="448">
        <v>1</v>
      </c>
      <c r="F104" s="407">
        <v>1</v>
      </c>
      <c r="G104" s="407">
        <v>1</v>
      </c>
      <c r="H104" s="407">
        <v>1</v>
      </c>
      <c r="I104" s="407">
        <v>1</v>
      </c>
      <c r="J104" s="407"/>
      <c r="K104" s="406"/>
      <c r="L104" s="401">
        <v>1</v>
      </c>
      <c r="M104" s="401">
        <v>1</v>
      </c>
      <c r="N104" s="401">
        <v>1</v>
      </c>
      <c r="O104" s="401"/>
      <c r="P104" s="401"/>
      <c r="Q104" s="401"/>
      <c r="R104" s="401"/>
      <c r="S104" s="401"/>
      <c r="T104" s="401"/>
      <c r="U104" s="401"/>
      <c r="V104" s="401"/>
      <c r="W104" s="401"/>
      <c r="X104" s="407"/>
      <c r="Y104" s="407"/>
      <c r="Z104" s="407"/>
      <c r="AA104" s="408"/>
      <c r="AB104" s="870"/>
      <c r="AC104" s="867"/>
      <c r="AD104" s="867"/>
      <c r="AE104" s="867"/>
      <c r="AF104" s="867"/>
      <c r="AG104" s="867"/>
      <c r="AH104" s="867"/>
      <c r="AI104" s="867"/>
      <c r="AJ104" s="867"/>
      <c r="AK104" s="867"/>
      <c r="AL104" s="867"/>
      <c r="AM104" s="867"/>
      <c r="AN104" s="867"/>
      <c r="AO104" s="867"/>
      <c r="AP104" s="867"/>
      <c r="AQ104" s="867"/>
      <c r="AR104" s="867"/>
      <c r="AS104" s="867"/>
      <c r="AT104" s="868"/>
    </row>
    <row r="105" spans="1:46" ht="15.75" customHeight="1" thickBot="1" x14ac:dyDescent="0.3">
      <c r="A105" s="854"/>
      <c r="B105" s="857"/>
      <c r="C105" s="861"/>
      <c r="D105" s="327" t="s">
        <v>40</v>
      </c>
      <c r="E105" s="449">
        <v>842743907.45000005</v>
      </c>
      <c r="F105" s="411">
        <v>842743907.45000005</v>
      </c>
      <c r="G105" s="411">
        <v>485617347</v>
      </c>
      <c r="H105" s="411">
        <v>485488794</v>
      </c>
      <c r="I105" s="411">
        <v>542564736</v>
      </c>
      <c r="J105" s="411"/>
      <c r="K105" s="410"/>
      <c r="L105" s="411">
        <v>428402376</v>
      </c>
      <c r="M105" s="411">
        <v>475003726</v>
      </c>
      <c r="N105" s="411">
        <v>512987844</v>
      </c>
      <c r="O105" s="411"/>
      <c r="P105" s="411"/>
      <c r="Q105" s="411"/>
      <c r="R105" s="411"/>
      <c r="S105" s="411"/>
      <c r="T105" s="411"/>
      <c r="U105" s="411"/>
      <c r="V105" s="411"/>
      <c r="W105" s="411"/>
      <c r="X105" s="411"/>
      <c r="Y105" s="411"/>
      <c r="Z105" s="411"/>
      <c r="AA105" s="412"/>
      <c r="AB105" s="870"/>
      <c r="AC105" s="867"/>
      <c r="AD105" s="867"/>
      <c r="AE105" s="867"/>
      <c r="AF105" s="867"/>
      <c r="AG105" s="867"/>
      <c r="AH105" s="867"/>
      <c r="AI105" s="867"/>
      <c r="AJ105" s="867"/>
      <c r="AK105" s="867"/>
      <c r="AL105" s="867"/>
      <c r="AM105" s="867"/>
      <c r="AN105" s="867"/>
      <c r="AO105" s="867"/>
      <c r="AP105" s="867"/>
      <c r="AQ105" s="867"/>
      <c r="AR105" s="867"/>
      <c r="AS105" s="867"/>
      <c r="AT105" s="868"/>
    </row>
    <row r="106" spans="1:46" ht="15.75" customHeight="1" x14ac:dyDescent="0.25">
      <c r="A106" s="854"/>
      <c r="B106" s="857"/>
      <c r="C106" s="859" t="s">
        <v>347</v>
      </c>
      <c r="D106" s="324" t="s">
        <v>36</v>
      </c>
      <c r="E106" s="451">
        <v>1</v>
      </c>
      <c r="F106" s="417">
        <v>1</v>
      </c>
      <c r="G106" s="417">
        <v>1</v>
      </c>
      <c r="H106" s="417">
        <v>1</v>
      </c>
      <c r="I106" s="417">
        <v>1</v>
      </c>
      <c r="J106" s="417"/>
      <c r="K106" s="397"/>
      <c r="L106" s="396">
        <v>1</v>
      </c>
      <c r="M106" s="396">
        <v>1</v>
      </c>
      <c r="N106" s="396">
        <v>1</v>
      </c>
      <c r="O106" s="396"/>
      <c r="P106" s="396"/>
      <c r="Q106" s="396"/>
      <c r="R106" s="396"/>
      <c r="S106" s="396"/>
      <c r="T106" s="396"/>
      <c r="U106" s="396"/>
      <c r="V106" s="396"/>
      <c r="W106" s="396"/>
      <c r="X106" s="396"/>
      <c r="Y106" s="396"/>
      <c r="Z106" s="396"/>
      <c r="AA106" s="398"/>
      <c r="AB106" s="870" t="s">
        <v>309</v>
      </c>
      <c r="AC106" s="867" t="s">
        <v>348</v>
      </c>
      <c r="AD106" s="867" t="s">
        <v>349</v>
      </c>
      <c r="AE106" s="867" t="s">
        <v>300</v>
      </c>
      <c r="AF106" s="867" t="s">
        <v>301</v>
      </c>
      <c r="AG106" s="867" t="s">
        <v>350</v>
      </c>
      <c r="AH106" s="867" t="s">
        <v>302</v>
      </c>
      <c r="AI106" s="867">
        <v>81771</v>
      </c>
      <c r="AJ106" s="867">
        <v>40518</v>
      </c>
      <c r="AK106" s="867">
        <v>41253</v>
      </c>
      <c r="AL106" s="867" t="s">
        <v>285</v>
      </c>
      <c r="AM106" s="867" t="s">
        <v>285</v>
      </c>
      <c r="AN106" s="867" t="s">
        <v>285</v>
      </c>
      <c r="AO106" s="867" t="s">
        <v>285</v>
      </c>
      <c r="AP106" s="867" t="s">
        <v>285</v>
      </c>
      <c r="AQ106" s="867" t="s">
        <v>285</v>
      </c>
      <c r="AR106" s="867" t="s">
        <v>285</v>
      </c>
      <c r="AS106" s="867">
        <v>81771</v>
      </c>
      <c r="AT106" s="868" t="s">
        <v>183</v>
      </c>
    </row>
    <row r="107" spans="1:46" ht="15.75" customHeight="1" x14ac:dyDescent="0.25">
      <c r="A107" s="854"/>
      <c r="B107" s="857"/>
      <c r="C107" s="860"/>
      <c r="D107" s="325" t="s">
        <v>3</v>
      </c>
      <c r="E107" s="447">
        <v>226567691.99999997</v>
      </c>
      <c r="F107" s="401">
        <v>230658713.99999997</v>
      </c>
      <c r="G107" s="401">
        <v>149299157</v>
      </c>
      <c r="H107" s="401">
        <v>149299157</v>
      </c>
      <c r="I107" s="401">
        <v>157026011</v>
      </c>
      <c r="J107" s="401"/>
      <c r="K107" s="400">
        <v>1.7999999999999999E-2</v>
      </c>
      <c r="L107" s="401">
        <v>141572304</v>
      </c>
      <c r="M107" s="401">
        <v>141572304</v>
      </c>
      <c r="N107" s="401">
        <v>141572304</v>
      </c>
      <c r="O107" s="401"/>
      <c r="P107" s="401"/>
      <c r="Q107" s="401"/>
      <c r="R107" s="401"/>
      <c r="S107" s="401"/>
      <c r="T107" s="401"/>
      <c r="U107" s="415"/>
      <c r="V107" s="416"/>
      <c r="W107" s="401"/>
      <c r="X107" s="401"/>
      <c r="Y107" s="401"/>
      <c r="Z107" s="401"/>
      <c r="AA107" s="404">
        <v>1.7999999999999999E-2</v>
      </c>
      <c r="AB107" s="870"/>
      <c r="AC107" s="867"/>
      <c r="AD107" s="867"/>
      <c r="AE107" s="867"/>
      <c r="AF107" s="867"/>
      <c r="AG107" s="867"/>
      <c r="AH107" s="867"/>
      <c r="AI107" s="867"/>
      <c r="AJ107" s="867"/>
      <c r="AK107" s="867"/>
      <c r="AL107" s="867"/>
      <c r="AM107" s="867"/>
      <c r="AN107" s="867"/>
      <c r="AO107" s="867"/>
      <c r="AP107" s="867"/>
      <c r="AQ107" s="867"/>
      <c r="AR107" s="867"/>
      <c r="AS107" s="867"/>
      <c r="AT107" s="868"/>
    </row>
    <row r="108" spans="1:46" ht="15.75" customHeight="1" x14ac:dyDescent="0.25">
      <c r="A108" s="854"/>
      <c r="B108" s="857"/>
      <c r="C108" s="860"/>
      <c r="D108" s="326" t="s">
        <v>37</v>
      </c>
      <c r="E108" s="448">
        <v>0</v>
      </c>
      <c r="F108" s="407">
        <v>0</v>
      </c>
      <c r="G108" s="407">
        <v>0</v>
      </c>
      <c r="H108" s="407">
        <v>0</v>
      </c>
      <c r="I108" s="407">
        <v>0</v>
      </c>
      <c r="J108" s="407"/>
      <c r="K108" s="406"/>
      <c r="L108" s="401">
        <v>0</v>
      </c>
      <c r="M108" s="401">
        <v>0</v>
      </c>
      <c r="N108" s="401">
        <v>0</v>
      </c>
      <c r="O108" s="401"/>
      <c r="P108" s="401"/>
      <c r="Q108" s="401"/>
      <c r="R108" s="401"/>
      <c r="S108" s="401"/>
      <c r="T108" s="401"/>
      <c r="U108" s="401"/>
      <c r="V108" s="401"/>
      <c r="W108" s="401"/>
      <c r="X108" s="407"/>
      <c r="Y108" s="407"/>
      <c r="Z108" s="407"/>
      <c r="AA108" s="408"/>
      <c r="AB108" s="870"/>
      <c r="AC108" s="867"/>
      <c r="AD108" s="867"/>
      <c r="AE108" s="867"/>
      <c r="AF108" s="867"/>
      <c r="AG108" s="867"/>
      <c r="AH108" s="867"/>
      <c r="AI108" s="867"/>
      <c r="AJ108" s="867"/>
      <c r="AK108" s="867"/>
      <c r="AL108" s="867"/>
      <c r="AM108" s="867"/>
      <c r="AN108" s="867"/>
      <c r="AO108" s="867"/>
      <c r="AP108" s="867"/>
      <c r="AQ108" s="867"/>
      <c r="AR108" s="867"/>
      <c r="AS108" s="867"/>
      <c r="AT108" s="868"/>
    </row>
    <row r="109" spans="1:46" ht="15.75" customHeight="1" x14ac:dyDescent="0.25">
      <c r="A109" s="854"/>
      <c r="B109" s="857"/>
      <c r="C109" s="860"/>
      <c r="D109" s="325" t="s">
        <v>4</v>
      </c>
      <c r="E109" s="447">
        <v>76820114.681999996</v>
      </c>
      <c r="F109" s="401">
        <v>76770064.475999996</v>
      </c>
      <c r="G109" s="401">
        <v>25523087</v>
      </c>
      <c r="H109" s="401">
        <v>25476808</v>
      </c>
      <c r="I109" s="401">
        <v>38297294</v>
      </c>
      <c r="J109" s="401"/>
      <c r="K109" s="400">
        <v>1.7999999999999999E-2</v>
      </c>
      <c r="L109" s="401">
        <v>12652551</v>
      </c>
      <c r="M109" s="401">
        <v>29429037</v>
      </c>
      <c r="N109" s="401">
        <v>43103320</v>
      </c>
      <c r="O109" s="401"/>
      <c r="P109" s="401"/>
      <c r="Q109" s="401"/>
      <c r="R109" s="401"/>
      <c r="S109" s="401"/>
      <c r="T109" s="401"/>
      <c r="U109" s="401"/>
      <c r="V109" s="416"/>
      <c r="W109" s="401"/>
      <c r="X109" s="401"/>
      <c r="Y109" s="401"/>
      <c r="Z109" s="401"/>
      <c r="AA109" s="404">
        <v>1.7999999999999999E-2</v>
      </c>
      <c r="AB109" s="870"/>
      <c r="AC109" s="867"/>
      <c r="AD109" s="867"/>
      <c r="AE109" s="867"/>
      <c r="AF109" s="867"/>
      <c r="AG109" s="867"/>
      <c r="AH109" s="867"/>
      <c r="AI109" s="867"/>
      <c r="AJ109" s="867"/>
      <c r="AK109" s="867"/>
      <c r="AL109" s="867"/>
      <c r="AM109" s="867"/>
      <c r="AN109" s="867"/>
      <c r="AO109" s="867"/>
      <c r="AP109" s="867"/>
      <c r="AQ109" s="867"/>
      <c r="AR109" s="867"/>
      <c r="AS109" s="867"/>
      <c r="AT109" s="868"/>
    </row>
    <row r="110" spans="1:46" ht="15.75" customHeight="1" x14ac:dyDescent="0.25">
      <c r="A110" s="854"/>
      <c r="B110" s="857"/>
      <c r="C110" s="860"/>
      <c r="D110" s="326" t="s">
        <v>38</v>
      </c>
      <c r="E110" s="448">
        <v>1</v>
      </c>
      <c r="F110" s="407">
        <v>1</v>
      </c>
      <c r="G110" s="407">
        <v>1</v>
      </c>
      <c r="H110" s="407">
        <v>1</v>
      </c>
      <c r="I110" s="407">
        <v>1</v>
      </c>
      <c r="J110" s="407"/>
      <c r="K110" s="406"/>
      <c r="L110" s="401">
        <v>1</v>
      </c>
      <c r="M110" s="401">
        <v>1</v>
      </c>
      <c r="N110" s="401">
        <v>1</v>
      </c>
      <c r="O110" s="401"/>
      <c r="P110" s="401"/>
      <c r="Q110" s="401"/>
      <c r="R110" s="401"/>
      <c r="S110" s="401"/>
      <c r="T110" s="401"/>
      <c r="U110" s="401"/>
      <c r="V110" s="401"/>
      <c r="W110" s="401"/>
      <c r="X110" s="407"/>
      <c r="Y110" s="407"/>
      <c r="Z110" s="407"/>
      <c r="AA110" s="408"/>
      <c r="AB110" s="870"/>
      <c r="AC110" s="867"/>
      <c r="AD110" s="867"/>
      <c r="AE110" s="867"/>
      <c r="AF110" s="867"/>
      <c r="AG110" s="867"/>
      <c r="AH110" s="867"/>
      <c r="AI110" s="867"/>
      <c r="AJ110" s="867"/>
      <c r="AK110" s="867"/>
      <c r="AL110" s="867"/>
      <c r="AM110" s="867"/>
      <c r="AN110" s="867"/>
      <c r="AO110" s="867"/>
      <c r="AP110" s="867"/>
      <c r="AQ110" s="867"/>
      <c r="AR110" s="867"/>
      <c r="AS110" s="867"/>
      <c r="AT110" s="868"/>
    </row>
    <row r="111" spans="1:46" ht="15.75" customHeight="1" thickBot="1" x14ac:dyDescent="0.3">
      <c r="A111" s="854"/>
      <c r="B111" s="857"/>
      <c r="C111" s="861"/>
      <c r="D111" s="327" t="s">
        <v>40</v>
      </c>
      <c r="E111" s="449">
        <v>303387806.68199998</v>
      </c>
      <c r="F111" s="411">
        <v>303387806.68199998</v>
      </c>
      <c r="G111" s="411">
        <v>174822244</v>
      </c>
      <c r="H111" s="411">
        <v>174775965</v>
      </c>
      <c r="I111" s="411">
        <v>195323305</v>
      </c>
      <c r="J111" s="411"/>
      <c r="K111" s="410"/>
      <c r="L111" s="411">
        <v>154224855</v>
      </c>
      <c r="M111" s="411">
        <v>171001341</v>
      </c>
      <c r="N111" s="411">
        <v>184675624</v>
      </c>
      <c r="O111" s="411"/>
      <c r="P111" s="411"/>
      <c r="Q111" s="411"/>
      <c r="R111" s="411"/>
      <c r="S111" s="411"/>
      <c r="T111" s="411"/>
      <c r="U111" s="411"/>
      <c r="V111" s="411"/>
      <c r="W111" s="411"/>
      <c r="X111" s="411"/>
      <c r="Y111" s="411"/>
      <c r="Z111" s="411"/>
      <c r="AA111" s="412"/>
      <c r="AB111" s="870"/>
      <c r="AC111" s="867"/>
      <c r="AD111" s="867"/>
      <c r="AE111" s="867"/>
      <c r="AF111" s="867"/>
      <c r="AG111" s="867"/>
      <c r="AH111" s="867"/>
      <c r="AI111" s="867"/>
      <c r="AJ111" s="867"/>
      <c r="AK111" s="867"/>
      <c r="AL111" s="867"/>
      <c r="AM111" s="867"/>
      <c r="AN111" s="867"/>
      <c r="AO111" s="867"/>
      <c r="AP111" s="867"/>
      <c r="AQ111" s="867"/>
      <c r="AR111" s="867"/>
      <c r="AS111" s="867"/>
      <c r="AT111" s="868"/>
    </row>
    <row r="112" spans="1:46" ht="15.75" customHeight="1" x14ac:dyDescent="0.25">
      <c r="A112" s="854"/>
      <c r="B112" s="857"/>
      <c r="C112" s="859" t="s">
        <v>351</v>
      </c>
      <c r="D112" s="324" t="s">
        <v>36</v>
      </c>
      <c r="E112" s="451">
        <v>1</v>
      </c>
      <c r="F112" s="417">
        <v>1</v>
      </c>
      <c r="G112" s="417">
        <v>1</v>
      </c>
      <c r="H112" s="417">
        <v>1</v>
      </c>
      <c r="I112" s="417">
        <v>1</v>
      </c>
      <c r="J112" s="417"/>
      <c r="K112" s="397"/>
      <c r="L112" s="396">
        <v>1</v>
      </c>
      <c r="M112" s="396">
        <v>1</v>
      </c>
      <c r="N112" s="396">
        <v>1</v>
      </c>
      <c r="O112" s="396"/>
      <c r="P112" s="396"/>
      <c r="Q112" s="396"/>
      <c r="R112" s="396"/>
      <c r="S112" s="396"/>
      <c r="T112" s="396"/>
      <c r="U112" s="396"/>
      <c r="V112" s="396"/>
      <c r="W112" s="396"/>
      <c r="X112" s="396"/>
      <c r="Y112" s="396"/>
      <c r="Z112" s="396"/>
      <c r="AA112" s="398"/>
      <c r="AB112" s="870" t="s">
        <v>352</v>
      </c>
      <c r="AC112" s="867" t="s">
        <v>353</v>
      </c>
      <c r="AD112" s="867" t="s">
        <v>354</v>
      </c>
      <c r="AE112" s="867" t="s">
        <v>300</v>
      </c>
      <c r="AF112" s="867" t="s">
        <v>301</v>
      </c>
      <c r="AG112" s="867" t="s">
        <v>355</v>
      </c>
      <c r="AH112" s="867" t="s">
        <v>302</v>
      </c>
      <c r="AI112" s="867">
        <v>214068</v>
      </c>
      <c r="AJ112" s="867">
        <v>106070</v>
      </c>
      <c r="AK112" s="867">
        <v>107998</v>
      </c>
      <c r="AL112" s="867" t="s">
        <v>285</v>
      </c>
      <c r="AM112" s="867" t="s">
        <v>285</v>
      </c>
      <c r="AN112" s="867" t="s">
        <v>285</v>
      </c>
      <c r="AO112" s="867" t="s">
        <v>285</v>
      </c>
      <c r="AP112" s="867" t="s">
        <v>285</v>
      </c>
      <c r="AQ112" s="867" t="s">
        <v>285</v>
      </c>
      <c r="AR112" s="867" t="s">
        <v>285</v>
      </c>
      <c r="AS112" s="867">
        <v>214068</v>
      </c>
      <c r="AT112" s="868" t="s">
        <v>183</v>
      </c>
    </row>
    <row r="113" spans="1:46" ht="15.75" customHeight="1" x14ac:dyDescent="0.25">
      <c r="A113" s="854"/>
      <c r="B113" s="857"/>
      <c r="C113" s="860"/>
      <c r="D113" s="325" t="s">
        <v>3</v>
      </c>
      <c r="E113" s="447">
        <v>125870940</v>
      </c>
      <c r="F113" s="401">
        <v>128143730</v>
      </c>
      <c r="G113" s="401">
        <v>82943976</v>
      </c>
      <c r="H113" s="401">
        <v>82943976</v>
      </c>
      <c r="I113" s="401">
        <v>87236673</v>
      </c>
      <c r="J113" s="401"/>
      <c r="K113" s="400">
        <v>0.01</v>
      </c>
      <c r="L113" s="401">
        <v>78651280</v>
      </c>
      <c r="M113" s="401">
        <v>78651280</v>
      </c>
      <c r="N113" s="401">
        <v>78651280</v>
      </c>
      <c r="O113" s="401"/>
      <c r="P113" s="401"/>
      <c r="Q113" s="401"/>
      <c r="R113" s="401"/>
      <c r="S113" s="401"/>
      <c r="T113" s="401"/>
      <c r="U113" s="415"/>
      <c r="V113" s="416"/>
      <c r="W113" s="401"/>
      <c r="X113" s="401"/>
      <c r="Y113" s="401"/>
      <c r="Z113" s="401"/>
      <c r="AA113" s="404">
        <v>0.01</v>
      </c>
      <c r="AB113" s="870"/>
      <c r="AC113" s="867"/>
      <c r="AD113" s="867"/>
      <c r="AE113" s="867"/>
      <c r="AF113" s="867"/>
      <c r="AG113" s="867"/>
      <c r="AH113" s="867"/>
      <c r="AI113" s="867"/>
      <c r="AJ113" s="867"/>
      <c r="AK113" s="867"/>
      <c r="AL113" s="867"/>
      <c r="AM113" s="867"/>
      <c r="AN113" s="867"/>
      <c r="AO113" s="867"/>
      <c r="AP113" s="867"/>
      <c r="AQ113" s="867"/>
      <c r="AR113" s="867"/>
      <c r="AS113" s="867"/>
      <c r="AT113" s="868"/>
    </row>
    <row r="114" spans="1:46" ht="15.75" customHeight="1" x14ac:dyDescent="0.25">
      <c r="A114" s="854"/>
      <c r="B114" s="857"/>
      <c r="C114" s="860"/>
      <c r="D114" s="326" t="s">
        <v>37</v>
      </c>
      <c r="E114" s="448">
        <v>0</v>
      </c>
      <c r="F114" s="407">
        <v>0</v>
      </c>
      <c r="G114" s="407">
        <v>0</v>
      </c>
      <c r="H114" s="407">
        <v>0</v>
      </c>
      <c r="I114" s="407">
        <v>0</v>
      </c>
      <c r="J114" s="407"/>
      <c r="K114" s="406"/>
      <c r="L114" s="401">
        <v>0</v>
      </c>
      <c r="M114" s="401">
        <v>0</v>
      </c>
      <c r="N114" s="401">
        <v>0</v>
      </c>
      <c r="O114" s="401"/>
      <c r="P114" s="401"/>
      <c r="Q114" s="401"/>
      <c r="R114" s="401"/>
      <c r="S114" s="401"/>
      <c r="T114" s="401"/>
      <c r="U114" s="401"/>
      <c r="V114" s="401"/>
      <c r="W114" s="401"/>
      <c r="X114" s="407"/>
      <c r="Y114" s="407"/>
      <c r="Z114" s="407"/>
      <c r="AA114" s="408"/>
      <c r="AB114" s="870"/>
      <c r="AC114" s="867"/>
      <c r="AD114" s="867"/>
      <c r="AE114" s="867"/>
      <c r="AF114" s="867"/>
      <c r="AG114" s="867"/>
      <c r="AH114" s="867"/>
      <c r="AI114" s="867"/>
      <c r="AJ114" s="867"/>
      <c r="AK114" s="867"/>
      <c r="AL114" s="867"/>
      <c r="AM114" s="867"/>
      <c r="AN114" s="867"/>
      <c r="AO114" s="867"/>
      <c r="AP114" s="867"/>
      <c r="AQ114" s="867"/>
      <c r="AR114" s="867"/>
      <c r="AS114" s="867"/>
      <c r="AT114" s="868"/>
    </row>
    <row r="115" spans="1:46" ht="15.75" customHeight="1" x14ac:dyDescent="0.25">
      <c r="A115" s="854"/>
      <c r="B115" s="857"/>
      <c r="C115" s="860"/>
      <c r="D115" s="325" t="s">
        <v>4</v>
      </c>
      <c r="E115" s="447">
        <v>42677841.490000002</v>
      </c>
      <c r="F115" s="401">
        <v>42650035.82</v>
      </c>
      <c r="G115" s="401">
        <v>14179493</v>
      </c>
      <c r="H115" s="401">
        <v>14153782</v>
      </c>
      <c r="I115" s="401">
        <v>21276274</v>
      </c>
      <c r="J115" s="401"/>
      <c r="K115" s="400">
        <v>0.01</v>
      </c>
      <c r="L115" s="401">
        <v>7029195</v>
      </c>
      <c r="M115" s="401">
        <v>16349465</v>
      </c>
      <c r="N115" s="401">
        <v>23946289</v>
      </c>
      <c r="O115" s="401"/>
      <c r="P115" s="401"/>
      <c r="Q115" s="401"/>
      <c r="R115" s="401"/>
      <c r="S115" s="401"/>
      <c r="T115" s="401"/>
      <c r="U115" s="401"/>
      <c r="V115" s="416"/>
      <c r="W115" s="401"/>
      <c r="X115" s="401"/>
      <c r="Y115" s="401"/>
      <c r="Z115" s="401"/>
      <c r="AA115" s="404">
        <v>0.01</v>
      </c>
      <c r="AB115" s="870"/>
      <c r="AC115" s="867"/>
      <c r="AD115" s="867"/>
      <c r="AE115" s="867"/>
      <c r="AF115" s="867"/>
      <c r="AG115" s="867"/>
      <c r="AH115" s="867"/>
      <c r="AI115" s="867"/>
      <c r="AJ115" s="867"/>
      <c r="AK115" s="867"/>
      <c r="AL115" s="867"/>
      <c r="AM115" s="867"/>
      <c r="AN115" s="867"/>
      <c r="AO115" s="867"/>
      <c r="AP115" s="867"/>
      <c r="AQ115" s="867"/>
      <c r="AR115" s="867"/>
      <c r="AS115" s="867"/>
      <c r="AT115" s="868"/>
    </row>
    <row r="116" spans="1:46" ht="15.75" customHeight="1" x14ac:dyDescent="0.25">
      <c r="A116" s="854"/>
      <c r="B116" s="857"/>
      <c r="C116" s="860"/>
      <c r="D116" s="326" t="s">
        <v>38</v>
      </c>
      <c r="E116" s="448">
        <v>1</v>
      </c>
      <c r="F116" s="407">
        <v>1</v>
      </c>
      <c r="G116" s="407">
        <v>1</v>
      </c>
      <c r="H116" s="407">
        <v>1</v>
      </c>
      <c r="I116" s="407">
        <v>1</v>
      </c>
      <c r="J116" s="407"/>
      <c r="K116" s="406"/>
      <c r="L116" s="401">
        <v>1</v>
      </c>
      <c r="M116" s="401">
        <v>1</v>
      </c>
      <c r="N116" s="401">
        <v>1</v>
      </c>
      <c r="O116" s="401"/>
      <c r="P116" s="401"/>
      <c r="Q116" s="401"/>
      <c r="R116" s="401"/>
      <c r="S116" s="401"/>
      <c r="T116" s="401"/>
      <c r="U116" s="401"/>
      <c r="V116" s="401"/>
      <c r="W116" s="401"/>
      <c r="X116" s="407"/>
      <c r="Y116" s="407"/>
      <c r="Z116" s="407"/>
      <c r="AA116" s="408"/>
      <c r="AB116" s="870"/>
      <c r="AC116" s="867"/>
      <c r="AD116" s="867"/>
      <c r="AE116" s="867"/>
      <c r="AF116" s="867"/>
      <c r="AG116" s="867"/>
      <c r="AH116" s="867"/>
      <c r="AI116" s="867"/>
      <c r="AJ116" s="867"/>
      <c r="AK116" s="867"/>
      <c r="AL116" s="867"/>
      <c r="AM116" s="867"/>
      <c r="AN116" s="867"/>
      <c r="AO116" s="867"/>
      <c r="AP116" s="867"/>
      <c r="AQ116" s="867"/>
      <c r="AR116" s="867"/>
      <c r="AS116" s="867"/>
      <c r="AT116" s="868"/>
    </row>
    <row r="117" spans="1:46" ht="15.75" customHeight="1" thickBot="1" x14ac:dyDescent="0.3">
      <c r="A117" s="854"/>
      <c r="B117" s="857"/>
      <c r="C117" s="861"/>
      <c r="D117" s="327" t="s">
        <v>40</v>
      </c>
      <c r="E117" s="449">
        <v>168548781.49000001</v>
      </c>
      <c r="F117" s="411">
        <v>168548781.49000001</v>
      </c>
      <c r="G117" s="411">
        <v>97123469</v>
      </c>
      <c r="H117" s="411">
        <v>97097758</v>
      </c>
      <c r="I117" s="411">
        <v>108512947</v>
      </c>
      <c r="J117" s="411"/>
      <c r="K117" s="410"/>
      <c r="L117" s="411">
        <v>85680475</v>
      </c>
      <c r="M117" s="411">
        <v>95000745</v>
      </c>
      <c r="N117" s="411">
        <v>102597569</v>
      </c>
      <c r="O117" s="411"/>
      <c r="P117" s="411"/>
      <c r="Q117" s="411"/>
      <c r="R117" s="411"/>
      <c r="S117" s="411"/>
      <c r="T117" s="411"/>
      <c r="U117" s="411"/>
      <c r="V117" s="411"/>
      <c r="W117" s="411"/>
      <c r="X117" s="411"/>
      <c r="Y117" s="411"/>
      <c r="Z117" s="411"/>
      <c r="AA117" s="412"/>
      <c r="AB117" s="870"/>
      <c r="AC117" s="867"/>
      <c r="AD117" s="867"/>
      <c r="AE117" s="867"/>
      <c r="AF117" s="867"/>
      <c r="AG117" s="867"/>
      <c r="AH117" s="867"/>
      <c r="AI117" s="867"/>
      <c r="AJ117" s="867"/>
      <c r="AK117" s="867"/>
      <c r="AL117" s="867"/>
      <c r="AM117" s="867"/>
      <c r="AN117" s="867"/>
      <c r="AO117" s="867"/>
      <c r="AP117" s="867"/>
      <c r="AQ117" s="867"/>
      <c r="AR117" s="867"/>
      <c r="AS117" s="867"/>
      <c r="AT117" s="868"/>
    </row>
    <row r="118" spans="1:46" ht="15.75" customHeight="1" x14ac:dyDescent="0.25">
      <c r="A118" s="854"/>
      <c r="B118" s="857"/>
      <c r="C118" s="859" t="s">
        <v>356</v>
      </c>
      <c r="D118" s="324" t="s">
        <v>36</v>
      </c>
      <c r="E118" s="395">
        <v>1</v>
      </c>
      <c r="F118" s="396">
        <v>1</v>
      </c>
      <c r="G118" s="396">
        <v>1</v>
      </c>
      <c r="H118" s="396">
        <v>1</v>
      </c>
      <c r="I118" s="396">
        <v>1</v>
      </c>
      <c r="J118" s="396"/>
      <c r="K118" s="397"/>
      <c r="L118" s="396">
        <v>1</v>
      </c>
      <c r="M118" s="396">
        <v>1</v>
      </c>
      <c r="N118" s="396">
        <v>1</v>
      </c>
      <c r="O118" s="396"/>
      <c r="P118" s="396"/>
      <c r="Q118" s="396"/>
      <c r="R118" s="396"/>
      <c r="S118" s="396"/>
      <c r="T118" s="396"/>
      <c r="U118" s="396"/>
      <c r="V118" s="396"/>
      <c r="W118" s="396"/>
      <c r="X118" s="396"/>
      <c r="Y118" s="396"/>
      <c r="Z118" s="396"/>
      <c r="AA118" s="398"/>
      <c r="AB118" s="870" t="s">
        <v>601</v>
      </c>
      <c r="AC118" s="867" t="s">
        <v>357</v>
      </c>
      <c r="AD118" s="867" t="s">
        <v>358</v>
      </c>
      <c r="AE118" s="867" t="s">
        <v>300</v>
      </c>
      <c r="AF118" s="867" t="s">
        <v>301</v>
      </c>
      <c r="AG118" s="867" t="s">
        <v>323</v>
      </c>
      <c r="AH118" s="867" t="s">
        <v>302</v>
      </c>
      <c r="AI118" s="867">
        <v>7117</v>
      </c>
      <c r="AJ118" s="867">
        <v>3527</v>
      </c>
      <c r="AK118" s="867">
        <v>3590</v>
      </c>
      <c r="AL118" s="867" t="s">
        <v>285</v>
      </c>
      <c r="AM118" s="867" t="s">
        <v>285</v>
      </c>
      <c r="AN118" s="867" t="s">
        <v>285</v>
      </c>
      <c r="AO118" s="867" t="s">
        <v>285</v>
      </c>
      <c r="AP118" s="867" t="s">
        <v>285</v>
      </c>
      <c r="AQ118" s="867" t="s">
        <v>285</v>
      </c>
      <c r="AR118" s="867" t="s">
        <v>285</v>
      </c>
      <c r="AS118" s="867">
        <v>7117</v>
      </c>
      <c r="AT118" s="868" t="s">
        <v>183</v>
      </c>
    </row>
    <row r="119" spans="1:46" ht="15.75" customHeight="1" x14ac:dyDescent="0.25">
      <c r="A119" s="854"/>
      <c r="B119" s="857"/>
      <c r="C119" s="860"/>
      <c r="D119" s="325" t="s">
        <v>3</v>
      </c>
      <c r="E119" s="447">
        <v>151045128</v>
      </c>
      <c r="F119" s="401">
        <v>153772476</v>
      </c>
      <c r="G119" s="401">
        <v>99532777</v>
      </c>
      <c r="H119" s="401">
        <v>99532777</v>
      </c>
      <c r="I119" s="401">
        <v>104684006</v>
      </c>
      <c r="J119" s="401"/>
      <c r="K119" s="400">
        <v>1.2E-2</v>
      </c>
      <c r="L119" s="401">
        <v>94381536</v>
      </c>
      <c r="M119" s="401">
        <v>94381536</v>
      </c>
      <c r="N119" s="401">
        <v>94381536</v>
      </c>
      <c r="O119" s="401"/>
      <c r="P119" s="401"/>
      <c r="Q119" s="401"/>
      <c r="R119" s="401"/>
      <c r="S119" s="401"/>
      <c r="T119" s="401"/>
      <c r="U119" s="415"/>
      <c r="V119" s="416"/>
      <c r="W119" s="401"/>
      <c r="X119" s="401"/>
      <c r="Y119" s="401"/>
      <c r="Z119" s="401"/>
      <c r="AA119" s="404">
        <v>1.2E-2</v>
      </c>
      <c r="AB119" s="870"/>
      <c r="AC119" s="867"/>
      <c r="AD119" s="867"/>
      <c r="AE119" s="867"/>
      <c r="AF119" s="867"/>
      <c r="AG119" s="867"/>
      <c r="AH119" s="867"/>
      <c r="AI119" s="867"/>
      <c r="AJ119" s="867"/>
      <c r="AK119" s="867"/>
      <c r="AL119" s="867"/>
      <c r="AM119" s="867"/>
      <c r="AN119" s="867"/>
      <c r="AO119" s="867"/>
      <c r="AP119" s="867"/>
      <c r="AQ119" s="867"/>
      <c r="AR119" s="867"/>
      <c r="AS119" s="867"/>
      <c r="AT119" s="868"/>
    </row>
    <row r="120" spans="1:46" ht="15.75" customHeight="1" x14ac:dyDescent="0.25">
      <c r="A120" s="854"/>
      <c r="B120" s="857"/>
      <c r="C120" s="860"/>
      <c r="D120" s="326" t="s">
        <v>37</v>
      </c>
      <c r="E120" s="447">
        <v>0</v>
      </c>
      <c r="F120" s="401">
        <v>0</v>
      </c>
      <c r="G120" s="401">
        <v>0</v>
      </c>
      <c r="H120" s="401">
        <v>0</v>
      </c>
      <c r="I120" s="401">
        <v>0</v>
      </c>
      <c r="J120" s="401"/>
      <c r="K120" s="406"/>
      <c r="L120" s="401">
        <v>0</v>
      </c>
      <c r="M120" s="401">
        <v>0</v>
      </c>
      <c r="N120" s="401">
        <v>0</v>
      </c>
      <c r="O120" s="401"/>
      <c r="P120" s="401"/>
      <c r="Q120" s="401"/>
      <c r="R120" s="401"/>
      <c r="S120" s="401"/>
      <c r="T120" s="401"/>
      <c r="U120" s="401"/>
      <c r="V120" s="401"/>
      <c r="W120" s="401"/>
      <c r="X120" s="407"/>
      <c r="Y120" s="407"/>
      <c r="Z120" s="407"/>
      <c r="AA120" s="408"/>
      <c r="AB120" s="870"/>
      <c r="AC120" s="867"/>
      <c r="AD120" s="867"/>
      <c r="AE120" s="867"/>
      <c r="AF120" s="867"/>
      <c r="AG120" s="867"/>
      <c r="AH120" s="867"/>
      <c r="AI120" s="867"/>
      <c r="AJ120" s="867"/>
      <c r="AK120" s="867"/>
      <c r="AL120" s="867"/>
      <c r="AM120" s="867"/>
      <c r="AN120" s="867"/>
      <c r="AO120" s="867"/>
      <c r="AP120" s="867"/>
      <c r="AQ120" s="867"/>
      <c r="AR120" s="867"/>
      <c r="AS120" s="867"/>
      <c r="AT120" s="868"/>
    </row>
    <row r="121" spans="1:46" ht="15.75" customHeight="1" x14ac:dyDescent="0.25">
      <c r="A121" s="854"/>
      <c r="B121" s="857"/>
      <c r="C121" s="860"/>
      <c r="D121" s="325" t="s">
        <v>4</v>
      </c>
      <c r="E121" s="447">
        <v>51213409.788000003</v>
      </c>
      <c r="F121" s="401">
        <v>51180042.983999997</v>
      </c>
      <c r="G121" s="401">
        <v>17015397</v>
      </c>
      <c r="H121" s="401">
        <v>16984541</v>
      </c>
      <c r="I121" s="401">
        <v>25531529</v>
      </c>
      <c r="J121" s="401"/>
      <c r="K121" s="400">
        <v>1.2E-2</v>
      </c>
      <c r="L121" s="401">
        <v>8435040</v>
      </c>
      <c r="M121" s="401">
        <v>19619363</v>
      </c>
      <c r="N121" s="401">
        <v>28735542</v>
      </c>
      <c r="O121" s="401"/>
      <c r="P121" s="401"/>
      <c r="Q121" s="401"/>
      <c r="R121" s="401"/>
      <c r="S121" s="401"/>
      <c r="T121" s="401"/>
      <c r="U121" s="401"/>
      <c r="V121" s="416"/>
      <c r="W121" s="401"/>
      <c r="X121" s="401"/>
      <c r="Y121" s="401"/>
      <c r="Z121" s="401"/>
      <c r="AA121" s="404">
        <v>1.2E-2</v>
      </c>
      <c r="AB121" s="870"/>
      <c r="AC121" s="867"/>
      <c r="AD121" s="867"/>
      <c r="AE121" s="867"/>
      <c r="AF121" s="867"/>
      <c r="AG121" s="867"/>
      <c r="AH121" s="867"/>
      <c r="AI121" s="867"/>
      <c r="AJ121" s="867"/>
      <c r="AK121" s="867"/>
      <c r="AL121" s="867"/>
      <c r="AM121" s="867"/>
      <c r="AN121" s="867"/>
      <c r="AO121" s="867"/>
      <c r="AP121" s="867"/>
      <c r="AQ121" s="867"/>
      <c r="AR121" s="867"/>
      <c r="AS121" s="867"/>
      <c r="AT121" s="868"/>
    </row>
    <row r="122" spans="1:46" ht="15.75" customHeight="1" x14ac:dyDescent="0.25">
      <c r="A122" s="854"/>
      <c r="B122" s="857"/>
      <c r="C122" s="860"/>
      <c r="D122" s="326" t="s">
        <v>38</v>
      </c>
      <c r="E122" s="447">
        <v>1</v>
      </c>
      <c r="F122" s="401">
        <v>1</v>
      </c>
      <c r="G122" s="401">
        <v>1</v>
      </c>
      <c r="H122" s="401">
        <v>1</v>
      </c>
      <c r="I122" s="401">
        <v>1</v>
      </c>
      <c r="J122" s="401"/>
      <c r="K122" s="406"/>
      <c r="L122" s="401">
        <v>1</v>
      </c>
      <c r="M122" s="401">
        <v>1</v>
      </c>
      <c r="N122" s="401">
        <v>1</v>
      </c>
      <c r="O122" s="401"/>
      <c r="P122" s="401"/>
      <c r="Q122" s="401"/>
      <c r="R122" s="401"/>
      <c r="S122" s="401"/>
      <c r="T122" s="401"/>
      <c r="U122" s="401"/>
      <c r="V122" s="401"/>
      <c r="W122" s="401"/>
      <c r="X122" s="407"/>
      <c r="Y122" s="407"/>
      <c r="Z122" s="407"/>
      <c r="AA122" s="408"/>
      <c r="AB122" s="870"/>
      <c r="AC122" s="867"/>
      <c r="AD122" s="867"/>
      <c r="AE122" s="867"/>
      <c r="AF122" s="867"/>
      <c r="AG122" s="867"/>
      <c r="AH122" s="867"/>
      <c r="AI122" s="867"/>
      <c r="AJ122" s="867"/>
      <c r="AK122" s="867"/>
      <c r="AL122" s="867"/>
      <c r="AM122" s="867"/>
      <c r="AN122" s="867"/>
      <c r="AO122" s="867"/>
      <c r="AP122" s="867"/>
      <c r="AQ122" s="867"/>
      <c r="AR122" s="867"/>
      <c r="AS122" s="867"/>
      <c r="AT122" s="868"/>
    </row>
    <row r="123" spans="1:46" ht="15.75" customHeight="1" thickBot="1" x14ac:dyDescent="0.3">
      <c r="A123" s="854"/>
      <c r="B123" s="857"/>
      <c r="C123" s="861"/>
      <c r="D123" s="327" t="s">
        <v>40</v>
      </c>
      <c r="E123" s="449">
        <v>202258537.78799999</v>
      </c>
      <c r="F123" s="411">
        <v>202258537.78799999</v>
      </c>
      <c r="G123" s="411">
        <v>116548174</v>
      </c>
      <c r="H123" s="411">
        <v>116517318</v>
      </c>
      <c r="I123" s="411">
        <v>130215535</v>
      </c>
      <c r="J123" s="411"/>
      <c r="K123" s="410"/>
      <c r="L123" s="411">
        <v>102816576</v>
      </c>
      <c r="M123" s="411">
        <v>114000899</v>
      </c>
      <c r="N123" s="411">
        <v>123117078</v>
      </c>
      <c r="O123" s="411"/>
      <c r="P123" s="411"/>
      <c r="Q123" s="411"/>
      <c r="R123" s="411"/>
      <c r="S123" s="411"/>
      <c r="T123" s="411"/>
      <c r="U123" s="411"/>
      <c r="V123" s="411"/>
      <c r="W123" s="411"/>
      <c r="X123" s="411"/>
      <c r="Y123" s="411"/>
      <c r="Z123" s="411"/>
      <c r="AA123" s="412"/>
      <c r="AB123" s="870"/>
      <c r="AC123" s="867"/>
      <c r="AD123" s="873"/>
      <c r="AE123" s="873"/>
      <c r="AF123" s="873"/>
      <c r="AG123" s="873"/>
      <c r="AH123" s="873"/>
      <c r="AI123" s="873"/>
      <c r="AJ123" s="873"/>
      <c r="AK123" s="873"/>
      <c r="AL123" s="873"/>
      <c r="AM123" s="873"/>
      <c r="AN123" s="873"/>
      <c r="AO123" s="873"/>
      <c r="AP123" s="873"/>
      <c r="AQ123" s="873"/>
      <c r="AR123" s="873"/>
      <c r="AS123" s="873"/>
      <c r="AT123" s="875"/>
    </row>
    <row r="124" spans="1:46" ht="15.75" customHeight="1" x14ac:dyDescent="0.25">
      <c r="A124" s="854"/>
      <c r="B124" s="857"/>
      <c r="C124" s="882" t="s">
        <v>202</v>
      </c>
      <c r="D124" s="324" t="s">
        <v>36</v>
      </c>
      <c r="E124" s="452">
        <v>19</v>
      </c>
      <c r="F124" s="396">
        <v>19</v>
      </c>
      <c r="G124" s="396">
        <v>19</v>
      </c>
      <c r="H124" s="396">
        <v>19</v>
      </c>
      <c r="I124" s="396">
        <v>19</v>
      </c>
      <c r="J124" s="396"/>
      <c r="K124" s="453">
        <v>1.0000000000000004</v>
      </c>
      <c r="L124" s="396">
        <v>19</v>
      </c>
      <c r="M124" s="396">
        <v>19</v>
      </c>
      <c r="N124" s="396">
        <v>19</v>
      </c>
      <c r="O124" s="414"/>
      <c r="P124" s="414"/>
      <c r="Q124" s="414"/>
      <c r="R124" s="414"/>
      <c r="S124" s="414"/>
      <c r="T124" s="414"/>
      <c r="U124" s="414"/>
      <c r="V124" s="414"/>
      <c r="W124" s="414"/>
      <c r="X124" s="414"/>
      <c r="Y124" s="414"/>
      <c r="Z124" s="414"/>
      <c r="AA124" s="418">
        <v>1.0000000000000004</v>
      </c>
      <c r="AB124" s="885"/>
      <c r="AC124" s="874"/>
      <c r="AD124" s="874"/>
      <c r="AE124" s="874"/>
      <c r="AF124" s="874"/>
      <c r="AG124" s="874"/>
      <c r="AH124" s="874"/>
      <c r="AI124" s="874"/>
      <c r="AJ124" s="874"/>
      <c r="AK124" s="874"/>
      <c r="AL124" s="874"/>
      <c r="AM124" s="874"/>
      <c r="AN124" s="874"/>
      <c r="AO124" s="874"/>
      <c r="AP124" s="874"/>
      <c r="AQ124" s="874"/>
      <c r="AR124" s="874"/>
      <c r="AS124" s="874"/>
      <c r="AT124" s="874"/>
    </row>
    <row r="125" spans="1:46" ht="15.75" customHeight="1" x14ac:dyDescent="0.25">
      <c r="A125" s="854"/>
      <c r="B125" s="857"/>
      <c r="C125" s="883"/>
      <c r="D125" s="325" t="s">
        <v>3</v>
      </c>
      <c r="E125" s="436">
        <v>12587094000</v>
      </c>
      <c r="F125" s="401">
        <v>12814373000</v>
      </c>
      <c r="G125" s="401">
        <v>12587094000</v>
      </c>
      <c r="H125" s="401">
        <v>12587094000</v>
      </c>
      <c r="I125" s="401">
        <v>12587094000</v>
      </c>
      <c r="J125" s="401"/>
      <c r="K125" s="454">
        <v>3434157092</v>
      </c>
      <c r="L125" s="401">
        <v>7865128000</v>
      </c>
      <c r="M125" s="401">
        <v>7865128000</v>
      </c>
      <c r="N125" s="401">
        <v>7865128000</v>
      </c>
      <c r="O125" s="399"/>
      <c r="P125" s="399"/>
      <c r="Q125" s="399"/>
      <c r="R125" s="399"/>
      <c r="S125" s="399"/>
      <c r="T125" s="399"/>
      <c r="U125" s="399"/>
      <c r="V125" s="399"/>
      <c r="W125" s="399"/>
      <c r="X125" s="399"/>
      <c r="Y125" s="399"/>
      <c r="Z125" s="399"/>
      <c r="AA125" s="419">
        <v>0</v>
      </c>
      <c r="AB125" s="885"/>
      <c r="AC125" s="874"/>
      <c r="AD125" s="874"/>
      <c r="AE125" s="874"/>
      <c r="AF125" s="874"/>
      <c r="AG125" s="874"/>
      <c r="AH125" s="874"/>
      <c r="AI125" s="874"/>
      <c r="AJ125" s="874"/>
      <c r="AK125" s="874"/>
      <c r="AL125" s="874"/>
      <c r="AM125" s="874"/>
      <c r="AN125" s="874"/>
      <c r="AO125" s="874"/>
      <c r="AP125" s="874"/>
      <c r="AQ125" s="874"/>
      <c r="AR125" s="874"/>
      <c r="AS125" s="874"/>
      <c r="AT125" s="874"/>
    </row>
    <row r="126" spans="1:46" ht="15.75" customHeight="1" x14ac:dyDescent="0.25">
      <c r="A126" s="854"/>
      <c r="B126" s="857"/>
      <c r="C126" s="883"/>
      <c r="D126" s="326" t="s">
        <v>37</v>
      </c>
      <c r="E126" s="436">
        <v>0</v>
      </c>
      <c r="F126" s="401">
        <v>0</v>
      </c>
      <c r="G126" s="401">
        <v>0</v>
      </c>
      <c r="H126" s="401">
        <v>0</v>
      </c>
      <c r="I126" s="401">
        <v>0</v>
      </c>
      <c r="J126" s="401"/>
      <c r="K126" s="454">
        <v>0</v>
      </c>
      <c r="L126" s="401">
        <v>0</v>
      </c>
      <c r="M126" s="401">
        <v>0</v>
      </c>
      <c r="N126" s="401">
        <v>0</v>
      </c>
      <c r="O126" s="399"/>
      <c r="P126" s="399"/>
      <c r="Q126" s="399"/>
      <c r="R126" s="399"/>
      <c r="S126" s="399"/>
      <c r="T126" s="399"/>
      <c r="U126" s="399"/>
      <c r="V126" s="399"/>
      <c r="W126" s="399"/>
      <c r="X126" s="399"/>
      <c r="Y126" s="399"/>
      <c r="Z126" s="399"/>
      <c r="AA126" s="420">
        <v>0</v>
      </c>
      <c r="AB126" s="885"/>
      <c r="AC126" s="874"/>
      <c r="AD126" s="874"/>
      <c r="AE126" s="874"/>
      <c r="AF126" s="874"/>
      <c r="AG126" s="874"/>
      <c r="AH126" s="874"/>
      <c r="AI126" s="874"/>
      <c r="AJ126" s="874"/>
      <c r="AK126" s="874"/>
      <c r="AL126" s="874"/>
      <c r="AM126" s="874"/>
      <c r="AN126" s="874"/>
      <c r="AO126" s="874"/>
      <c r="AP126" s="874"/>
      <c r="AQ126" s="874"/>
      <c r="AR126" s="874"/>
      <c r="AS126" s="874"/>
      <c r="AT126" s="874"/>
    </row>
    <row r="127" spans="1:46" ht="15.75" customHeight="1" x14ac:dyDescent="0.25">
      <c r="A127" s="854"/>
      <c r="B127" s="857"/>
      <c r="C127" s="883"/>
      <c r="D127" s="325" t="s">
        <v>4</v>
      </c>
      <c r="E127" s="436">
        <v>4267784149.0000014</v>
      </c>
      <c r="F127" s="401">
        <v>4267784149</v>
      </c>
      <c r="G127" s="401">
        <v>4267784149</v>
      </c>
      <c r="H127" s="401">
        <v>4265213082</v>
      </c>
      <c r="I127" s="401">
        <v>4265003582</v>
      </c>
      <c r="J127" s="401"/>
      <c r="K127" s="454">
        <v>1424917424</v>
      </c>
      <c r="L127" s="401">
        <v>702919522</v>
      </c>
      <c r="M127" s="401">
        <v>1634946523</v>
      </c>
      <c r="N127" s="401">
        <v>2394628875</v>
      </c>
      <c r="O127" s="399"/>
      <c r="P127" s="399"/>
      <c r="Q127" s="399"/>
      <c r="R127" s="399"/>
      <c r="S127" s="399"/>
      <c r="T127" s="399"/>
      <c r="U127" s="399"/>
      <c r="V127" s="399"/>
      <c r="W127" s="399"/>
      <c r="X127" s="399"/>
      <c r="Y127" s="399"/>
      <c r="Z127" s="399"/>
      <c r="AA127" s="420">
        <v>0</v>
      </c>
      <c r="AB127" s="885"/>
      <c r="AC127" s="874"/>
      <c r="AD127" s="874"/>
      <c r="AE127" s="874"/>
      <c r="AF127" s="874"/>
      <c r="AG127" s="874"/>
      <c r="AH127" s="874"/>
      <c r="AI127" s="874"/>
      <c r="AJ127" s="874"/>
      <c r="AK127" s="874"/>
      <c r="AL127" s="874"/>
      <c r="AM127" s="874"/>
      <c r="AN127" s="874"/>
      <c r="AO127" s="874"/>
      <c r="AP127" s="874"/>
      <c r="AQ127" s="874"/>
      <c r="AR127" s="874"/>
      <c r="AS127" s="874"/>
      <c r="AT127" s="874"/>
    </row>
    <row r="128" spans="1:46" ht="15.75" customHeight="1" x14ac:dyDescent="0.25">
      <c r="A128" s="854"/>
      <c r="B128" s="857"/>
      <c r="C128" s="883"/>
      <c r="D128" s="326" t="s">
        <v>38</v>
      </c>
      <c r="E128" s="436">
        <v>19</v>
      </c>
      <c r="F128" s="401">
        <v>19</v>
      </c>
      <c r="G128" s="401">
        <v>19</v>
      </c>
      <c r="H128" s="401">
        <v>19</v>
      </c>
      <c r="I128" s="401">
        <v>19</v>
      </c>
      <c r="J128" s="401"/>
      <c r="K128" s="454">
        <v>0</v>
      </c>
      <c r="L128" s="401">
        <v>19</v>
      </c>
      <c r="M128" s="401">
        <v>19</v>
      </c>
      <c r="N128" s="401">
        <v>19</v>
      </c>
      <c r="O128" s="399"/>
      <c r="P128" s="399"/>
      <c r="Q128" s="399"/>
      <c r="R128" s="399"/>
      <c r="S128" s="399"/>
      <c r="T128" s="399"/>
      <c r="U128" s="399"/>
      <c r="V128" s="399"/>
      <c r="W128" s="399"/>
      <c r="X128" s="399"/>
      <c r="Y128" s="399"/>
      <c r="Z128" s="399"/>
      <c r="AA128" s="420">
        <v>0</v>
      </c>
      <c r="AB128" s="885"/>
      <c r="AC128" s="874"/>
      <c r="AD128" s="874"/>
      <c r="AE128" s="874"/>
      <c r="AF128" s="874"/>
      <c r="AG128" s="874"/>
      <c r="AH128" s="874"/>
      <c r="AI128" s="874"/>
      <c r="AJ128" s="874"/>
      <c r="AK128" s="874"/>
      <c r="AL128" s="874"/>
      <c r="AM128" s="874"/>
      <c r="AN128" s="874"/>
      <c r="AO128" s="874"/>
      <c r="AP128" s="874"/>
      <c r="AQ128" s="874"/>
      <c r="AR128" s="874"/>
      <c r="AS128" s="874"/>
      <c r="AT128" s="874"/>
    </row>
    <row r="129" spans="1:46" ht="15.75" customHeight="1" thickBot="1" x14ac:dyDescent="0.3">
      <c r="A129" s="855"/>
      <c r="B129" s="858"/>
      <c r="C129" s="884"/>
      <c r="D129" s="327" t="s">
        <v>40</v>
      </c>
      <c r="E129" s="455">
        <v>16854878148.999992</v>
      </c>
      <c r="F129" s="411">
        <v>16854878148.999992</v>
      </c>
      <c r="G129" s="411">
        <v>9712346937</v>
      </c>
      <c r="H129" s="411">
        <v>9709775870</v>
      </c>
      <c r="I129" s="411">
        <v>10851294718</v>
      </c>
      <c r="J129" s="411"/>
      <c r="K129" s="456">
        <v>0</v>
      </c>
      <c r="L129" s="411">
        <v>8568047522</v>
      </c>
      <c r="M129" s="411">
        <v>9500074523</v>
      </c>
      <c r="N129" s="411">
        <v>10259756875</v>
      </c>
      <c r="O129" s="409"/>
      <c r="P129" s="409"/>
      <c r="Q129" s="409"/>
      <c r="R129" s="409"/>
      <c r="S129" s="409"/>
      <c r="T129" s="409"/>
      <c r="U129" s="409"/>
      <c r="V129" s="409"/>
      <c r="W129" s="409"/>
      <c r="X129" s="409"/>
      <c r="Y129" s="409"/>
      <c r="Z129" s="409"/>
      <c r="AA129" s="421">
        <v>0</v>
      </c>
      <c r="AB129" s="885"/>
      <c r="AC129" s="874"/>
      <c r="AD129" s="874"/>
      <c r="AE129" s="874"/>
      <c r="AF129" s="874"/>
      <c r="AG129" s="874"/>
      <c r="AH129" s="874"/>
      <c r="AI129" s="874"/>
      <c r="AJ129" s="874"/>
      <c r="AK129" s="874"/>
      <c r="AL129" s="874"/>
      <c r="AM129" s="874"/>
      <c r="AN129" s="874"/>
      <c r="AO129" s="874"/>
      <c r="AP129" s="874"/>
      <c r="AQ129" s="874"/>
      <c r="AR129" s="874"/>
      <c r="AS129" s="874"/>
      <c r="AT129" s="874"/>
    </row>
    <row r="130" spans="1:46" ht="15.75" customHeight="1" x14ac:dyDescent="0.25">
      <c r="A130" s="912">
        <v>2</v>
      </c>
      <c r="B130" s="915" t="s">
        <v>359</v>
      </c>
      <c r="C130" s="856" t="s">
        <v>360</v>
      </c>
      <c r="D130" s="324" t="s">
        <v>36</v>
      </c>
      <c r="E130" s="452">
        <v>12</v>
      </c>
      <c r="F130" s="396">
        <v>12</v>
      </c>
      <c r="G130" s="396">
        <v>12</v>
      </c>
      <c r="H130" s="396">
        <v>12</v>
      </c>
      <c r="I130" s="396">
        <v>12</v>
      </c>
      <c r="J130" s="396"/>
      <c r="K130" s="457">
        <v>8</v>
      </c>
      <c r="L130" s="422">
        <v>1</v>
      </c>
      <c r="M130" s="422">
        <v>2</v>
      </c>
      <c r="N130" s="422">
        <v>3</v>
      </c>
      <c r="O130" s="422"/>
      <c r="P130" s="422"/>
      <c r="Q130" s="422"/>
      <c r="R130" s="422"/>
      <c r="S130" s="422"/>
      <c r="T130" s="422"/>
      <c r="U130" s="423"/>
      <c r="V130" s="422"/>
      <c r="W130" s="422"/>
      <c r="X130" s="424"/>
      <c r="Y130" s="424"/>
      <c r="Z130" s="424"/>
      <c r="AA130" s="425">
        <v>0</v>
      </c>
      <c r="AB130" s="876" t="s">
        <v>533</v>
      </c>
      <c r="AC130" s="879" t="s">
        <v>534</v>
      </c>
      <c r="AD130" s="879" t="s">
        <v>535</v>
      </c>
      <c r="AE130" s="879" t="s">
        <v>536</v>
      </c>
      <c r="AF130" s="879" t="s">
        <v>537</v>
      </c>
      <c r="AG130" s="879" t="s">
        <v>183</v>
      </c>
      <c r="AH130" s="879" t="s">
        <v>538</v>
      </c>
      <c r="AI130" s="911">
        <v>7715780</v>
      </c>
      <c r="AJ130" s="905">
        <v>3679380</v>
      </c>
      <c r="AK130" s="905">
        <v>4036395</v>
      </c>
      <c r="AL130" s="908" t="s">
        <v>361</v>
      </c>
      <c r="AM130" s="908" t="s">
        <v>361</v>
      </c>
      <c r="AN130" s="908" t="s">
        <v>361</v>
      </c>
      <c r="AO130" s="908" t="s">
        <v>361</v>
      </c>
      <c r="AP130" s="879" t="s">
        <v>361</v>
      </c>
      <c r="AQ130" s="879" t="s">
        <v>361</v>
      </c>
      <c r="AR130" s="886" t="s">
        <v>183</v>
      </c>
      <c r="AS130" s="888" t="s">
        <v>362</v>
      </c>
      <c r="AT130" s="891" t="s">
        <v>539</v>
      </c>
    </row>
    <row r="131" spans="1:46" ht="15.75" customHeight="1" x14ac:dyDescent="0.25">
      <c r="A131" s="913"/>
      <c r="B131" s="867"/>
      <c r="C131" s="857"/>
      <c r="D131" s="325" t="s">
        <v>3</v>
      </c>
      <c r="E131" s="436">
        <v>1222109000</v>
      </c>
      <c r="F131" s="401">
        <v>994830000</v>
      </c>
      <c r="G131" s="401">
        <v>1222109000</v>
      </c>
      <c r="H131" s="401">
        <v>1222109000</v>
      </c>
      <c r="I131" s="401">
        <v>1222109000</v>
      </c>
      <c r="J131" s="401"/>
      <c r="K131" s="454">
        <v>190748365</v>
      </c>
      <c r="L131" s="401">
        <v>959830000</v>
      </c>
      <c r="M131" s="401">
        <v>959830000</v>
      </c>
      <c r="N131" s="401">
        <v>959830000</v>
      </c>
      <c r="O131" s="401"/>
      <c r="P131" s="401"/>
      <c r="Q131" s="401"/>
      <c r="R131" s="401"/>
      <c r="S131" s="401"/>
      <c r="T131" s="401"/>
      <c r="U131" s="426"/>
      <c r="V131" s="401"/>
      <c r="W131" s="401"/>
      <c r="X131" s="401"/>
      <c r="Y131" s="401"/>
      <c r="Z131" s="401"/>
      <c r="AA131" s="420">
        <v>0</v>
      </c>
      <c r="AB131" s="877"/>
      <c r="AC131" s="880"/>
      <c r="AD131" s="880"/>
      <c r="AE131" s="880"/>
      <c r="AF131" s="880"/>
      <c r="AG131" s="880"/>
      <c r="AH131" s="880"/>
      <c r="AI131" s="880"/>
      <c r="AJ131" s="906"/>
      <c r="AK131" s="906"/>
      <c r="AL131" s="909"/>
      <c r="AM131" s="909"/>
      <c r="AN131" s="909"/>
      <c r="AO131" s="909"/>
      <c r="AP131" s="880"/>
      <c r="AQ131" s="880"/>
      <c r="AR131" s="886"/>
      <c r="AS131" s="889"/>
      <c r="AT131" s="891"/>
    </row>
    <row r="132" spans="1:46" ht="15.75" customHeight="1" x14ac:dyDescent="0.25">
      <c r="A132" s="913"/>
      <c r="B132" s="867"/>
      <c r="C132" s="857"/>
      <c r="D132" s="326" t="s">
        <v>37</v>
      </c>
      <c r="E132" s="436">
        <v>0</v>
      </c>
      <c r="F132" s="401">
        <v>0</v>
      </c>
      <c r="G132" s="401">
        <v>0</v>
      </c>
      <c r="H132" s="401">
        <v>0</v>
      </c>
      <c r="I132" s="401">
        <v>0</v>
      </c>
      <c r="J132" s="401"/>
      <c r="K132" s="454">
        <v>0</v>
      </c>
      <c r="L132" s="427">
        <v>0</v>
      </c>
      <c r="M132" s="427">
        <v>0</v>
      </c>
      <c r="N132" s="427">
        <v>0</v>
      </c>
      <c r="O132" s="427"/>
      <c r="P132" s="427"/>
      <c r="Q132" s="427"/>
      <c r="R132" s="407"/>
      <c r="S132" s="407"/>
      <c r="T132" s="407"/>
      <c r="U132" s="428"/>
      <c r="V132" s="407"/>
      <c r="W132" s="407"/>
      <c r="X132" s="407"/>
      <c r="Y132" s="407"/>
      <c r="Z132" s="407"/>
      <c r="AA132" s="420">
        <v>0</v>
      </c>
      <c r="AB132" s="877"/>
      <c r="AC132" s="880"/>
      <c r="AD132" s="880"/>
      <c r="AE132" s="880"/>
      <c r="AF132" s="880"/>
      <c r="AG132" s="880"/>
      <c r="AH132" s="880"/>
      <c r="AI132" s="880"/>
      <c r="AJ132" s="906"/>
      <c r="AK132" s="906"/>
      <c r="AL132" s="909"/>
      <c r="AM132" s="909"/>
      <c r="AN132" s="909"/>
      <c r="AO132" s="909"/>
      <c r="AP132" s="880"/>
      <c r="AQ132" s="880"/>
      <c r="AR132" s="886"/>
      <c r="AS132" s="889"/>
      <c r="AT132" s="891"/>
    </row>
    <row r="133" spans="1:46" ht="15.75" customHeight="1" x14ac:dyDescent="0.25">
      <c r="A133" s="913"/>
      <c r="B133" s="867"/>
      <c r="C133" s="857"/>
      <c r="D133" s="325" t="s">
        <v>4</v>
      </c>
      <c r="E133" s="436">
        <v>81261198</v>
      </c>
      <c r="F133" s="401">
        <v>81261198</v>
      </c>
      <c r="G133" s="401">
        <v>81261198</v>
      </c>
      <c r="H133" s="401">
        <v>80115432</v>
      </c>
      <c r="I133" s="401">
        <v>79867399</v>
      </c>
      <c r="J133" s="401"/>
      <c r="K133" s="454">
        <v>9726967</v>
      </c>
      <c r="L133" s="427">
        <v>41207566</v>
      </c>
      <c r="M133" s="427">
        <v>70052499</v>
      </c>
      <c r="N133" s="427">
        <v>74470899</v>
      </c>
      <c r="O133" s="427"/>
      <c r="P133" s="427"/>
      <c r="Q133" s="427"/>
      <c r="R133" s="429"/>
      <c r="S133" s="429"/>
      <c r="T133" s="429"/>
      <c r="U133" s="428"/>
      <c r="V133" s="407"/>
      <c r="W133" s="401"/>
      <c r="X133" s="407"/>
      <c r="Y133" s="407"/>
      <c r="Z133" s="401"/>
      <c r="AA133" s="420">
        <v>0</v>
      </c>
      <c r="AB133" s="877"/>
      <c r="AC133" s="880"/>
      <c r="AD133" s="880"/>
      <c r="AE133" s="880"/>
      <c r="AF133" s="880"/>
      <c r="AG133" s="880"/>
      <c r="AH133" s="880"/>
      <c r="AI133" s="880"/>
      <c r="AJ133" s="906"/>
      <c r="AK133" s="906"/>
      <c r="AL133" s="909"/>
      <c r="AM133" s="909"/>
      <c r="AN133" s="909"/>
      <c r="AO133" s="909"/>
      <c r="AP133" s="880"/>
      <c r="AQ133" s="880"/>
      <c r="AR133" s="886"/>
      <c r="AS133" s="889"/>
      <c r="AT133" s="891"/>
    </row>
    <row r="134" spans="1:46" ht="15.75" customHeight="1" x14ac:dyDescent="0.25">
      <c r="A134" s="913"/>
      <c r="B134" s="867"/>
      <c r="C134" s="857"/>
      <c r="D134" s="326" t="s">
        <v>38</v>
      </c>
      <c r="E134" s="436">
        <v>12</v>
      </c>
      <c r="F134" s="401">
        <v>12</v>
      </c>
      <c r="G134" s="401">
        <v>12</v>
      </c>
      <c r="H134" s="401">
        <v>12</v>
      </c>
      <c r="I134" s="401">
        <v>12</v>
      </c>
      <c r="J134" s="401"/>
      <c r="K134" s="454">
        <v>8</v>
      </c>
      <c r="L134" s="401">
        <v>1</v>
      </c>
      <c r="M134" s="401">
        <v>2</v>
      </c>
      <c r="N134" s="401">
        <v>3</v>
      </c>
      <c r="O134" s="401"/>
      <c r="P134" s="401"/>
      <c r="Q134" s="401"/>
      <c r="R134" s="401"/>
      <c r="S134" s="401"/>
      <c r="T134" s="401"/>
      <c r="U134" s="430"/>
      <c r="V134" s="399"/>
      <c r="W134" s="399"/>
      <c r="X134" s="399"/>
      <c r="Y134" s="399"/>
      <c r="Z134" s="399"/>
      <c r="AA134" s="420">
        <v>0</v>
      </c>
      <c r="AB134" s="877"/>
      <c r="AC134" s="880"/>
      <c r="AD134" s="880"/>
      <c r="AE134" s="880"/>
      <c r="AF134" s="880"/>
      <c r="AG134" s="880"/>
      <c r="AH134" s="880"/>
      <c r="AI134" s="880"/>
      <c r="AJ134" s="906"/>
      <c r="AK134" s="906"/>
      <c r="AL134" s="909"/>
      <c r="AM134" s="909"/>
      <c r="AN134" s="909"/>
      <c r="AO134" s="909"/>
      <c r="AP134" s="880"/>
      <c r="AQ134" s="880"/>
      <c r="AR134" s="886"/>
      <c r="AS134" s="889"/>
      <c r="AT134" s="891"/>
    </row>
    <row r="135" spans="1:46" ht="15.75" customHeight="1" thickBot="1" x14ac:dyDescent="0.3">
      <c r="A135" s="914"/>
      <c r="B135" s="916"/>
      <c r="C135" s="858"/>
      <c r="D135" s="327" t="s">
        <v>40</v>
      </c>
      <c r="E135" s="455">
        <v>1303370198</v>
      </c>
      <c r="F135" s="411">
        <v>1303370198</v>
      </c>
      <c r="G135" s="411">
        <v>1303370198</v>
      </c>
      <c r="H135" s="411">
        <v>1302224432</v>
      </c>
      <c r="I135" s="411">
        <v>1301976399</v>
      </c>
      <c r="J135" s="411"/>
      <c r="K135" s="458">
        <v>200475332</v>
      </c>
      <c r="L135" s="459">
        <v>1001037566</v>
      </c>
      <c r="M135" s="459">
        <v>1029882499</v>
      </c>
      <c r="N135" s="459">
        <v>1034300899</v>
      </c>
      <c r="O135" s="431"/>
      <c r="P135" s="431"/>
      <c r="Q135" s="431"/>
      <c r="R135" s="432"/>
      <c r="S135" s="432"/>
      <c r="T135" s="432"/>
      <c r="U135" s="433"/>
      <c r="V135" s="431"/>
      <c r="W135" s="431"/>
      <c r="X135" s="431"/>
      <c r="Y135" s="431"/>
      <c r="Z135" s="431"/>
      <c r="AA135" s="421">
        <v>0</v>
      </c>
      <c r="AB135" s="878"/>
      <c r="AC135" s="881"/>
      <c r="AD135" s="881"/>
      <c r="AE135" s="881"/>
      <c r="AF135" s="881"/>
      <c r="AG135" s="881"/>
      <c r="AH135" s="881"/>
      <c r="AI135" s="881"/>
      <c r="AJ135" s="907"/>
      <c r="AK135" s="907"/>
      <c r="AL135" s="910"/>
      <c r="AM135" s="910"/>
      <c r="AN135" s="910"/>
      <c r="AO135" s="910"/>
      <c r="AP135" s="881"/>
      <c r="AQ135" s="881"/>
      <c r="AR135" s="887"/>
      <c r="AS135" s="890"/>
      <c r="AT135" s="892"/>
    </row>
    <row r="136" spans="1:46" ht="15.75" customHeight="1" x14ac:dyDescent="0.25">
      <c r="A136" s="893">
        <v>3</v>
      </c>
      <c r="B136" s="896" t="s">
        <v>363</v>
      </c>
      <c r="C136" s="899" t="s">
        <v>364</v>
      </c>
      <c r="D136" s="324" t="s">
        <v>36</v>
      </c>
      <c r="E136" s="434">
        <v>0.24999999999999997</v>
      </c>
      <c r="F136" s="417">
        <v>0.24999999999999997</v>
      </c>
      <c r="G136" s="417">
        <v>0.25</v>
      </c>
      <c r="H136" s="417">
        <v>0.25</v>
      </c>
      <c r="I136" s="417">
        <v>0.25</v>
      </c>
      <c r="J136" s="417"/>
      <c r="K136" s="457">
        <v>0.17999999999999997</v>
      </c>
      <c r="L136" s="417">
        <v>0.01</v>
      </c>
      <c r="M136" s="417">
        <v>0.02</v>
      </c>
      <c r="N136" s="417">
        <v>0.03</v>
      </c>
      <c r="O136" s="417"/>
      <c r="P136" s="435"/>
      <c r="Q136" s="435"/>
      <c r="R136" s="435"/>
      <c r="S136" s="435"/>
      <c r="T136" s="435"/>
      <c r="U136" s="417"/>
      <c r="V136" s="424"/>
      <c r="W136" s="424"/>
      <c r="X136" s="424"/>
      <c r="Y136" s="424"/>
      <c r="Z136" s="424"/>
      <c r="AA136" s="425">
        <v>0</v>
      </c>
      <c r="AB136" s="902" t="s">
        <v>365</v>
      </c>
      <c r="AC136" s="873" t="s">
        <v>366</v>
      </c>
      <c r="AD136" s="873" t="s">
        <v>367</v>
      </c>
      <c r="AE136" s="873" t="s">
        <v>368</v>
      </c>
      <c r="AF136" s="940" t="s">
        <v>369</v>
      </c>
      <c r="AG136" s="873" t="s">
        <v>183</v>
      </c>
      <c r="AH136" s="873" t="s">
        <v>370</v>
      </c>
      <c r="AI136" s="873">
        <v>4248036</v>
      </c>
      <c r="AJ136" s="921">
        <v>1304673</v>
      </c>
      <c r="AK136" s="937">
        <v>1253509</v>
      </c>
      <c r="AL136" s="873" t="s">
        <v>371</v>
      </c>
      <c r="AM136" s="873" t="s">
        <v>371</v>
      </c>
      <c r="AN136" s="873" t="s">
        <v>371</v>
      </c>
      <c r="AO136" s="873" t="s">
        <v>371</v>
      </c>
      <c r="AP136" s="873" t="s">
        <v>371</v>
      </c>
      <c r="AQ136" s="873" t="s">
        <v>371</v>
      </c>
      <c r="AR136" s="873" t="s">
        <v>371</v>
      </c>
      <c r="AS136" s="921">
        <v>2558182</v>
      </c>
      <c r="AT136" s="875" t="s">
        <v>183</v>
      </c>
    </row>
    <row r="137" spans="1:46" ht="15.75" customHeight="1" x14ac:dyDescent="0.25">
      <c r="A137" s="894"/>
      <c r="B137" s="897"/>
      <c r="C137" s="900"/>
      <c r="D137" s="325" t="s">
        <v>3</v>
      </c>
      <c r="E137" s="436">
        <v>556027000</v>
      </c>
      <c r="F137" s="401">
        <v>556027000</v>
      </c>
      <c r="G137" s="401">
        <v>556027000</v>
      </c>
      <c r="H137" s="401">
        <v>556027000</v>
      </c>
      <c r="I137" s="401">
        <v>556027000</v>
      </c>
      <c r="J137" s="401"/>
      <c r="K137" s="454">
        <v>8498181</v>
      </c>
      <c r="L137" s="401">
        <v>544342000</v>
      </c>
      <c r="M137" s="401">
        <v>544342000</v>
      </c>
      <c r="N137" s="401">
        <v>544342000</v>
      </c>
      <c r="O137" s="399"/>
      <c r="P137" s="399"/>
      <c r="Q137" s="399"/>
      <c r="R137" s="399"/>
      <c r="S137" s="399"/>
      <c r="T137" s="399"/>
      <c r="U137" s="405"/>
      <c r="V137" s="401"/>
      <c r="W137" s="401"/>
      <c r="X137" s="427"/>
      <c r="Y137" s="427"/>
      <c r="Z137" s="427"/>
      <c r="AA137" s="420">
        <v>0</v>
      </c>
      <c r="AB137" s="903"/>
      <c r="AC137" s="897"/>
      <c r="AD137" s="897"/>
      <c r="AE137" s="897"/>
      <c r="AF137" s="941"/>
      <c r="AG137" s="897"/>
      <c r="AH137" s="897"/>
      <c r="AI137" s="897"/>
      <c r="AJ137" s="922"/>
      <c r="AK137" s="938"/>
      <c r="AL137" s="897"/>
      <c r="AM137" s="897"/>
      <c r="AN137" s="897"/>
      <c r="AO137" s="897"/>
      <c r="AP137" s="897"/>
      <c r="AQ137" s="897"/>
      <c r="AR137" s="897"/>
      <c r="AS137" s="922"/>
      <c r="AT137" s="924"/>
    </row>
    <row r="138" spans="1:46" ht="15.75" customHeight="1" x14ac:dyDescent="0.25">
      <c r="A138" s="894"/>
      <c r="B138" s="897"/>
      <c r="C138" s="900"/>
      <c r="D138" s="326" t="s">
        <v>37</v>
      </c>
      <c r="E138" s="437">
        <v>0</v>
      </c>
      <c r="F138" s="438">
        <v>0</v>
      </c>
      <c r="G138" s="438">
        <v>0</v>
      </c>
      <c r="H138" s="438">
        <v>0</v>
      </c>
      <c r="I138" s="438">
        <v>0</v>
      </c>
      <c r="J138" s="438"/>
      <c r="K138" s="454">
        <v>0</v>
      </c>
      <c r="L138" s="438">
        <v>0</v>
      </c>
      <c r="M138" s="438">
        <v>0</v>
      </c>
      <c r="N138" s="438">
        <v>0</v>
      </c>
      <c r="O138" s="438"/>
      <c r="P138" s="438"/>
      <c r="Q138" s="438"/>
      <c r="R138" s="438"/>
      <c r="S138" s="438"/>
      <c r="T138" s="438"/>
      <c r="U138" s="427"/>
      <c r="V138" s="427"/>
      <c r="W138" s="427"/>
      <c r="X138" s="438"/>
      <c r="Y138" s="438"/>
      <c r="Z138" s="438"/>
      <c r="AA138" s="420">
        <v>0</v>
      </c>
      <c r="AB138" s="903"/>
      <c r="AC138" s="897"/>
      <c r="AD138" s="897"/>
      <c r="AE138" s="897"/>
      <c r="AF138" s="941"/>
      <c r="AG138" s="897"/>
      <c r="AH138" s="897"/>
      <c r="AI138" s="897"/>
      <c r="AJ138" s="922"/>
      <c r="AK138" s="938"/>
      <c r="AL138" s="897"/>
      <c r="AM138" s="897"/>
      <c r="AN138" s="897"/>
      <c r="AO138" s="897"/>
      <c r="AP138" s="897"/>
      <c r="AQ138" s="897"/>
      <c r="AR138" s="897"/>
      <c r="AS138" s="922"/>
      <c r="AT138" s="924"/>
    </row>
    <row r="139" spans="1:46" ht="15.75" customHeight="1" x14ac:dyDescent="0.25">
      <c r="A139" s="894"/>
      <c r="B139" s="897"/>
      <c r="C139" s="900"/>
      <c r="D139" s="325" t="s">
        <v>4</v>
      </c>
      <c r="E139" s="439">
        <v>38488299</v>
      </c>
      <c r="F139" s="427">
        <v>38488299</v>
      </c>
      <c r="G139" s="427">
        <v>38488299</v>
      </c>
      <c r="H139" s="427">
        <v>38104699</v>
      </c>
      <c r="I139" s="427">
        <v>38104699</v>
      </c>
      <c r="J139" s="427"/>
      <c r="K139" s="454">
        <v>0</v>
      </c>
      <c r="L139" s="427">
        <v>11468833</v>
      </c>
      <c r="M139" s="427">
        <v>30983966</v>
      </c>
      <c r="N139" s="427">
        <v>33924899</v>
      </c>
      <c r="O139" s="427"/>
      <c r="P139" s="438"/>
      <c r="Q139" s="438"/>
      <c r="R139" s="440"/>
      <c r="S139" s="440"/>
      <c r="T139" s="440"/>
      <c r="U139" s="407"/>
      <c r="V139" s="427"/>
      <c r="W139" s="427"/>
      <c r="X139" s="438"/>
      <c r="Y139" s="438"/>
      <c r="Z139" s="438"/>
      <c r="AA139" s="420">
        <v>0</v>
      </c>
      <c r="AB139" s="903"/>
      <c r="AC139" s="897"/>
      <c r="AD139" s="897"/>
      <c r="AE139" s="897"/>
      <c r="AF139" s="941"/>
      <c r="AG139" s="897"/>
      <c r="AH139" s="897"/>
      <c r="AI139" s="897"/>
      <c r="AJ139" s="922"/>
      <c r="AK139" s="938"/>
      <c r="AL139" s="897"/>
      <c r="AM139" s="897"/>
      <c r="AN139" s="897"/>
      <c r="AO139" s="897"/>
      <c r="AP139" s="897"/>
      <c r="AQ139" s="897"/>
      <c r="AR139" s="897"/>
      <c r="AS139" s="922"/>
      <c r="AT139" s="924"/>
    </row>
    <row r="140" spans="1:46" ht="15.75" customHeight="1" x14ac:dyDescent="0.25">
      <c r="A140" s="894"/>
      <c r="B140" s="897"/>
      <c r="C140" s="900"/>
      <c r="D140" s="326" t="s">
        <v>38</v>
      </c>
      <c r="E140" s="460">
        <v>0.24999999999999997</v>
      </c>
      <c r="F140" s="407">
        <v>0.24999999999999997</v>
      </c>
      <c r="G140" s="407">
        <v>0.25</v>
      </c>
      <c r="H140" s="407">
        <v>0.25</v>
      </c>
      <c r="I140" s="407">
        <v>0.25</v>
      </c>
      <c r="J140" s="407"/>
      <c r="K140" s="454">
        <v>0.18</v>
      </c>
      <c r="L140" s="407">
        <v>0.01</v>
      </c>
      <c r="M140" s="407">
        <v>0.02</v>
      </c>
      <c r="N140" s="407">
        <v>0.03</v>
      </c>
      <c r="O140" s="405"/>
      <c r="P140" s="441"/>
      <c r="Q140" s="441"/>
      <c r="R140" s="441"/>
      <c r="S140" s="441"/>
      <c r="T140" s="441"/>
      <c r="U140" s="405"/>
      <c r="V140" s="405"/>
      <c r="W140" s="405"/>
      <c r="X140" s="405"/>
      <c r="Y140" s="405"/>
      <c r="Z140" s="405"/>
      <c r="AA140" s="420">
        <v>0</v>
      </c>
      <c r="AB140" s="903"/>
      <c r="AC140" s="897"/>
      <c r="AD140" s="897"/>
      <c r="AE140" s="897"/>
      <c r="AF140" s="941"/>
      <c r="AG140" s="897"/>
      <c r="AH140" s="897"/>
      <c r="AI140" s="897"/>
      <c r="AJ140" s="922"/>
      <c r="AK140" s="938"/>
      <c r="AL140" s="897"/>
      <c r="AM140" s="897"/>
      <c r="AN140" s="897"/>
      <c r="AO140" s="897"/>
      <c r="AP140" s="897"/>
      <c r="AQ140" s="897"/>
      <c r="AR140" s="897"/>
      <c r="AS140" s="922"/>
      <c r="AT140" s="924"/>
    </row>
    <row r="141" spans="1:46" ht="15.75" customHeight="1" thickBot="1" x14ac:dyDescent="0.3">
      <c r="A141" s="895"/>
      <c r="B141" s="898"/>
      <c r="C141" s="901"/>
      <c r="D141" s="327" t="s">
        <v>40</v>
      </c>
      <c r="E141" s="461">
        <v>594515299</v>
      </c>
      <c r="F141" s="459">
        <v>594515299</v>
      </c>
      <c r="G141" s="459">
        <v>566135328</v>
      </c>
      <c r="H141" s="459">
        <v>594131699</v>
      </c>
      <c r="I141" s="459">
        <v>594131699</v>
      </c>
      <c r="J141" s="459"/>
      <c r="K141" s="458">
        <v>8498181</v>
      </c>
      <c r="L141" s="459">
        <v>555810833</v>
      </c>
      <c r="M141" s="459">
        <v>575325966</v>
      </c>
      <c r="N141" s="459">
        <v>578266899</v>
      </c>
      <c r="O141" s="431"/>
      <c r="P141" s="431"/>
      <c r="Q141" s="431"/>
      <c r="R141" s="442"/>
      <c r="S141" s="442"/>
      <c r="T141" s="442"/>
      <c r="U141" s="431"/>
      <c r="V141" s="431"/>
      <c r="W141" s="431"/>
      <c r="X141" s="431"/>
      <c r="Y141" s="431"/>
      <c r="Z141" s="431"/>
      <c r="AA141" s="421">
        <v>0</v>
      </c>
      <c r="AB141" s="904"/>
      <c r="AC141" s="898"/>
      <c r="AD141" s="898"/>
      <c r="AE141" s="898"/>
      <c r="AF141" s="942"/>
      <c r="AG141" s="898"/>
      <c r="AH141" s="898"/>
      <c r="AI141" s="898"/>
      <c r="AJ141" s="923"/>
      <c r="AK141" s="939"/>
      <c r="AL141" s="898"/>
      <c r="AM141" s="898"/>
      <c r="AN141" s="898"/>
      <c r="AO141" s="898"/>
      <c r="AP141" s="898"/>
      <c r="AQ141" s="898"/>
      <c r="AR141" s="898"/>
      <c r="AS141" s="923"/>
      <c r="AT141" s="925"/>
    </row>
    <row r="142" spans="1:46" ht="15.75" customHeight="1" x14ac:dyDescent="0.25">
      <c r="A142" s="926" t="s">
        <v>374</v>
      </c>
      <c r="B142" s="790"/>
      <c r="C142" s="927"/>
      <c r="D142" s="328" t="s">
        <v>451</v>
      </c>
      <c r="E142" s="462">
        <v>14365230000</v>
      </c>
      <c r="F142" s="463">
        <v>14365230000</v>
      </c>
      <c r="G142" s="463">
        <v>14365230000</v>
      </c>
      <c r="H142" s="463">
        <v>14365230000</v>
      </c>
      <c r="I142" s="463">
        <v>14365230000</v>
      </c>
      <c r="J142" s="463"/>
      <c r="K142" s="464"/>
      <c r="L142" s="463">
        <v>9369300000</v>
      </c>
      <c r="M142" s="463">
        <v>9369300000</v>
      </c>
      <c r="N142" s="463">
        <v>9369300000</v>
      </c>
      <c r="O142" s="218"/>
      <c r="P142" s="218">
        <v>0</v>
      </c>
      <c r="Q142" s="218">
        <v>0</v>
      </c>
      <c r="R142" s="218">
        <v>0</v>
      </c>
      <c r="S142" s="218">
        <v>0</v>
      </c>
      <c r="T142" s="218">
        <v>0</v>
      </c>
      <c r="U142" s="218">
        <v>0</v>
      </c>
      <c r="V142" s="218">
        <v>0</v>
      </c>
      <c r="W142" s="218">
        <v>0</v>
      </c>
      <c r="X142" s="218">
        <v>0</v>
      </c>
      <c r="Y142" s="218">
        <v>0</v>
      </c>
      <c r="Z142" s="218">
        <v>0</v>
      </c>
      <c r="AA142" s="443"/>
      <c r="AB142" s="23"/>
      <c r="AC142" s="23"/>
      <c r="AD142" s="23"/>
      <c r="AE142" s="23"/>
      <c r="AF142" s="23"/>
      <c r="AG142" s="23"/>
      <c r="AH142" s="23"/>
      <c r="AI142" s="23"/>
      <c r="AJ142" s="23"/>
      <c r="AK142" s="23"/>
      <c r="AL142" s="23"/>
      <c r="AM142" s="23"/>
      <c r="AN142" s="23"/>
      <c r="AO142" s="23"/>
      <c r="AP142" s="23"/>
      <c r="AQ142" s="23"/>
      <c r="AR142" s="23"/>
      <c r="AS142" s="23"/>
      <c r="AT142" s="24"/>
    </row>
    <row r="143" spans="1:46" ht="15.75" customHeight="1" x14ac:dyDescent="0.25">
      <c r="A143" s="928"/>
      <c r="B143" s="792"/>
      <c r="C143" s="929"/>
      <c r="D143" s="471" t="s">
        <v>452</v>
      </c>
      <c r="E143" s="465">
        <v>4387533646.0000019</v>
      </c>
      <c r="F143" s="466">
        <v>4387533646</v>
      </c>
      <c r="G143" s="466">
        <v>4387533646</v>
      </c>
      <c r="H143" s="466">
        <v>4383433213</v>
      </c>
      <c r="I143" s="466">
        <v>4382975680</v>
      </c>
      <c r="J143" s="466"/>
      <c r="K143" s="467"/>
      <c r="L143" s="466">
        <v>755595921</v>
      </c>
      <c r="M143" s="466">
        <v>755595921</v>
      </c>
      <c r="N143" s="466">
        <v>2503024673</v>
      </c>
      <c r="O143" s="25"/>
      <c r="P143" s="25">
        <v>0</v>
      </c>
      <c r="Q143" s="25">
        <v>0</v>
      </c>
      <c r="R143" s="25">
        <v>0</v>
      </c>
      <c r="S143" s="25">
        <v>0</v>
      </c>
      <c r="T143" s="25">
        <v>0</v>
      </c>
      <c r="U143" s="25">
        <v>0</v>
      </c>
      <c r="V143" s="25">
        <v>0</v>
      </c>
      <c r="W143" s="25">
        <v>0</v>
      </c>
      <c r="X143" s="25">
        <v>0</v>
      </c>
      <c r="Y143" s="25">
        <v>0</v>
      </c>
      <c r="Z143" s="25">
        <v>0</v>
      </c>
      <c r="AA143" s="444"/>
      <c r="AB143" s="23"/>
      <c r="AC143" s="23"/>
      <c r="AD143" s="23"/>
      <c r="AE143" s="23"/>
      <c r="AF143" s="23"/>
      <c r="AG143" s="23"/>
      <c r="AH143" s="23"/>
      <c r="AI143" s="23"/>
      <c r="AJ143" s="23"/>
      <c r="AK143" s="23"/>
      <c r="AL143" s="23"/>
      <c r="AM143" s="23"/>
      <c r="AN143" s="23"/>
      <c r="AO143" s="23"/>
      <c r="AP143" s="23"/>
      <c r="AQ143" s="23"/>
      <c r="AR143" s="23"/>
      <c r="AS143" s="23"/>
      <c r="AT143" s="24"/>
    </row>
    <row r="144" spans="1:46" ht="15.75" customHeight="1" thickBot="1" x14ac:dyDescent="0.3">
      <c r="A144" s="930"/>
      <c r="B144" s="931"/>
      <c r="C144" s="932"/>
      <c r="D144" s="329" t="s">
        <v>453</v>
      </c>
      <c r="E144" s="468">
        <v>18752763646</v>
      </c>
      <c r="F144" s="469">
        <v>18752763646</v>
      </c>
      <c r="G144" s="469">
        <v>18752763646</v>
      </c>
      <c r="H144" s="469">
        <v>18748663213</v>
      </c>
      <c r="I144" s="469">
        <v>18748205680</v>
      </c>
      <c r="J144" s="469"/>
      <c r="K144" s="470"/>
      <c r="L144" s="469">
        <v>10124895921</v>
      </c>
      <c r="M144" s="469">
        <v>10124895921</v>
      </c>
      <c r="N144" s="469">
        <v>11872324673</v>
      </c>
      <c r="O144" s="219"/>
      <c r="P144" s="219">
        <v>0</v>
      </c>
      <c r="Q144" s="219">
        <v>0</v>
      </c>
      <c r="R144" s="219">
        <v>0</v>
      </c>
      <c r="S144" s="219">
        <v>0</v>
      </c>
      <c r="T144" s="219">
        <v>0</v>
      </c>
      <c r="U144" s="219">
        <v>0</v>
      </c>
      <c r="V144" s="219">
        <v>0</v>
      </c>
      <c r="W144" s="219">
        <v>0</v>
      </c>
      <c r="X144" s="219">
        <v>0</v>
      </c>
      <c r="Y144" s="219">
        <v>0</v>
      </c>
      <c r="Z144" s="219">
        <v>0</v>
      </c>
      <c r="AA144" s="445"/>
      <c r="AB144" s="26"/>
      <c r="AC144" s="26"/>
      <c r="AD144" s="26"/>
      <c r="AE144" s="26"/>
      <c r="AF144" s="26"/>
      <c r="AG144" s="26"/>
      <c r="AH144" s="26"/>
      <c r="AI144" s="26"/>
      <c r="AJ144" s="26"/>
      <c r="AK144" s="26"/>
      <c r="AL144" s="26"/>
      <c r="AM144" s="26"/>
      <c r="AN144" s="26"/>
      <c r="AO144" s="26"/>
      <c r="AP144" s="26"/>
      <c r="AQ144" s="26"/>
      <c r="AR144" s="26"/>
      <c r="AS144" s="26"/>
      <c r="AT144" s="27"/>
    </row>
    <row r="145" spans="1:46" ht="15.75" customHeight="1" x14ac:dyDescent="0.25">
      <c r="A145" s="299"/>
      <c r="B145" s="299"/>
      <c r="C145" s="299"/>
      <c r="D145" s="299"/>
      <c r="E145" s="300"/>
      <c r="F145" s="300"/>
      <c r="G145" s="300"/>
      <c r="H145" s="300"/>
      <c r="I145" s="300"/>
      <c r="J145" s="300"/>
      <c r="K145" s="300"/>
      <c r="L145" s="300"/>
      <c r="M145" s="300"/>
      <c r="N145" s="300"/>
      <c r="O145" s="300"/>
      <c r="P145" s="300"/>
      <c r="Q145" s="300"/>
      <c r="R145" s="300"/>
      <c r="S145" s="300"/>
      <c r="T145" s="300"/>
      <c r="U145" s="300"/>
      <c r="V145" s="301"/>
      <c r="W145" s="301">
        <v>-18746993958</v>
      </c>
      <c r="X145" s="301"/>
      <c r="Y145" s="302"/>
      <c r="Z145" s="302"/>
      <c r="AA145" s="299"/>
      <c r="AB145" s="299"/>
      <c r="AC145" s="299"/>
      <c r="AD145" s="299"/>
      <c r="AE145" s="299"/>
      <c r="AF145" s="299"/>
      <c r="AG145" s="299"/>
      <c r="AH145" s="299"/>
      <c r="AI145" s="299"/>
      <c r="AJ145" s="299"/>
      <c r="AK145" s="299"/>
      <c r="AL145" s="299"/>
      <c r="AM145" s="299"/>
      <c r="AN145" s="299"/>
      <c r="AO145" s="299"/>
      <c r="AP145" s="299"/>
      <c r="AQ145" s="299"/>
      <c r="AR145" s="299"/>
      <c r="AS145" s="299"/>
    </row>
    <row r="146" spans="1:46" ht="15.75" customHeight="1" x14ac:dyDescent="0.25">
      <c r="A146" s="303"/>
      <c r="B146" s="303"/>
      <c r="C146" s="303"/>
      <c r="D146" s="303"/>
      <c r="E146" s="304"/>
      <c r="F146" s="304"/>
      <c r="G146" s="304"/>
      <c r="H146" s="304"/>
      <c r="I146" s="304"/>
      <c r="J146" s="304"/>
      <c r="K146" s="303"/>
      <c r="L146" s="303"/>
      <c r="M146" s="303"/>
      <c r="N146" s="303"/>
      <c r="O146" s="303"/>
      <c r="P146" s="303"/>
      <c r="Q146" s="303"/>
      <c r="R146" s="303"/>
      <c r="S146" s="303"/>
      <c r="T146" s="303"/>
      <c r="U146" s="303"/>
      <c r="V146" s="305"/>
      <c r="W146" s="305"/>
      <c r="X146" s="305"/>
      <c r="Y146" s="305"/>
      <c r="Z146" s="305"/>
      <c r="AA146" s="303"/>
      <c r="AB146" s="303"/>
      <c r="AC146" s="303"/>
      <c r="AD146" s="303"/>
      <c r="AE146" s="303"/>
      <c r="AF146" s="303"/>
      <c r="AG146" s="303"/>
      <c r="AH146" s="303"/>
      <c r="AI146" s="303"/>
      <c r="AJ146" s="303"/>
      <c r="AK146" s="303"/>
      <c r="AL146" s="303"/>
      <c r="AM146" s="303"/>
      <c r="AN146" s="303"/>
      <c r="AO146" s="303"/>
      <c r="AP146" s="303"/>
    </row>
    <row r="147" spans="1:46" ht="15.75" customHeight="1" x14ac:dyDescent="0.25">
      <c r="A147" s="306" t="s">
        <v>30</v>
      </c>
      <c r="B147" s="307"/>
      <c r="C147" s="307"/>
      <c r="D147" s="307"/>
      <c r="E147" s="308"/>
      <c r="F147" s="309"/>
      <c r="G147" s="309"/>
      <c r="H147" s="309"/>
      <c r="I147" s="309"/>
      <c r="J147" s="308"/>
      <c r="K147" s="308"/>
      <c r="L147" s="308"/>
      <c r="M147" s="308"/>
      <c r="N147" s="308"/>
      <c r="O147" s="308"/>
      <c r="P147" s="308"/>
      <c r="Q147" s="308"/>
      <c r="R147" s="308"/>
      <c r="S147" s="308"/>
      <c r="T147" s="308"/>
      <c r="U147" s="308"/>
      <c r="V147" s="308"/>
      <c r="W147" s="308"/>
      <c r="X147" s="308"/>
      <c r="Y147" s="274"/>
      <c r="Z147" s="307"/>
      <c r="AA147" s="307"/>
      <c r="AB147" s="307"/>
      <c r="AC147" s="307"/>
      <c r="AD147" s="307"/>
      <c r="AE147" s="310"/>
      <c r="AF147" s="310"/>
      <c r="AG147" s="310"/>
      <c r="AH147" s="310"/>
      <c r="AI147" s="310"/>
      <c r="AJ147" s="310"/>
      <c r="AK147" s="310"/>
      <c r="AL147" s="311"/>
      <c r="AM147" s="311"/>
      <c r="AN147" s="312"/>
      <c r="AO147" s="312"/>
      <c r="AP147" s="312"/>
      <c r="AQ147" s="312"/>
      <c r="AR147" s="312"/>
      <c r="AS147" s="312"/>
      <c r="AT147" s="312"/>
    </row>
    <row r="148" spans="1:46" ht="15.75" customHeight="1" x14ac:dyDescent="0.25">
      <c r="A148" s="275" t="s">
        <v>31</v>
      </c>
      <c r="B148" s="933" t="s">
        <v>32</v>
      </c>
      <c r="C148" s="934"/>
      <c r="D148" s="935"/>
      <c r="E148" s="936" t="s">
        <v>33</v>
      </c>
      <c r="F148" s="936"/>
      <c r="G148" s="936"/>
      <c r="H148" s="936"/>
      <c r="I148" s="936"/>
      <c r="J148" s="936"/>
      <c r="K148" s="307"/>
      <c r="L148" s="307"/>
      <c r="M148" s="307"/>
      <c r="N148" s="307"/>
      <c r="O148" s="307"/>
      <c r="P148" s="307"/>
      <c r="Q148" s="307"/>
      <c r="R148" s="307"/>
      <c r="S148" s="307"/>
      <c r="T148" s="307"/>
      <c r="U148" s="307"/>
      <c r="V148" s="307"/>
      <c r="W148" s="307"/>
      <c r="X148" s="307"/>
      <c r="Y148" s="274"/>
      <c r="Z148" s="307"/>
      <c r="AA148" s="307"/>
      <c r="AB148" s="307"/>
      <c r="AC148" s="307"/>
      <c r="AD148" s="307"/>
      <c r="AE148" s="310"/>
      <c r="AF148" s="310"/>
      <c r="AG148" s="310"/>
      <c r="AH148" s="310"/>
      <c r="AI148" s="310"/>
      <c r="AJ148" s="310"/>
      <c r="AK148" s="310"/>
      <c r="AL148" s="311"/>
      <c r="AM148" s="311"/>
      <c r="AN148" s="310"/>
      <c r="AO148" s="310"/>
      <c r="AP148" s="310"/>
      <c r="AQ148" s="310"/>
      <c r="AR148" s="310"/>
      <c r="AS148" s="310"/>
      <c r="AT148" s="310"/>
    </row>
    <row r="149" spans="1:46" ht="15.75" customHeight="1" x14ac:dyDescent="0.25">
      <c r="A149" s="382">
        <v>13</v>
      </c>
      <c r="B149" s="917" t="s">
        <v>74</v>
      </c>
      <c r="C149" s="918"/>
      <c r="D149" s="919"/>
      <c r="E149" s="920" t="s">
        <v>65</v>
      </c>
      <c r="F149" s="920"/>
      <c r="G149" s="920"/>
      <c r="H149" s="920"/>
      <c r="I149" s="920"/>
      <c r="J149" s="920"/>
      <c r="K149" s="307"/>
      <c r="L149" s="307"/>
      <c r="M149" s="307"/>
      <c r="N149" s="307"/>
      <c r="O149" s="307"/>
      <c r="P149" s="307"/>
      <c r="Q149" s="307"/>
      <c r="R149" s="307"/>
      <c r="S149" s="307"/>
      <c r="T149" s="307"/>
      <c r="U149" s="307"/>
      <c r="V149" s="307"/>
      <c r="W149" s="307"/>
      <c r="X149" s="307"/>
      <c r="Y149" s="274"/>
      <c r="Z149" s="307"/>
      <c r="AA149" s="307"/>
      <c r="AB149" s="307"/>
      <c r="AC149" s="307"/>
      <c r="AD149" s="307"/>
      <c r="AE149" s="310"/>
      <c r="AF149" s="310"/>
      <c r="AG149" s="310"/>
      <c r="AH149" s="310"/>
      <c r="AI149" s="310"/>
      <c r="AJ149" s="310"/>
      <c r="AK149" s="310"/>
      <c r="AL149" s="311"/>
      <c r="AM149" s="311"/>
      <c r="AN149" s="310"/>
      <c r="AO149" s="310"/>
      <c r="AP149" s="310"/>
      <c r="AQ149" s="310"/>
      <c r="AR149" s="310"/>
      <c r="AS149" s="310"/>
      <c r="AT149" s="310"/>
    </row>
    <row r="150" spans="1:46" ht="15.75" customHeight="1" x14ac:dyDescent="0.25">
      <c r="A150" s="382">
        <v>14</v>
      </c>
      <c r="B150" s="917" t="s">
        <v>495</v>
      </c>
      <c r="C150" s="918"/>
      <c r="D150" s="919"/>
      <c r="E150" s="920" t="s">
        <v>494</v>
      </c>
      <c r="F150" s="920"/>
      <c r="G150" s="920"/>
      <c r="H150" s="920"/>
      <c r="I150" s="920"/>
      <c r="J150" s="920"/>
      <c r="K150" s="307"/>
      <c r="L150" s="307"/>
      <c r="M150" s="307"/>
      <c r="N150" s="307"/>
      <c r="O150" s="307"/>
      <c r="P150" s="307"/>
      <c r="Q150" s="307"/>
      <c r="R150" s="307"/>
      <c r="S150" s="307"/>
      <c r="T150" s="307"/>
      <c r="U150" s="307"/>
      <c r="V150" s="307"/>
      <c r="W150" s="307"/>
      <c r="X150" s="307"/>
      <c r="Y150" s="274"/>
      <c r="Z150" s="307"/>
      <c r="AA150" s="307"/>
      <c r="AB150" s="307"/>
      <c r="AC150" s="307"/>
      <c r="AD150" s="307"/>
      <c r="AE150" s="307"/>
      <c r="AF150" s="307"/>
      <c r="AG150" s="307"/>
      <c r="AH150" s="307"/>
      <c r="AI150" s="307"/>
      <c r="AJ150" s="307"/>
      <c r="AK150" s="307"/>
      <c r="AL150" s="274"/>
      <c r="AM150" s="274"/>
      <c r="AN150" s="307"/>
      <c r="AO150" s="307"/>
      <c r="AP150" s="307"/>
      <c r="AQ150" s="307"/>
      <c r="AR150" s="307"/>
      <c r="AS150" s="307"/>
      <c r="AT150" s="307"/>
    </row>
    <row r="151" spans="1:46" ht="15.75" customHeight="1" x14ac:dyDescent="0.25">
      <c r="A151" s="303"/>
      <c r="B151" s="303"/>
      <c r="C151" s="303"/>
      <c r="D151" s="303"/>
      <c r="E151" s="303"/>
      <c r="F151" s="303"/>
      <c r="G151" s="303"/>
      <c r="H151" s="303"/>
      <c r="I151" s="303"/>
      <c r="J151" s="303"/>
      <c r="K151" s="303"/>
      <c r="L151" s="303"/>
      <c r="M151" s="303"/>
      <c r="N151" s="303"/>
      <c r="O151" s="303"/>
      <c r="P151" s="303"/>
      <c r="Q151" s="303"/>
      <c r="R151" s="303"/>
      <c r="S151" s="303"/>
      <c r="T151" s="303"/>
      <c r="U151" s="303"/>
      <c r="V151" s="305"/>
      <c r="W151" s="305"/>
      <c r="X151" s="305"/>
      <c r="Y151" s="305"/>
      <c r="Z151" s="305"/>
      <c r="AA151" s="303"/>
      <c r="AB151" s="303"/>
      <c r="AC151" s="303"/>
      <c r="AD151" s="303"/>
      <c r="AE151" s="303"/>
      <c r="AF151" s="303"/>
      <c r="AG151" s="303"/>
      <c r="AH151" s="303"/>
      <c r="AI151" s="303"/>
      <c r="AJ151" s="303"/>
      <c r="AK151" s="303"/>
      <c r="AL151" s="303"/>
      <c r="AM151" s="303"/>
      <c r="AN151" s="303"/>
      <c r="AO151" s="303"/>
      <c r="AP151" s="303"/>
    </row>
    <row r="152" spans="1:46" ht="15.75" customHeight="1" x14ac:dyDescent="0.25">
      <c r="A152" s="303"/>
      <c r="B152" s="303"/>
      <c r="C152" s="303"/>
      <c r="D152" s="303"/>
      <c r="E152" s="303"/>
      <c r="F152" s="303"/>
      <c r="G152" s="303"/>
      <c r="H152" s="303"/>
      <c r="I152" s="303"/>
      <c r="J152" s="303"/>
      <c r="K152" s="303"/>
      <c r="L152" s="303"/>
      <c r="M152" s="303"/>
      <c r="N152" s="303"/>
      <c r="O152" s="303"/>
      <c r="P152" s="303"/>
      <c r="Q152" s="303"/>
      <c r="R152" s="303"/>
      <c r="S152" s="303"/>
      <c r="T152" s="303"/>
      <c r="U152" s="303"/>
      <c r="V152" s="305"/>
      <c r="W152" s="305"/>
      <c r="X152" s="305"/>
      <c r="Y152" s="305"/>
      <c r="Z152" s="305"/>
      <c r="AA152" s="303"/>
      <c r="AB152" s="303"/>
      <c r="AC152" s="303"/>
      <c r="AD152" s="303"/>
      <c r="AE152" s="303"/>
      <c r="AF152" s="303"/>
      <c r="AG152" s="303"/>
      <c r="AH152" s="303"/>
      <c r="AI152" s="303"/>
      <c r="AJ152" s="303"/>
      <c r="AK152" s="303"/>
      <c r="AL152" s="303"/>
      <c r="AM152" s="303"/>
      <c r="AN152" s="303"/>
      <c r="AO152" s="303"/>
      <c r="AP152" s="303"/>
    </row>
    <row r="153" spans="1:46" ht="15.75" customHeight="1" x14ac:dyDescent="0.25">
      <c r="A153" s="303"/>
      <c r="B153" s="303"/>
      <c r="C153" s="303"/>
      <c r="D153" s="303"/>
      <c r="E153" s="303"/>
      <c r="F153" s="303"/>
      <c r="G153" s="303"/>
      <c r="H153" s="303"/>
      <c r="I153" s="303"/>
      <c r="J153" s="303"/>
      <c r="K153" s="303"/>
      <c r="L153" s="303"/>
      <c r="M153" s="303"/>
      <c r="N153" s="303"/>
      <c r="O153" s="303"/>
      <c r="P153" s="303"/>
      <c r="Q153" s="303"/>
      <c r="R153" s="303"/>
      <c r="S153" s="303"/>
      <c r="T153" s="303"/>
      <c r="U153" s="303"/>
      <c r="V153" s="305"/>
      <c r="W153" s="305"/>
      <c r="X153" s="305"/>
      <c r="Y153" s="305"/>
      <c r="Z153" s="305"/>
      <c r="AA153" s="303"/>
      <c r="AB153" s="303"/>
      <c r="AC153" s="303"/>
      <c r="AD153" s="303"/>
      <c r="AE153" s="303"/>
      <c r="AF153" s="303"/>
      <c r="AG153" s="303"/>
      <c r="AH153" s="303"/>
      <c r="AI153" s="303"/>
      <c r="AJ153" s="303"/>
      <c r="AK153" s="303"/>
      <c r="AL153" s="303"/>
      <c r="AM153" s="303"/>
      <c r="AN153" s="303"/>
      <c r="AO153" s="303"/>
      <c r="AP153" s="303"/>
    </row>
    <row r="154" spans="1:46" ht="15.75" customHeight="1" x14ac:dyDescent="0.25">
      <c r="A154" s="303"/>
      <c r="B154" s="303"/>
      <c r="C154" s="303"/>
      <c r="D154" s="303"/>
      <c r="E154" s="303"/>
      <c r="F154" s="303"/>
      <c r="G154" s="303"/>
      <c r="H154" s="303"/>
      <c r="I154" s="303"/>
      <c r="J154" s="303"/>
      <c r="K154" s="303"/>
      <c r="L154" s="303"/>
      <c r="M154" s="303"/>
      <c r="N154" s="303"/>
      <c r="O154" s="303"/>
      <c r="P154" s="303"/>
      <c r="Q154" s="303"/>
      <c r="R154" s="303"/>
      <c r="S154" s="303"/>
      <c r="T154" s="303"/>
      <c r="U154" s="303"/>
      <c r="V154" s="305"/>
      <c r="W154" s="305"/>
      <c r="X154" s="305"/>
      <c r="Y154" s="305"/>
      <c r="Z154" s="305"/>
      <c r="AA154" s="303"/>
      <c r="AB154" s="303"/>
      <c r="AC154" s="303"/>
      <c r="AD154" s="303"/>
      <c r="AE154" s="303"/>
      <c r="AF154" s="303"/>
      <c r="AG154" s="303"/>
      <c r="AH154" s="303"/>
      <c r="AI154" s="303"/>
      <c r="AJ154" s="303"/>
      <c r="AK154" s="303"/>
      <c r="AL154" s="303"/>
      <c r="AM154" s="303"/>
      <c r="AN154" s="303"/>
      <c r="AO154" s="303"/>
      <c r="AP154" s="303"/>
    </row>
    <row r="155" spans="1:46" ht="15.75" customHeight="1" x14ac:dyDescent="0.25">
      <c r="A155" s="303"/>
      <c r="B155" s="303"/>
      <c r="C155" s="303"/>
      <c r="D155" s="303"/>
      <c r="E155" s="303"/>
      <c r="F155" s="303"/>
      <c r="G155" s="303"/>
      <c r="H155" s="303"/>
      <c r="I155" s="303"/>
      <c r="J155" s="303"/>
      <c r="K155" s="303"/>
      <c r="L155" s="303"/>
      <c r="M155" s="303"/>
      <c r="N155" s="303"/>
      <c r="O155" s="303"/>
      <c r="P155" s="303"/>
      <c r="Q155" s="303"/>
      <c r="R155" s="303"/>
      <c r="S155" s="303"/>
      <c r="T155" s="303"/>
      <c r="U155" s="303"/>
      <c r="V155" s="305"/>
      <c r="W155" s="305"/>
      <c r="X155" s="305"/>
      <c r="Y155" s="305"/>
      <c r="Z155" s="305"/>
      <c r="AA155" s="303"/>
      <c r="AB155" s="303"/>
      <c r="AC155" s="303"/>
      <c r="AD155" s="303"/>
      <c r="AE155" s="303"/>
      <c r="AF155" s="303"/>
      <c r="AG155" s="303"/>
      <c r="AH155" s="303"/>
      <c r="AI155" s="303"/>
      <c r="AJ155" s="303"/>
      <c r="AK155" s="303"/>
      <c r="AL155" s="303"/>
      <c r="AM155" s="303"/>
      <c r="AN155" s="303"/>
      <c r="AO155" s="303"/>
      <c r="AP155" s="303"/>
    </row>
    <row r="156" spans="1:46" ht="15.75" customHeight="1" x14ac:dyDescent="0.25">
      <c r="K156" s="303"/>
      <c r="L156" s="303"/>
      <c r="M156" s="303"/>
      <c r="N156" s="303"/>
      <c r="O156" s="303"/>
      <c r="P156" s="303"/>
      <c r="Q156" s="303"/>
      <c r="R156" s="303"/>
      <c r="S156" s="303"/>
      <c r="T156" s="303"/>
      <c r="U156" s="303"/>
      <c r="V156" s="305"/>
      <c r="W156" s="305"/>
      <c r="X156" s="305"/>
      <c r="Y156" s="305"/>
    </row>
    <row r="157" spans="1:46" ht="15.75" customHeight="1" x14ac:dyDescent="0.25">
      <c r="K157" s="303"/>
      <c r="L157" s="303"/>
      <c r="M157" s="303"/>
      <c r="N157" s="303"/>
      <c r="O157" s="303"/>
      <c r="P157" s="303"/>
      <c r="Q157" s="303"/>
      <c r="R157" s="303"/>
      <c r="S157" s="303"/>
      <c r="T157" s="303"/>
      <c r="U157" s="303"/>
      <c r="V157" s="305"/>
      <c r="W157" s="305"/>
      <c r="X157" s="305"/>
      <c r="Y157" s="305"/>
    </row>
    <row r="158" spans="1:46" ht="15.75" customHeight="1" x14ac:dyDescent="0.25">
      <c r="K158" s="303"/>
      <c r="L158" s="303"/>
      <c r="M158" s="303"/>
      <c r="N158" s="303"/>
      <c r="O158" s="303"/>
      <c r="P158" s="303"/>
      <c r="Q158" s="303"/>
      <c r="R158" s="303"/>
      <c r="S158" s="303"/>
      <c r="T158" s="303"/>
      <c r="U158" s="303"/>
      <c r="V158" s="305"/>
      <c r="W158" s="305"/>
      <c r="X158" s="305"/>
      <c r="Y158" s="305"/>
    </row>
    <row r="159" spans="1:46" ht="15.75" customHeight="1" x14ac:dyDescent="0.25">
      <c r="K159" s="303"/>
      <c r="L159" s="303"/>
      <c r="M159" s="303"/>
      <c r="N159" s="303"/>
      <c r="O159" s="303"/>
      <c r="P159" s="303"/>
      <c r="Q159" s="303"/>
      <c r="R159" s="303"/>
      <c r="S159" s="303"/>
      <c r="T159" s="303"/>
      <c r="U159" s="303"/>
      <c r="V159" s="305"/>
      <c r="W159" s="305"/>
      <c r="X159" s="305"/>
      <c r="Y159" s="305"/>
    </row>
    <row r="160" spans="1:46" ht="15.75" customHeight="1" x14ac:dyDescent="0.25">
      <c r="K160" s="303"/>
      <c r="L160" s="303"/>
      <c r="M160" s="303"/>
      <c r="N160" s="303"/>
      <c r="O160" s="303"/>
      <c r="P160" s="303"/>
      <c r="Q160" s="303"/>
      <c r="R160" s="303"/>
      <c r="S160" s="303"/>
      <c r="T160" s="303"/>
      <c r="U160" s="303"/>
      <c r="V160" s="305"/>
      <c r="W160" s="305"/>
      <c r="X160" s="305"/>
      <c r="Y160" s="305"/>
    </row>
    <row r="161" spans="11:25" ht="15.75" customHeight="1" x14ac:dyDescent="0.25">
      <c r="K161" s="303"/>
      <c r="L161" s="303"/>
      <c r="M161" s="303"/>
      <c r="N161" s="303"/>
      <c r="O161" s="303"/>
      <c r="P161" s="303"/>
      <c r="Q161" s="303"/>
      <c r="R161" s="303"/>
      <c r="S161" s="303"/>
      <c r="T161" s="303"/>
      <c r="U161" s="303"/>
      <c r="V161" s="305"/>
      <c r="W161" s="305"/>
      <c r="X161" s="305"/>
      <c r="Y161" s="305"/>
    </row>
    <row r="162" spans="11:25" ht="15.75" customHeight="1" x14ac:dyDescent="0.25">
      <c r="K162" s="303"/>
      <c r="L162" s="303"/>
      <c r="M162" s="303"/>
      <c r="N162" s="303"/>
      <c r="O162" s="303"/>
      <c r="P162" s="303"/>
      <c r="Q162" s="303"/>
      <c r="R162" s="303"/>
      <c r="S162" s="303"/>
      <c r="T162" s="303"/>
      <c r="U162" s="303"/>
      <c r="V162" s="305"/>
      <c r="W162" s="305"/>
      <c r="X162" s="305"/>
      <c r="Y162" s="305"/>
    </row>
    <row r="163" spans="11:25" ht="15.75" customHeight="1" x14ac:dyDescent="0.25">
      <c r="K163" s="303"/>
      <c r="L163" s="303"/>
      <c r="M163" s="303"/>
      <c r="N163" s="303"/>
      <c r="O163" s="303"/>
      <c r="P163" s="303"/>
      <c r="Q163" s="303"/>
      <c r="R163" s="303"/>
      <c r="S163" s="303"/>
      <c r="T163" s="303"/>
      <c r="U163" s="303"/>
      <c r="V163" s="305"/>
      <c r="W163" s="305"/>
      <c r="X163" s="305"/>
      <c r="Y163" s="305"/>
    </row>
    <row r="164" spans="11:25" ht="15.75" customHeight="1" x14ac:dyDescent="0.25">
      <c r="K164" s="303"/>
      <c r="L164" s="303"/>
      <c r="M164" s="303"/>
      <c r="N164" s="303"/>
      <c r="O164" s="303"/>
      <c r="P164" s="303"/>
      <c r="Q164" s="303"/>
      <c r="R164" s="303"/>
      <c r="S164" s="303"/>
      <c r="T164" s="303"/>
      <c r="U164" s="303"/>
      <c r="V164" s="305"/>
      <c r="W164" s="305"/>
      <c r="X164" s="305"/>
      <c r="Y164" s="305"/>
    </row>
    <row r="165" spans="11:25" ht="15.75" customHeight="1" x14ac:dyDescent="0.25">
      <c r="K165" s="303"/>
      <c r="L165" s="303"/>
      <c r="M165" s="303"/>
      <c r="N165" s="303"/>
      <c r="O165" s="303"/>
      <c r="P165" s="303"/>
      <c r="Q165" s="303"/>
      <c r="R165" s="303"/>
      <c r="S165" s="303"/>
      <c r="T165" s="303"/>
      <c r="U165" s="303"/>
      <c r="V165" s="305"/>
      <c r="W165" s="305"/>
      <c r="X165" s="305"/>
      <c r="Y165" s="305"/>
    </row>
    <row r="166" spans="11:25" ht="15.75" customHeight="1" x14ac:dyDescent="0.25">
      <c r="K166" s="303"/>
      <c r="L166" s="303"/>
      <c r="M166" s="303"/>
      <c r="N166" s="303"/>
      <c r="O166" s="303"/>
      <c r="P166" s="303"/>
      <c r="Q166" s="303"/>
      <c r="R166" s="303"/>
      <c r="S166" s="303"/>
      <c r="T166" s="303"/>
      <c r="U166" s="303"/>
      <c r="V166" s="305"/>
      <c r="W166" s="305"/>
      <c r="X166" s="305"/>
      <c r="Y166" s="305"/>
    </row>
    <row r="167" spans="11:25" ht="15.75" customHeight="1" x14ac:dyDescent="0.25">
      <c r="K167" s="303"/>
      <c r="L167" s="303"/>
      <c r="M167" s="303"/>
      <c r="N167" s="303"/>
      <c r="O167" s="303"/>
      <c r="P167" s="303"/>
      <c r="Q167" s="303"/>
      <c r="R167" s="303"/>
      <c r="S167" s="303"/>
      <c r="T167" s="303"/>
      <c r="U167" s="303"/>
      <c r="V167" s="305"/>
      <c r="W167" s="305"/>
      <c r="X167" s="305"/>
      <c r="Y167" s="305"/>
    </row>
    <row r="168" spans="11:25" ht="15.75" customHeight="1" x14ac:dyDescent="0.25">
      <c r="K168" s="303"/>
      <c r="L168" s="303"/>
      <c r="M168" s="303"/>
      <c r="N168" s="303"/>
      <c r="O168" s="303"/>
      <c r="P168" s="303"/>
      <c r="Q168" s="303"/>
      <c r="R168" s="303"/>
      <c r="S168" s="303"/>
      <c r="T168" s="303"/>
      <c r="U168" s="303"/>
      <c r="V168" s="305"/>
      <c r="W168" s="305"/>
      <c r="X168" s="305"/>
      <c r="Y168" s="305"/>
    </row>
    <row r="169" spans="11:25" ht="15.75" customHeight="1" x14ac:dyDescent="0.25">
      <c r="K169" s="303"/>
      <c r="L169" s="303"/>
      <c r="M169" s="303"/>
      <c r="N169" s="303"/>
      <c r="O169" s="303"/>
      <c r="P169" s="303"/>
      <c r="Q169" s="303"/>
      <c r="R169" s="303"/>
      <c r="S169" s="303"/>
      <c r="T169" s="303"/>
      <c r="U169" s="303"/>
      <c r="V169" s="305"/>
      <c r="W169" s="305"/>
      <c r="X169" s="305"/>
      <c r="Y169" s="305"/>
    </row>
    <row r="170" spans="11:25" ht="15.75" customHeight="1" x14ac:dyDescent="0.25">
      <c r="K170" s="303"/>
      <c r="L170" s="303"/>
      <c r="M170" s="303"/>
      <c r="N170" s="303"/>
      <c r="O170" s="303"/>
      <c r="P170" s="303"/>
      <c r="Q170" s="303"/>
      <c r="R170" s="303"/>
      <c r="S170" s="303"/>
      <c r="T170" s="303"/>
      <c r="U170" s="303"/>
      <c r="V170" s="305"/>
      <c r="W170" s="305"/>
      <c r="X170" s="305"/>
      <c r="Y170" s="305"/>
    </row>
    <row r="171" spans="11:25" ht="15.75" customHeight="1" x14ac:dyDescent="0.25">
      <c r="K171" s="303"/>
      <c r="L171" s="303"/>
      <c r="M171" s="303"/>
      <c r="N171" s="303"/>
      <c r="O171" s="303"/>
      <c r="P171" s="303"/>
      <c r="Q171" s="303"/>
      <c r="R171" s="303"/>
      <c r="S171" s="303"/>
      <c r="T171" s="303"/>
      <c r="U171" s="303"/>
      <c r="V171" s="305"/>
      <c r="W171" s="305"/>
      <c r="X171" s="305"/>
      <c r="Y171" s="305"/>
    </row>
    <row r="172" spans="11:25" ht="15.75" customHeight="1" x14ac:dyDescent="0.25">
      <c r="K172" s="303"/>
      <c r="L172" s="303"/>
      <c r="M172" s="303"/>
      <c r="N172" s="303"/>
      <c r="O172" s="303"/>
      <c r="P172" s="303"/>
      <c r="Q172" s="303"/>
      <c r="R172" s="303"/>
      <c r="S172" s="303"/>
      <c r="T172" s="303"/>
      <c r="U172" s="303"/>
      <c r="V172" s="305"/>
      <c r="W172" s="305"/>
      <c r="X172" s="305"/>
      <c r="Y172" s="305"/>
    </row>
    <row r="173" spans="11:25" ht="15.75" customHeight="1" x14ac:dyDescent="0.25">
      <c r="K173" s="303"/>
      <c r="L173" s="303"/>
      <c r="M173" s="303"/>
      <c r="N173" s="303"/>
      <c r="O173" s="303"/>
      <c r="P173" s="303"/>
      <c r="Q173" s="303"/>
      <c r="R173" s="303"/>
      <c r="S173" s="303"/>
      <c r="T173" s="303"/>
      <c r="U173" s="303"/>
      <c r="V173" s="305"/>
      <c r="W173" s="305"/>
      <c r="X173" s="305"/>
      <c r="Y173" s="305"/>
    </row>
    <row r="174" spans="11:25" ht="15.75" customHeight="1" x14ac:dyDescent="0.25">
      <c r="K174" s="303"/>
      <c r="L174" s="303"/>
      <c r="M174" s="303"/>
      <c r="N174" s="303"/>
      <c r="O174" s="303"/>
      <c r="P174" s="303"/>
      <c r="Q174" s="303"/>
      <c r="R174" s="303"/>
      <c r="S174" s="303"/>
      <c r="T174" s="303"/>
      <c r="U174" s="303"/>
      <c r="V174" s="305"/>
      <c r="W174" s="305"/>
      <c r="X174" s="305"/>
      <c r="Y174" s="305"/>
    </row>
    <row r="175" spans="11:25" ht="15.75" customHeight="1" x14ac:dyDescent="0.25">
      <c r="K175" s="303"/>
      <c r="L175" s="303"/>
      <c r="M175" s="303"/>
      <c r="N175" s="303"/>
      <c r="O175" s="303"/>
      <c r="P175" s="303"/>
      <c r="Q175" s="303"/>
      <c r="R175" s="303"/>
      <c r="S175" s="303"/>
      <c r="T175" s="303"/>
      <c r="U175" s="303"/>
      <c r="V175" s="305"/>
      <c r="W175" s="305"/>
      <c r="X175" s="305"/>
      <c r="Y175" s="305"/>
    </row>
    <row r="176" spans="11:25" ht="15.75" customHeight="1" x14ac:dyDescent="0.25">
      <c r="K176" s="303"/>
      <c r="L176" s="303"/>
      <c r="M176" s="303"/>
      <c r="N176" s="303"/>
      <c r="O176" s="303"/>
      <c r="P176" s="303"/>
      <c r="Q176" s="303"/>
      <c r="R176" s="303"/>
      <c r="S176" s="303"/>
      <c r="T176" s="303"/>
      <c r="U176" s="303"/>
      <c r="V176" s="305"/>
      <c r="W176" s="305"/>
      <c r="X176" s="305"/>
      <c r="Y176" s="305"/>
    </row>
    <row r="177" spans="11:25" ht="15.75" customHeight="1" x14ac:dyDescent="0.25">
      <c r="K177" s="303"/>
      <c r="L177" s="303"/>
      <c r="M177" s="303"/>
      <c r="N177" s="303"/>
      <c r="O177" s="303"/>
      <c r="P177" s="303"/>
      <c r="Q177" s="303"/>
      <c r="R177" s="303"/>
      <c r="S177" s="303"/>
      <c r="T177" s="303"/>
      <c r="U177" s="303"/>
      <c r="V177" s="305"/>
      <c r="W177" s="305"/>
      <c r="X177" s="305"/>
      <c r="Y177" s="305"/>
    </row>
    <row r="178" spans="11:25" ht="15.75" customHeight="1" x14ac:dyDescent="0.25">
      <c r="K178" s="303"/>
      <c r="L178" s="303"/>
      <c r="M178" s="303"/>
      <c r="N178" s="303"/>
      <c r="O178" s="303"/>
      <c r="P178" s="303"/>
      <c r="Q178" s="303"/>
      <c r="R178" s="303"/>
      <c r="S178" s="303"/>
      <c r="T178" s="303"/>
      <c r="U178" s="303"/>
      <c r="V178" s="305"/>
      <c r="W178" s="305"/>
      <c r="X178" s="305"/>
      <c r="Y178" s="305"/>
    </row>
    <row r="179" spans="11:25" ht="15.75" customHeight="1" x14ac:dyDescent="0.25">
      <c r="K179" s="303"/>
      <c r="L179" s="303"/>
      <c r="M179" s="303"/>
      <c r="N179" s="303"/>
      <c r="O179" s="303"/>
      <c r="P179" s="303"/>
      <c r="Q179" s="303"/>
      <c r="R179" s="303"/>
      <c r="S179" s="303"/>
      <c r="T179" s="303"/>
      <c r="U179" s="303"/>
      <c r="V179" s="305"/>
      <c r="W179" s="305"/>
      <c r="X179" s="305"/>
      <c r="Y179" s="305"/>
    </row>
    <row r="180" spans="11:25" ht="15.75" customHeight="1" x14ac:dyDescent="0.25">
      <c r="K180" s="303"/>
      <c r="L180" s="303"/>
      <c r="M180" s="303"/>
      <c r="N180" s="303"/>
      <c r="O180" s="303"/>
      <c r="P180" s="303"/>
      <c r="Q180" s="303"/>
      <c r="R180" s="303"/>
      <c r="S180" s="303"/>
      <c r="T180" s="303"/>
      <c r="U180" s="303"/>
      <c r="V180" s="305"/>
      <c r="W180" s="305"/>
      <c r="X180" s="305"/>
      <c r="Y180" s="305"/>
    </row>
    <row r="181" spans="11:25" ht="15.75" customHeight="1" x14ac:dyDescent="0.25">
      <c r="K181" s="303"/>
      <c r="L181" s="303"/>
      <c r="M181" s="303"/>
      <c r="N181" s="303"/>
      <c r="O181" s="303"/>
      <c r="P181" s="303"/>
      <c r="Q181" s="303"/>
      <c r="R181" s="303"/>
      <c r="S181" s="303"/>
      <c r="T181" s="303"/>
      <c r="U181" s="303"/>
      <c r="V181" s="305"/>
      <c r="W181" s="305"/>
      <c r="X181" s="305"/>
      <c r="Y181" s="305"/>
    </row>
    <row r="182" spans="11:25" ht="15.75" customHeight="1" x14ac:dyDescent="0.25">
      <c r="K182" s="303"/>
      <c r="L182" s="303"/>
      <c r="M182" s="303"/>
      <c r="N182" s="303"/>
      <c r="O182" s="303"/>
      <c r="P182" s="303"/>
      <c r="Q182" s="303"/>
      <c r="R182" s="303"/>
      <c r="S182" s="303"/>
      <c r="T182" s="303"/>
      <c r="U182" s="303"/>
      <c r="V182" s="305"/>
      <c r="W182" s="305"/>
      <c r="X182" s="305"/>
      <c r="Y182" s="305"/>
    </row>
    <row r="183" spans="11:25" ht="15.75" customHeight="1" x14ac:dyDescent="0.25">
      <c r="K183" s="303"/>
      <c r="L183" s="303"/>
      <c r="M183" s="303"/>
      <c r="N183" s="303"/>
      <c r="O183" s="303"/>
      <c r="P183" s="303"/>
      <c r="Q183" s="303"/>
      <c r="R183" s="303"/>
      <c r="S183" s="303"/>
      <c r="T183" s="303"/>
      <c r="U183" s="303"/>
      <c r="V183" s="305"/>
      <c r="W183" s="305"/>
      <c r="X183" s="305"/>
      <c r="Y183" s="305"/>
    </row>
    <row r="184" spans="11:25" ht="15.75" customHeight="1" x14ac:dyDescent="0.25">
      <c r="K184" s="303"/>
      <c r="L184" s="303"/>
      <c r="M184" s="303"/>
      <c r="N184" s="303"/>
      <c r="O184" s="303"/>
      <c r="P184" s="303"/>
      <c r="Q184" s="303"/>
      <c r="R184" s="303"/>
      <c r="S184" s="303"/>
      <c r="T184" s="303"/>
      <c r="U184" s="303"/>
      <c r="V184" s="305"/>
      <c r="W184" s="305"/>
      <c r="X184" s="305"/>
      <c r="Y184" s="305"/>
    </row>
    <row r="185" spans="11:25" ht="15.75" customHeight="1" x14ac:dyDescent="0.25">
      <c r="K185" s="303"/>
      <c r="L185" s="303"/>
      <c r="M185" s="303"/>
      <c r="N185" s="303"/>
      <c r="O185" s="303"/>
      <c r="P185" s="303"/>
      <c r="Q185" s="303"/>
      <c r="R185" s="303"/>
      <c r="S185" s="303"/>
      <c r="T185" s="303"/>
      <c r="U185" s="303"/>
      <c r="V185" s="305"/>
      <c r="W185" s="305"/>
      <c r="X185" s="305"/>
      <c r="Y185" s="305"/>
    </row>
    <row r="186" spans="11:25" ht="15.75" customHeight="1" x14ac:dyDescent="0.25">
      <c r="K186" s="303"/>
      <c r="L186" s="303"/>
      <c r="M186" s="303"/>
      <c r="N186" s="303"/>
      <c r="O186" s="303"/>
      <c r="P186" s="303"/>
      <c r="Q186" s="303"/>
      <c r="R186" s="303"/>
      <c r="S186" s="303"/>
      <c r="T186" s="303"/>
      <c r="U186" s="303"/>
      <c r="V186" s="305"/>
      <c r="W186" s="305"/>
      <c r="X186" s="305"/>
      <c r="Y186" s="305"/>
    </row>
    <row r="187" spans="11:25" ht="15.75" customHeight="1" x14ac:dyDescent="0.25">
      <c r="K187" s="303"/>
      <c r="L187" s="303"/>
      <c r="M187" s="303"/>
      <c r="N187" s="303"/>
      <c r="O187" s="303"/>
      <c r="P187" s="303"/>
      <c r="Q187" s="303"/>
      <c r="R187" s="303"/>
      <c r="S187" s="303"/>
      <c r="T187" s="303"/>
      <c r="U187" s="303"/>
      <c r="V187" s="305"/>
      <c r="W187" s="305"/>
      <c r="X187" s="305"/>
      <c r="Y187" s="305"/>
    </row>
    <row r="188" spans="11:25" ht="15.75" customHeight="1" x14ac:dyDescent="0.25">
      <c r="K188" s="303"/>
      <c r="L188" s="303"/>
      <c r="M188" s="303"/>
      <c r="N188" s="303"/>
      <c r="O188" s="303"/>
      <c r="P188" s="303"/>
      <c r="Q188" s="303"/>
      <c r="R188" s="303"/>
      <c r="S188" s="303"/>
      <c r="T188" s="303"/>
      <c r="U188" s="303"/>
      <c r="V188" s="305"/>
      <c r="W188" s="305"/>
      <c r="X188" s="305"/>
      <c r="Y188" s="305"/>
    </row>
    <row r="189" spans="11:25" ht="15.75" customHeight="1" x14ac:dyDescent="0.25">
      <c r="K189" s="303"/>
      <c r="L189" s="303"/>
      <c r="M189" s="303"/>
      <c r="N189" s="303"/>
      <c r="O189" s="303"/>
      <c r="P189" s="303"/>
      <c r="Q189" s="303"/>
      <c r="R189" s="303"/>
      <c r="S189" s="303"/>
      <c r="T189" s="303"/>
      <c r="U189" s="303"/>
      <c r="V189" s="305"/>
      <c r="W189" s="305"/>
      <c r="X189" s="305"/>
      <c r="Y189" s="305"/>
    </row>
    <row r="190" spans="11:25" ht="15.75" customHeight="1" x14ac:dyDescent="0.25">
      <c r="K190" s="303"/>
      <c r="L190" s="303"/>
      <c r="M190" s="303"/>
      <c r="N190" s="303"/>
      <c r="O190" s="303"/>
      <c r="P190" s="303"/>
      <c r="Q190" s="303"/>
      <c r="R190" s="303"/>
      <c r="S190" s="303"/>
      <c r="T190" s="303"/>
      <c r="U190" s="303"/>
      <c r="V190" s="305"/>
      <c r="W190" s="305"/>
      <c r="X190" s="305"/>
      <c r="Y190" s="305"/>
    </row>
    <row r="191" spans="11:25" ht="15.75" customHeight="1" x14ac:dyDescent="0.25">
      <c r="K191" s="303"/>
      <c r="L191" s="303"/>
      <c r="M191" s="303"/>
      <c r="N191" s="303"/>
      <c r="O191" s="303"/>
      <c r="P191" s="303"/>
      <c r="Q191" s="303"/>
      <c r="R191" s="303"/>
      <c r="S191" s="303"/>
      <c r="T191" s="303"/>
      <c r="U191" s="303"/>
      <c r="V191" s="305"/>
      <c r="W191" s="305"/>
      <c r="X191" s="305"/>
      <c r="Y191" s="305"/>
    </row>
    <row r="192" spans="11:25" ht="15.75" customHeight="1" x14ac:dyDescent="0.25">
      <c r="K192" s="303"/>
      <c r="L192" s="303"/>
      <c r="M192" s="303"/>
      <c r="N192" s="303"/>
      <c r="O192" s="303"/>
      <c r="P192" s="303"/>
      <c r="Q192" s="303"/>
      <c r="R192" s="303"/>
      <c r="S192" s="303"/>
      <c r="T192" s="303"/>
      <c r="U192" s="303"/>
      <c r="V192" s="305"/>
      <c r="W192" s="305"/>
      <c r="X192" s="305"/>
      <c r="Y192" s="305"/>
    </row>
    <row r="193" spans="11:25" ht="15.75" customHeight="1" x14ac:dyDescent="0.25">
      <c r="K193" s="303"/>
      <c r="L193" s="303"/>
      <c r="M193" s="303"/>
      <c r="N193" s="303"/>
      <c r="O193" s="303"/>
      <c r="P193" s="303"/>
      <c r="Q193" s="303"/>
      <c r="R193" s="303"/>
      <c r="S193" s="303"/>
      <c r="T193" s="303"/>
      <c r="U193" s="303"/>
      <c r="V193" s="305"/>
      <c r="W193" s="305"/>
      <c r="X193" s="305"/>
      <c r="Y193" s="305"/>
    </row>
    <row r="194" spans="11:25" ht="15.75" customHeight="1" x14ac:dyDescent="0.25">
      <c r="K194" s="303"/>
      <c r="L194" s="303"/>
      <c r="M194" s="303"/>
      <c r="N194" s="303"/>
      <c r="O194" s="303"/>
      <c r="P194" s="303"/>
      <c r="Q194" s="303"/>
      <c r="R194" s="303"/>
      <c r="S194" s="303"/>
      <c r="T194" s="303"/>
      <c r="U194" s="303"/>
      <c r="V194" s="305"/>
      <c r="W194" s="305"/>
      <c r="X194" s="305"/>
      <c r="Y194" s="305"/>
    </row>
    <row r="195" spans="11:25" ht="15.75" customHeight="1" x14ac:dyDescent="0.25">
      <c r="K195" s="303"/>
      <c r="L195" s="303"/>
      <c r="M195" s="303"/>
      <c r="N195" s="303"/>
      <c r="O195" s="303"/>
      <c r="P195" s="303"/>
      <c r="Q195" s="303"/>
      <c r="R195" s="303"/>
      <c r="S195" s="303"/>
      <c r="T195" s="303"/>
      <c r="U195" s="303"/>
      <c r="V195" s="305"/>
      <c r="W195" s="305"/>
      <c r="X195" s="305"/>
      <c r="Y195" s="305"/>
    </row>
    <row r="196" spans="11:25" ht="15.75" customHeight="1" x14ac:dyDescent="0.25">
      <c r="K196" s="303"/>
      <c r="L196" s="303"/>
      <c r="M196" s="303"/>
      <c r="N196" s="303"/>
      <c r="O196" s="303"/>
      <c r="P196" s="303"/>
      <c r="Q196" s="303"/>
      <c r="R196" s="303"/>
      <c r="S196" s="303"/>
      <c r="T196" s="303"/>
      <c r="U196" s="303"/>
      <c r="V196" s="305"/>
      <c r="W196" s="305"/>
      <c r="X196" s="305"/>
      <c r="Y196" s="305"/>
    </row>
    <row r="197" spans="11:25" ht="15.75" customHeight="1" x14ac:dyDescent="0.25">
      <c r="K197" s="303"/>
      <c r="L197" s="303"/>
      <c r="M197" s="303"/>
      <c r="N197" s="303"/>
      <c r="O197" s="303"/>
      <c r="P197" s="303"/>
      <c r="Q197" s="303"/>
      <c r="R197" s="303"/>
      <c r="S197" s="303"/>
      <c r="T197" s="303"/>
      <c r="U197" s="303"/>
      <c r="V197" s="305"/>
      <c r="W197" s="305"/>
      <c r="X197" s="305"/>
      <c r="Y197" s="305"/>
    </row>
    <row r="198" spans="11:25" ht="15.75" customHeight="1" x14ac:dyDescent="0.25">
      <c r="K198" s="303"/>
      <c r="L198" s="303"/>
      <c r="M198" s="303"/>
      <c r="N198" s="303"/>
      <c r="O198" s="303"/>
      <c r="P198" s="303"/>
      <c r="Q198" s="303"/>
      <c r="R198" s="303"/>
      <c r="S198" s="303"/>
      <c r="T198" s="303"/>
      <c r="U198" s="303"/>
      <c r="V198" s="305"/>
      <c r="W198" s="305"/>
      <c r="X198" s="305"/>
      <c r="Y198" s="305"/>
    </row>
    <row r="199" spans="11:25" ht="15.75" customHeight="1" x14ac:dyDescent="0.25">
      <c r="K199" s="303"/>
      <c r="L199" s="303"/>
      <c r="M199" s="303"/>
      <c r="N199" s="303"/>
      <c r="O199" s="303"/>
      <c r="P199" s="303"/>
      <c r="Q199" s="303"/>
      <c r="R199" s="303"/>
      <c r="S199" s="303"/>
      <c r="T199" s="303"/>
      <c r="U199" s="303"/>
      <c r="V199" s="305"/>
      <c r="W199" s="305"/>
      <c r="X199" s="305"/>
      <c r="Y199" s="305"/>
    </row>
    <row r="200" spans="11:25" ht="15.75" customHeight="1" x14ac:dyDescent="0.25">
      <c r="K200" s="303"/>
      <c r="L200" s="303"/>
      <c r="M200" s="303"/>
      <c r="N200" s="303"/>
      <c r="O200" s="303"/>
      <c r="P200" s="303"/>
      <c r="Q200" s="303"/>
      <c r="R200" s="303"/>
      <c r="S200" s="303"/>
      <c r="T200" s="303"/>
      <c r="U200" s="303"/>
      <c r="V200" s="305"/>
      <c r="W200" s="305"/>
      <c r="X200" s="305"/>
      <c r="Y200" s="305"/>
    </row>
    <row r="201" spans="11:25" ht="15.75" customHeight="1" x14ac:dyDescent="0.25">
      <c r="K201" s="303"/>
      <c r="L201" s="303"/>
      <c r="M201" s="303"/>
      <c r="N201" s="303"/>
      <c r="O201" s="303"/>
      <c r="P201" s="303"/>
      <c r="Q201" s="303"/>
      <c r="R201" s="303"/>
      <c r="S201" s="303"/>
      <c r="T201" s="303"/>
      <c r="U201" s="303"/>
      <c r="V201" s="305"/>
      <c r="W201" s="305"/>
      <c r="X201" s="305"/>
      <c r="Y201" s="305"/>
    </row>
    <row r="202" spans="11:25" ht="15.75" customHeight="1" x14ac:dyDescent="0.25">
      <c r="K202" s="303"/>
      <c r="L202" s="303"/>
      <c r="M202" s="303"/>
      <c r="N202" s="303"/>
      <c r="O202" s="303"/>
      <c r="P202" s="303"/>
      <c r="Q202" s="303"/>
      <c r="R202" s="303"/>
      <c r="S202" s="303"/>
      <c r="T202" s="303"/>
      <c r="U202" s="303"/>
      <c r="V202" s="305"/>
      <c r="W202" s="305"/>
      <c r="X202" s="305"/>
      <c r="Y202" s="305"/>
    </row>
    <row r="203" spans="11:25" ht="15.75" customHeight="1" x14ac:dyDescent="0.25">
      <c r="K203" s="303"/>
      <c r="L203" s="303"/>
      <c r="M203" s="303"/>
      <c r="N203" s="303"/>
      <c r="O203" s="303"/>
      <c r="P203" s="303"/>
      <c r="Q203" s="303"/>
      <c r="R203" s="303"/>
      <c r="S203" s="303"/>
      <c r="T203" s="303"/>
      <c r="U203" s="303"/>
      <c r="V203" s="305"/>
      <c r="W203" s="305"/>
      <c r="X203" s="305"/>
      <c r="Y203" s="305"/>
    </row>
    <row r="204" spans="11:25" ht="15.75" customHeight="1" x14ac:dyDescent="0.25">
      <c r="K204" s="303"/>
      <c r="L204" s="303"/>
      <c r="M204" s="303"/>
      <c r="N204" s="303"/>
      <c r="O204" s="303"/>
      <c r="P204" s="303"/>
      <c r="Q204" s="303"/>
      <c r="R204" s="303"/>
      <c r="S204" s="303"/>
      <c r="T204" s="303"/>
      <c r="U204" s="303"/>
      <c r="V204" s="305"/>
      <c r="W204" s="305"/>
      <c r="X204" s="305"/>
      <c r="Y204" s="305"/>
    </row>
    <row r="205" spans="11:25" ht="15.75" customHeight="1" x14ac:dyDescent="0.25">
      <c r="K205" s="303"/>
      <c r="L205" s="303"/>
      <c r="M205" s="303"/>
      <c r="N205" s="303"/>
      <c r="O205" s="303"/>
      <c r="P205" s="303"/>
      <c r="Q205" s="303"/>
      <c r="R205" s="303"/>
      <c r="S205" s="303"/>
      <c r="T205" s="303"/>
      <c r="U205" s="303"/>
      <c r="V205" s="305"/>
      <c r="W205" s="305"/>
      <c r="X205" s="305"/>
      <c r="Y205" s="305"/>
    </row>
    <row r="206" spans="11:25" ht="15.75" customHeight="1" x14ac:dyDescent="0.25">
      <c r="K206" s="303"/>
      <c r="L206" s="303"/>
      <c r="M206" s="303"/>
      <c r="N206" s="303"/>
      <c r="O206" s="303"/>
      <c r="P206" s="303"/>
      <c r="Q206" s="303"/>
      <c r="R206" s="303"/>
      <c r="S206" s="303"/>
      <c r="T206" s="303"/>
      <c r="U206" s="303"/>
      <c r="V206" s="305"/>
      <c r="W206" s="305"/>
      <c r="X206" s="305"/>
      <c r="Y206" s="305"/>
    </row>
    <row r="207" spans="11:25" ht="15.75" customHeight="1" x14ac:dyDescent="0.25">
      <c r="K207" s="303"/>
      <c r="L207" s="303"/>
      <c r="M207" s="303"/>
      <c r="N207" s="303"/>
      <c r="O207" s="303"/>
      <c r="P207" s="303"/>
      <c r="Q207" s="303"/>
      <c r="R207" s="303"/>
      <c r="S207" s="303"/>
      <c r="T207" s="303"/>
      <c r="U207" s="303"/>
      <c r="V207" s="305"/>
      <c r="W207" s="305"/>
      <c r="X207" s="305"/>
      <c r="Y207" s="305"/>
    </row>
    <row r="208" spans="11:25" ht="15.75" customHeight="1" x14ac:dyDescent="0.25">
      <c r="K208" s="303"/>
      <c r="L208" s="303"/>
      <c r="M208" s="303"/>
      <c r="N208" s="303"/>
      <c r="O208" s="303"/>
      <c r="P208" s="303"/>
      <c r="Q208" s="303"/>
      <c r="R208" s="303"/>
      <c r="S208" s="303"/>
      <c r="T208" s="303"/>
      <c r="U208" s="303"/>
      <c r="V208" s="305"/>
      <c r="W208" s="305"/>
      <c r="X208" s="305"/>
      <c r="Y208" s="305"/>
    </row>
    <row r="209" spans="11:25" ht="15.75" customHeight="1" x14ac:dyDescent="0.25">
      <c r="K209" s="303"/>
      <c r="L209" s="303"/>
      <c r="M209" s="303"/>
      <c r="N209" s="303"/>
      <c r="O209" s="303"/>
      <c r="P209" s="303"/>
      <c r="Q209" s="303"/>
      <c r="R209" s="303"/>
      <c r="S209" s="303"/>
      <c r="T209" s="303"/>
      <c r="U209" s="303"/>
      <c r="V209" s="305"/>
      <c r="W209" s="305"/>
      <c r="X209" s="305"/>
      <c r="Y209" s="305"/>
    </row>
    <row r="210" spans="11:25" ht="15.75" customHeight="1" x14ac:dyDescent="0.25">
      <c r="K210" s="303"/>
      <c r="L210" s="303"/>
      <c r="M210" s="303"/>
      <c r="N210" s="303"/>
      <c r="O210" s="303"/>
      <c r="P210" s="303"/>
      <c r="Q210" s="303"/>
      <c r="R210" s="303"/>
      <c r="S210" s="303"/>
      <c r="T210" s="303"/>
      <c r="U210" s="303"/>
      <c r="V210" s="305"/>
      <c r="W210" s="305"/>
      <c r="X210" s="305"/>
      <c r="Y210" s="305"/>
    </row>
    <row r="211" spans="11:25" ht="15.75" customHeight="1" x14ac:dyDescent="0.25">
      <c r="K211" s="303"/>
      <c r="L211" s="303"/>
      <c r="M211" s="303"/>
      <c r="N211" s="303"/>
      <c r="O211" s="303"/>
      <c r="P211" s="303"/>
      <c r="Q211" s="303"/>
      <c r="R211" s="303"/>
      <c r="S211" s="303"/>
      <c r="T211" s="303"/>
      <c r="U211" s="303"/>
      <c r="V211" s="305"/>
      <c r="W211" s="305"/>
      <c r="X211" s="305"/>
      <c r="Y211" s="305"/>
    </row>
    <row r="212" spans="11:25" ht="15.75" customHeight="1" x14ac:dyDescent="0.25">
      <c r="K212" s="303"/>
      <c r="L212" s="303"/>
      <c r="M212" s="303"/>
      <c r="N212" s="303"/>
      <c r="O212" s="303"/>
      <c r="P212" s="303"/>
      <c r="Q212" s="303"/>
      <c r="R212" s="303"/>
      <c r="S212" s="303"/>
      <c r="T212" s="303"/>
      <c r="U212" s="303"/>
      <c r="V212" s="305"/>
      <c r="W212" s="305"/>
      <c r="X212" s="305"/>
      <c r="Y212" s="305"/>
    </row>
    <row r="213" spans="11:25" ht="15.75" customHeight="1" x14ac:dyDescent="0.25">
      <c r="K213" s="303"/>
      <c r="L213" s="303"/>
      <c r="M213" s="303"/>
      <c r="N213" s="303"/>
      <c r="O213" s="303"/>
      <c r="P213" s="303"/>
      <c r="Q213" s="303"/>
      <c r="R213" s="303"/>
      <c r="S213" s="303"/>
      <c r="T213" s="303"/>
      <c r="U213" s="303"/>
      <c r="V213" s="305"/>
      <c r="W213" s="305"/>
      <c r="X213" s="305"/>
      <c r="Y213" s="305"/>
    </row>
    <row r="214" spans="11:25" ht="15.75" customHeight="1" x14ac:dyDescent="0.25">
      <c r="K214" s="303"/>
      <c r="L214" s="303"/>
      <c r="M214" s="303"/>
      <c r="N214" s="303"/>
      <c r="O214" s="303"/>
      <c r="P214" s="303"/>
      <c r="Q214" s="303"/>
      <c r="R214" s="303"/>
      <c r="S214" s="303"/>
      <c r="T214" s="303"/>
      <c r="U214" s="303"/>
      <c r="V214" s="305"/>
      <c r="W214" s="305"/>
      <c r="X214" s="305"/>
      <c r="Y214" s="305"/>
    </row>
    <row r="215" spans="11:25" ht="15.75" customHeight="1" x14ac:dyDescent="0.25">
      <c r="K215" s="303"/>
      <c r="L215" s="303"/>
      <c r="M215" s="303"/>
      <c r="N215" s="303"/>
      <c r="O215" s="303"/>
      <c r="P215" s="303"/>
      <c r="Q215" s="303"/>
      <c r="R215" s="303"/>
      <c r="S215" s="303"/>
      <c r="T215" s="303"/>
      <c r="U215" s="303"/>
      <c r="V215" s="305"/>
      <c r="W215" s="305"/>
      <c r="X215" s="305"/>
      <c r="Y215" s="305"/>
    </row>
    <row r="216" spans="11:25" ht="15.75" customHeight="1" x14ac:dyDescent="0.25">
      <c r="K216" s="303"/>
      <c r="L216" s="303"/>
      <c r="M216" s="303"/>
      <c r="N216" s="303"/>
      <c r="O216" s="303"/>
      <c r="P216" s="303"/>
      <c r="Q216" s="303"/>
      <c r="R216" s="303"/>
      <c r="S216" s="303"/>
      <c r="T216" s="303"/>
      <c r="U216" s="303"/>
      <c r="V216" s="305"/>
      <c r="W216" s="305"/>
      <c r="X216" s="305"/>
      <c r="Y216" s="305"/>
    </row>
    <row r="217" spans="11:25" ht="15.75" customHeight="1" x14ac:dyDescent="0.25">
      <c r="K217" s="303"/>
      <c r="L217" s="303"/>
      <c r="M217" s="303"/>
      <c r="N217" s="303"/>
      <c r="O217" s="303"/>
      <c r="P217" s="303"/>
      <c r="Q217" s="303"/>
      <c r="R217" s="303"/>
      <c r="S217" s="303"/>
      <c r="T217" s="303"/>
      <c r="U217" s="303"/>
      <c r="V217" s="305"/>
      <c r="W217" s="305"/>
      <c r="X217" s="305"/>
      <c r="Y217" s="305"/>
    </row>
    <row r="218" spans="11:25" ht="15.75" customHeight="1" x14ac:dyDescent="0.25">
      <c r="K218" s="303"/>
      <c r="L218" s="303"/>
      <c r="M218" s="303"/>
      <c r="N218" s="303"/>
      <c r="O218" s="303"/>
      <c r="P218" s="303"/>
      <c r="Q218" s="303"/>
      <c r="R218" s="303"/>
      <c r="S218" s="303"/>
      <c r="T218" s="303"/>
      <c r="U218" s="303"/>
      <c r="V218" s="305"/>
      <c r="W218" s="305"/>
      <c r="X218" s="305"/>
      <c r="Y218" s="305"/>
    </row>
    <row r="219" spans="11:25" ht="15.75" customHeight="1" x14ac:dyDescent="0.25">
      <c r="K219" s="303"/>
      <c r="L219" s="303"/>
      <c r="M219" s="303"/>
      <c r="N219" s="303"/>
      <c r="O219" s="303"/>
      <c r="P219" s="303"/>
      <c r="Q219" s="303"/>
      <c r="R219" s="303"/>
      <c r="S219" s="303"/>
      <c r="T219" s="303"/>
      <c r="U219" s="303"/>
      <c r="V219" s="305"/>
      <c r="W219" s="305"/>
      <c r="X219" s="305"/>
      <c r="Y219" s="305"/>
    </row>
    <row r="220" spans="11:25" ht="15.75" customHeight="1" x14ac:dyDescent="0.25">
      <c r="K220" s="303"/>
      <c r="L220" s="303"/>
      <c r="M220" s="303"/>
      <c r="N220" s="303"/>
      <c r="O220" s="303"/>
      <c r="P220" s="303"/>
      <c r="Q220" s="303"/>
      <c r="R220" s="303"/>
      <c r="S220" s="303"/>
      <c r="T220" s="303"/>
      <c r="U220" s="303"/>
      <c r="V220" s="305"/>
      <c r="W220" s="305"/>
      <c r="X220" s="305"/>
      <c r="Y220" s="305"/>
    </row>
    <row r="221" spans="11:25" ht="15.75" customHeight="1" x14ac:dyDescent="0.25">
      <c r="K221" s="303"/>
      <c r="L221" s="303"/>
      <c r="M221" s="303"/>
      <c r="N221" s="303"/>
      <c r="O221" s="303"/>
      <c r="P221" s="303"/>
      <c r="Q221" s="303"/>
      <c r="R221" s="303"/>
      <c r="S221" s="303"/>
      <c r="T221" s="303"/>
      <c r="U221" s="303"/>
      <c r="V221" s="305"/>
      <c r="W221" s="305"/>
      <c r="X221" s="305"/>
      <c r="Y221" s="305"/>
    </row>
    <row r="222" spans="11:25" ht="15.75" customHeight="1" x14ac:dyDescent="0.25">
      <c r="K222" s="303"/>
      <c r="L222" s="303"/>
      <c r="M222" s="303"/>
      <c r="N222" s="303"/>
      <c r="O222" s="303"/>
      <c r="P222" s="303"/>
      <c r="Q222" s="303"/>
      <c r="R222" s="303"/>
      <c r="S222" s="303"/>
      <c r="T222" s="303"/>
      <c r="U222" s="303"/>
      <c r="V222" s="305"/>
      <c r="W222" s="305"/>
      <c r="X222" s="305"/>
      <c r="Y222" s="305"/>
    </row>
    <row r="223" spans="11:25" ht="15.75" customHeight="1" x14ac:dyDescent="0.25">
      <c r="K223" s="303"/>
      <c r="L223" s="303"/>
      <c r="M223" s="303"/>
      <c r="N223" s="303"/>
      <c r="O223" s="303"/>
      <c r="P223" s="303"/>
      <c r="Q223" s="303"/>
      <c r="R223" s="303"/>
      <c r="S223" s="303"/>
      <c r="T223" s="303"/>
      <c r="U223" s="303"/>
      <c r="V223" s="305"/>
      <c r="W223" s="305"/>
      <c r="X223" s="305"/>
      <c r="Y223" s="305"/>
    </row>
    <row r="224" spans="11:25" ht="15.75" customHeight="1" x14ac:dyDescent="0.25">
      <c r="K224" s="303"/>
      <c r="L224" s="303"/>
      <c r="M224" s="303"/>
      <c r="N224" s="303"/>
      <c r="O224" s="303"/>
      <c r="P224" s="303"/>
      <c r="Q224" s="303"/>
      <c r="R224" s="303"/>
      <c r="S224" s="303"/>
      <c r="T224" s="303"/>
      <c r="U224" s="303"/>
      <c r="V224" s="305"/>
      <c r="W224" s="305"/>
      <c r="X224" s="305"/>
      <c r="Y224" s="305"/>
    </row>
    <row r="225" spans="11:25" ht="15.75" customHeight="1" x14ac:dyDescent="0.25">
      <c r="K225" s="303"/>
      <c r="L225" s="303"/>
      <c r="M225" s="303"/>
      <c r="N225" s="303"/>
      <c r="O225" s="303"/>
      <c r="P225" s="303"/>
      <c r="Q225" s="303"/>
      <c r="R225" s="303"/>
      <c r="S225" s="303"/>
      <c r="T225" s="303"/>
      <c r="U225" s="303"/>
      <c r="V225" s="305"/>
      <c r="W225" s="305"/>
      <c r="X225" s="305"/>
      <c r="Y225" s="305"/>
    </row>
    <row r="226" spans="11:25" ht="15.75" customHeight="1" x14ac:dyDescent="0.25">
      <c r="K226" s="303"/>
      <c r="L226" s="303"/>
      <c r="M226" s="303"/>
      <c r="N226" s="303"/>
      <c r="O226" s="303"/>
      <c r="P226" s="303"/>
      <c r="Q226" s="303"/>
      <c r="R226" s="303"/>
      <c r="S226" s="303"/>
      <c r="T226" s="303"/>
      <c r="U226" s="303"/>
      <c r="V226" s="305"/>
      <c r="W226" s="305"/>
      <c r="X226" s="305"/>
      <c r="Y226" s="305"/>
    </row>
    <row r="227" spans="11:25" ht="15.75" customHeight="1" x14ac:dyDescent="0.25">
      <c r="K227" s="303"/>
      <c r="L227" s="303"/>
      <c r="M227" s="303"/>
      <c r="N227" s="303"/>
      <c r="O227" s="303"/>
      <c r="P227" s="303"/>
      <c r="Q227" s="303"/>
      <c r="R227" s="303"/>
      <c r="S227" s="303"/>
      <c r="T227" s="303"/>
      <c r="U227" s="303"/>
      <c r="V227" s="305"/>
      <c r="W227" s="305"/>
      <c r="X227" s="305"/>
      <c r="Y227" s="305"/>
    </row>
    <row r="228" spans="11:25" ht="15.75" customHeight="1" x14ac:dyDescent="0.25">
      <c r="K228" s="303"/>
      <c r="L228" s="303"/>
      <c r="M228" s="303"/>
      <c r="N228" s="303"/>
      <c r="O228" s="303"/>
      <c r="P228" s="303"/>
      <c r="Q228" s="303"/>
      <c r="R228" s="303"/>
      <c r="S228" s="303"/>
      <c r="T228" s="303"/>
      <c r="U228" s="303"/>
      <c r="V228" s="305"/>
      <c r="W228" s="305"/>
      <c r="X228" s="305"/>
      <c r="Y228" s="305"/>
    </row>
    <row r="229" spans="11:25" ht="15.75" customHeight="1" x14ac:dyDescent="0.25">
      <c r="K229" s="303"/>
      <c r="L229" s="303"/>
      <c r="M229" s="303"/>
      <c r="N229" s="303"/>
      <c r="O229" s="303"/>
      <c r="P229" s="303"/>
      <c r="Q229" s="303"/>
      <c r="R229" s="303"/>
      <c r="S229" s="303"/>
      <c r="T229" s="303"/>
      <c r="U229" s="303"/>
      <c r="V229" s="305"/>
      <c r="W229" s="305"/>
      <c r="X229" s="305"/>
      <c r="Y229" s="305"/>
    </row>
    <row r="230" spans="11:25" ht="15.75" customHeight="1" x14ac:dyDescent="0.25">
      <c r="K230" s="303"/>
      <c r="L230" s="303"/>
      <c r="M230" s="303"/>
      <c r="N230" s="303"/>
      <c r="O230" s="303"/>
      <c r="P230" s="303"/>
      <c r="Q230" s="303"/>
      <c r="R230" s="303"/>
      <c r="S230" s="303"/>
      <c r="T230" s="303"/>
      <c r="U230" s="303"/>
      <c r="V230" s="305"/>
      <c r="W230" s="305"/>
      <c r="X230" s="305"/>
      <c r="Y230" s="305"/>
    </row>
    <row r="231" spans="11:25" ht="15.75" customHeight="1" x14ac:dyDescent="0.25">
      <c r="K231" s="303"/>
      <c r="L231" s="303"/>
      <c r="M231" s="303"/>
      <c r="N231" s="303"/>
      <c r="O231" s="303"/>
      <c r="P231" s="303"/>
      <c r="Q231" s="303"/>
      <c r="R231" s="303"/>
      <c r="S231" s="303"/>
      <c r="T231" s="303"/>
      <c r="U231" s="303"/>
      <c r="V231" s="305"/>
      <c r="W231" s="305"/>
      <c r="X231" s="305"/>
      <c r="Y231" s="305"/>
    </row>
    <row r="232" spans="11:25" ht="15.75" customHeight="1" x14ac:dyDescent="0.25">
      <c r="K232" s="303"/>
      <c r="L232" s="303"/>
      <c r="M232" s="303"/>
      <c r="N232" s="303"/>
      <c r="O232" s="303"/>
      <c r="P232" s="303"/>
      <c r="Q232" s="303"/>
      <c r="R232" s="303"/>
      <c r="S232" s="303"/>
      <c r="T232" s="303"/>
      <c r="U232" s="303"/>
      <c r="V232" s="305"/>
      <c r="W232" s="305"/>
      <c r="X232" s="305"/>
      <c r="Y232" s="305"/>
    </row>
    <row r="233" spans="11:25" ht="15.75" customHeight="1" x14ac:dyDescent="0.25">
      <c r="K233" s="303"/>
      <c r="L233" s="303"/>
      <c r="M233" s="303"/>
      <c r="N233" s="303"/>
      <c r="O233" s="303"/>
      <c r="P233" s="303"/>
      <c r="Q233" s="303"/>
      <c r="R233" s="303"/>
      <c r="S233" s="303"/>
      <c r="T233" s="303"/>
      <c r="U233" s="303"/>
      <c r="V233" s="305"/>
      <c r="W233" s="305"/>
      <c r="X233" s="305"/>
      <c r="Y233" s="305"/>
    </row>
    <row r="234" spans="11:25" ht="15.75" customHeight="1" x14ac:dyDescent="0.25">
      <c r="K234" s="303"/>
      <c r="L234" s="303"/>
      <c r="M234" s="303"/>
      <c r="N234" s="303"/>
      <c r="O234" s="303"/>
      <c r="P234" s="303"/>
      <c r="Q234" s="303"/>
      <c r="R234" s="303"/>
      <c r="S234" s="303"/>
      <c r="T234" s="303"/>
      <c r="U234" s="303"/>
      <c r="V234" s="305"/>
      <c r="W234" s="305"/>
      <c r="X234" s="305"/>
      <c r="Y234" s="305"/>
    </row>
    <row r="235" spans="11:25" ht="15.75" customHeight="1" x14ac:dyDescent="0.25">
      <c r="K235" s="303"/>
      <c r="L235" s="303"/>
      <c r="M235" s="303"/>
      <c r="N235" s="303"/>
      <c r="O235" s="303"/>
      <c r="P235" s="303"/>
      <c r="Q235" s="303"/>
      <c r="R235" s="303"/>
      <c r="S235" s="303"/>
      <c r="T235" s="303"/>
      <c r="U235" s="303"/>
      <c r="V235" s="305"/>
      <c r="W235" s="305"/>
      <c r="X235" s="305"/>
      <c r="Y235" s="305"/>
    </row>
    <row r="236" spans="11:25" ht="15.75" customHeight="1" x14ac:dyDescent="0.25">
      <c r="K236" s="303"/>
      <c r="L236" s="303"/>
      <c r="M236" s="303"/>
      <c r="N236" s="303"/>
      <c r="O236" s="303"/>
      <c r="P236" s="303"/>
      <c r="Q236" s="303"/>
      <c r="R236" s="303"/>
      <c r="S236" s="303"/>
      <c r="T236" s="303"/>
      <c r="U236" s="303"/>
      <c r="V236" s="305"/>
      <c r="W236" s="305"/>
      <c r="X236" s="305"/>
      <c r="Y236" s="305"/>
    </row>
    <row r="237" spans="11:25" ht="15.75" customHeight="1" x14ac:dyDescent="0.25">
      <c r="K237" s="303"/>
      <c r="L237" s="303"/>
      <c r="M237" s="303"/>
      <c r="N237" s="303"/>
      <c r="O237" s="303"/>
      <c r="P237" s="303"/>
      <c r="Q237" s="303"/>
      <c r="R237" s="303"/>
      <c r="S237" s="303"/>
      <c r="T237" s="303"/>
      <c r="U237" s="303"/>
      <c r="V237" s="305"/>
      <c r="W237" s="305"/>
      <c r="X237" s="305"/>
      <c r="Y237" s="305"/>
    </row>
    <row r="238" spans="11:25" ht="15.75" customHeight="1" x14ac:dyDescent="0.25">
      <c r="K238" s="303"/>
      <c r="L238" s="303"/>
      <c r="M238" s="303"/>
      <c r="N238" s="303"/>
      <c r="O238" s="303"/>
      <c r="P238" s="303"/>
      <c r="Q238" s="303"/>
      <c r="R238" s="303"/>
      <c r="S238" s="303"/>
      <c r="T238" s="303"/>
      <c r="U238" s="303"/>
      <c r="V238" s="305"/>
      <c r="W238" s="305"/>
      <c r="X238" s="305"/>
      <c r="Y238" s="305"/>
    </row>
    <row r="239" spans="11:25" ht="15.75" customHeight="1" x14ac:dyDescent="0.25">
      <c r="K239" s="303"/>
      <c r="L239" s="303"/>
      <c r="M239" s="303"/>
      <c r="N239" s="303"/>
      <c r="O239" s="303"/>
      <c r="P239" s="303"/>
      <c r="Q239" s="303"/>
      <c r="R239" s="303"/>
      <c r="S239" s="303"/>
      <c r="T239" s="303"/>
      <c r="U239" s="303"/>
      <c r="V239" s="305"/>
      <c r="W239" s="305"/>
      <c r="X239" s="305"/>
      <c r="Y239" s="305"/>
    </row>
    <row r="240" spans="11:25" ht="15.75" customHeight="1" x14ac:dyDescent="0.25">
      <c r="K240" s="303"/>
      <c r="L240" s="303"/>
      <c r="M240" s="303"/>
      <c r="N240" s="303"/>
      <c r="O240" s="303"/>
      <c r="P240" s="303"/>
      <c r="Q240" s="303"/>
      <c r="R240" s="303"/>
      <c r="S240" s="303"/>
      <c r="T240" s="303"/>
      <c r="U240" s="303"/>
      <c r="V240" s="305"/>
      <c r="W240" s="305"/>
      <c r="X240" s="305"/>
      <c r="Y240" s="305"/>
    </row>
    <row r="241" spans="11:25" ht="15.75" customHeight="1" x14ac:dyDescent="0.25">
      <c r="K241" s="303"/>
      <c r="L241" s="303"/>
      <c r="M241" s="303"/>
      <c r="N241" s="303"/>
      <c r="O241" s="303"/>
      <c r="P241" s="303"/>
      <c r="Q241" s="303"/>
      <c r="R241" s="303"/>
      <c r="S241" s="303"/>
      <c r="T241" s="303"/>
      <c r="U241" s="303"/>
      <c r="V241" s="305"/>
      <c r="W241" s="305"/>
      <c r="X241" s="305"/>
      <c r="Y241" s="305"/>
    </row>
    <row r="242" spans="11:25" ht="15.75" customHeight="1" x14ac:dyDescent="0.25">
      <c r="K242" s="303"/>
      <c r="L242" s="303"/>
      <c r="M242" s="303"/>
      <c r="N242" s="303"/>
      <c r="O242" s="303"/>
      <c r="P242" s="303"/>
      <c r="Q242" s="303"/>
      <c r="R242" s="303"/>
      <c r="S242" s="303"/>
      <c r="T242" s="303"/>
      <c r="U242" s="303"/>
      <c r="V242" s="305"/>
      <c r="W242" s="305"/>
      <c r="X242" s="305"/>
      <c r="Y242" s="305"/>
    </row>
    <row r="243" spans="11:25" ht="15.75" customHeight="1" x14ac:dyDescent="0.25">
      <c r="K243" s="303"/>
      <c r="L243" s="303"/>
      <c r="M243" s="303"/>
      <c r="N243" s="303"/>
      <c r="O243" s="303"/>
      <c r="P243" s="303"/>
      <c r="Q243" s="303"/>
      <c r="R243" s="303"/>
      <c r="S243" s="303"/>
      <c r="T243" s="303"/>
      <c r="U243" s="303"/>
      <c r="V243" s="305"/>
      <c r="W243" s="305"/>
      <c r="X243" s="305"/>
      <c r="Y243" s="305"/>
    </row>
    <row r="244" spans="11:25" ht="15.75" customHeight="1" x14ac:dyDescent="0.25">
      <c r="K244" s="303"/>
      <c r="L244" s="303"/>
      <c r="M244" s="303"/>
      <c r="N244" s="303"/>
      <c r="O244" s="303"/>
      <c r="P244" s="303"/>
      <c r="Q244" s="303"/>
      <c r="R244" s="303"/>
      <c r="S244" s="303"/>
      <c r="T244" s="303"/>
      <c r="U244" s="303"/>
      <c r="V244" s="305"/>
      <c r="W244" s="305"/>
      <c r="X244" s="305"/>
      <c r="Y244" s="305"/>
    </row>
    <row r="245" spans="11:25" ht="15.75" customHeight="1" x14ac:dyDescent="0.25">
      <c r="K245" s="303"/>
      <c r="L245" s="303"/>
      <c r="M245" s="303"/>
      <c r="N245" s="303"/>
      <c r="O245" s="303"/>
      <c r="P245" s="303"/>
      <c r="Q245" s="303"/>
      <c r="R245" s="303"/>
      <c r="S245" s="303"/>
      <c r="T245" s="303"/>
      <c r="U245" s="303"/>
      <c r="V245" s="305"/>
      <c r="W245" s="305"/>
      <c r="X245" s="305"/>
      <c r="Y245" s="305"/>
    </row>
    <row r="246" spans="11:25" ht="15.75" customHeight="1" x14ac:dyDescent="0.25">
      <c r="K246" s="303"/>
      <c r="L246" s="303"/>
      <c r="M246" s="303"/>
      <c r="N246" s="303"/>
      <c r="O246" s="303"/>
      <c r="P246" s="303"/>
      <c r="Q246" s="303"/>
      <c r="R246" s="303"/>
      <c r="S246" s="303"/>
      <c r="T246" s="303"/>
      <c r="U246" s="303"/>
      <c r="V246" s="305"/>
      <c r="W246" s="305"/>
      <c r="X246" s="305"/>
      <c r="Y246" s="305"/>
    </row>
    <row r="247" spans="11:25" ht="15.75" customHeight="1" x14ac:dyDescent="0.25">
      <c r="K247" s="303"/>
      <c r="L247" s="303"/>
      <c r="M247" s="303"/>
      <c r="N247" s="303"/>
      <c r="O247" s="303"/>
      <c r="P247" s="303"/>
      <c r="Q247" s="303"/>
      <c r="R247" s="303"/>
      <c r="S247" s="303"/>
      <c r="T247" s="303"/>
      <c r="U247" s="303"/>
      <c r="V247" s="305"/>
      <c r="W247" s="305"/>
      <c r="X247" s="305"/>
      <c r="Y247" s="305"/>
    </row>
    <row r="248" spans="11:25" ht="15.75" customHeight="1" x14ac:dyDescent="0.25">
      <c r="K248" s="303"/>
      <c r="L248" s="303"/>
      <c r="M248" s="303"/>
      <c r="N248" s="303"/>
      <c r="O248" s="303"/>
      <c r="P248" s="303"/>
      <c r="Q248" s="303"/>
      <c r="R248" s="303"/>
      <c r="S248" s="303"/>
      <c r="T248" s="303"/>
      <c r="U248" s="303"/>
      <c r="V248" s="305"/>
      <c r="W248" s="305"/>
      <c r="X248" s="305"/>
      <c r="Y248" s="305"/>
    </row>
    <row r="249" spans="11:25" ht="15.75" customHeight="1" x14ac:dyDescent="0.25">
      <c r="K249" s="303"/>
      <c r="L249" s="303"/>
      <c r="M249" s="303"/>
      <c r="N249" s="303"/>
      <c r="O249" s="303"/>
      <c r="P249" s="303"/>
      <c r="Q249" s="303"/>
      <c r="R249" s="303"/>
      <c r="S249" s="303"/>
      <c r="T249" s="303"/>
      <c r="U249" s="303"/>
      <c r="V249" s="305"/>
      <c r="W249" s="305"/>
      <c r="X249" s="305"/>
      <c r="Y249" s="305"/>
    </row>
    <row r="250" spans="11:25" ht="15.75" customHeight="1" x14ac:dyDescent="0.25">
      <c r="K250" s="303"/>
      <c r="L250" s="303"/>
      <c r="M250" s="303"/>
      <c r="N250" s="303"/>
      <c r="O250" s="303"/>
      <c r="P250" s="303"/>
      <c r="Q250" s="303"/>
      <c r="R250" s="303"/>
      <c r="S250" s="303"/>
      <c r="T250" s="303"/>
      <c r="U250" s="303"/>
      <c r="V250" s="305"/>
      <c r="W250" s="305"/>
      <c r="X250" s="305"/>
      <c r="Y250" s="305"/>
    </row>
    <row r="251" spans="11:25" ht="15.75" customHeight="1" x14ac:dyDescent="0.25">
      <c r="K251" s="303"/>
      <c r="L251" s="303"/>
      <c r="M251" s="303"/>
      <c r="N251" s="303"/>
      <c r="O251" s="303"/>
      <c r="P251" s="303"/>
      <c r="Q251" s="303"/>
      <c r="R251" s="303"/>
      <c r="S251" s="303"/>
      <c r="T251" s="303"/>
      <c r="U251" s="303"/>
      <c r="V251" s="305"/>
      <c r="W251" s="305"/>
      <c r="X251" s="305"/>
      <c r="Y251" s="305"/>
    </row>
    <row r="252" spans="11:25" ht="15.75" customHeight="1" x14ac:dyDescent="0.25">
      <c r="K252" s="303"/>
      <c r="L252" s="303"/>
      <c r="M252" s="303"/>
      <c r="N252" s="303"/>
      <c r="O252" s="303"/>
      <c r="P252" s="303"/>
      <c r="Q252" s="303"/>
      <c r="R252" s="303"/>
      <c r="S252" s="303"/>
      <c r="T252" s="303"/>
      <c r="U252" s="303"/>
      <c r="V252" s="305"/>
      <c r="W252" s="305"/>
      <c r="X252" s="305"/>
      <c r="Y252" s="305"/>
    </row>
    <row r="253" spans="11:25" ht="15.75" customHeight="1" x14ac:dyDescent="0.25">
      <c r="K253" s="303"/>
      <c r="L253" s="303"/>
      <c r="M253" s="303"/>
      <c r="N253" s="303"/>
      <c r="O253" s="303"/>
      <c r="P253" s="303"/>
      <c r="Q253" s="303"/>
      <c r="R253" s="303"/>
      <c r="S253" s="303"/>
      <c r="T253" s="303"/>
      <c r="U253" s="303"/>
      <c r="V253" s="305"/>
      <c r="W253" s="305"/>
      <c r="X253" s="305"/>
      <c r="Y253" s="305"/>
    </row>
    <row r="254" spans="11:25" ht="15.75" customHeight="1" x14ac:dyDescent="0.25">
      <c r="K254" s="303"/>
      <c r="L254" s="303"/>
      <c r="M254" s="303"/>
      <c r="N254" s="303"/>
      <c r="O254" s="303"/>
      <c r="P254" s="303"/>
      <c r="Q254" s="303"/>
      <c r="R254" s="303"/>
      <c r="S254" s="303"/>
      <c r="T254" s="303"/>
      <c r="U254" s="303"/>
      <c r="V254" s="305"/>
      <c r="W254" s="305"/>
      <c r="X254" s="305"/>
      <c r="Y254" s="305"/>
    </row>
    <row r="255" spans="11:25" ht="15.75" customHeight="1" x14ac:dyDescent="0.25">
      <c r="K255" s="303"/>
      <c r="L255" s="303"/>
      <c r="M255" s="303"/>
      <c r="N255" s="303"/>
      <c r="O255" s="303"/>
      <c r="P255" s="303"/>
      <c r="Q255" s="303"/>
      <c r="R255" s="303"/>
      <c r="S255" s="303"/>
      <c r="T255" s="303"/>
      <c r="U255" s="303"/>
      <c r="V255" s="305"/>
      <c r="W255" s="305"/>
      <c r="X255" s="305"/>
      <c r="Y255" s="305"/>
    </row>
    <row r="256" spans="11:25" ht="15.75" customHeight="1" x14ac:dyDescent="0.25">
      <c r="K256" s="303"/>
      <c r="L256" s="303"/>
      <c r="M256" s="303"/>
      <c r="N256" s="303"/>
      <c r="O256" s="303"/>
      <c r="P256" s="303"/>
      <c r="Q256" s="303"/>
      <c r="R256" s="303"/>
      <c r="S256" s="303"/>
      <c r="T256" s="303"/>
      <c r="U256" s="303"/>
      <c r="V256" s="305"/>
      <c r="W256" s="305"/>
      <c r="X256" s="305"/>
      <c r="Y256" s="305"/>
    </row>
    <row r="257" spans="11:25" ht="15.75" customHeight="1" x14ac:dyDescent="0.25">
      <c r="K257" s="303"/>
      <c r="L257" s="303"/>
      <c r="M257" s="303"/>
      <c r="N257" s="303"/>
      <c r="O257" s="303"/>
      <c r="P257" s="303"/>
      <c r="Q257" s="303"/>
      <c r="R257" s="303"/>
      <c r="S257" s="303"/>
      <c r="T257" s="303"/>
      <c r="U257" s="303"/>
      <c r="V257" s="305"/>
      <c r="W257" s="305"/>
      <c r="X257" s="305"/>
      <c r="Y257" s="305"/>
    </row>
    <row r="258" spans="11:25" ht="15.75" customHeight="1" x14ac:dyDescent="0.25">
      <c r="K258" s="303"/>
      <c r="L258" s="303"/>
      <c r="M258" s="303"/>
      <c r="N258" s="303"/>
      <c r="O258" s="303"/>
      <c r="P258" s="303"/>
      <c r="Q258" s="303"/>
      <c r="R258" s="303"/>
      <c r="S258" s="303"/>
      <c r="T258" s="303"/>
      <c r="U258" s="303"/>
      <c r="V258" s="305"/>
      <c r="W258" s="305"/>
      <c r="X258" s="305"/>
      <c r="Y258" s="305"/>
    </row>
    <row r="259" spans="11:25" ht="15.75" customHeight="1" x14ac:dyDescent="0.25">
      <c r="K259" s="303"/>
      <c r="L259" s="303"/>
      <c r="M259" s="303"/>
      <c r="N259" s="303"/>
      <c r="O259" s="303"/>
      <c r="P259" s="303"/>
      <c r="Q259" s="303"/>
      <c r="R259" s="303"/>
      <c r="S259" s="303"/>
      <c r="T259" s="303"/>
      <c r="U259" s="303"/>
      <c r="V259" s="305"/>
      <c r="W259" s="305"/>
      <c r="X259" s="305"/>
      <c r="Y259" s="305"/>
    </row>
    <row r="260" spans="11:25" ht="15.75" customHeight="1" x14ac:dyDescent="0.25">
      <c r="K260" s="303"/>
      <c r="L260" s="303"/>
      <c r="M260" s="303"/>
      <c r="N260" s="303"/>
      <c r="O260" s="303"/>
      <c r="P260" s="303"/>
      <c r="Q260" s="303"/>
      <c r="R260" s="303"/>
      <c r="S260" s="303"/>
      <c r="T260" s="303"/>
      <c r="U260" s="303"/>
      <c r="V260" s="305"/>
      <c r="W260" s="305"/>
      <c r="X260" s="305"/>
      <c r="Y260" s="305"/>
    </row>
    <row r="261" spans="11:25" ht="15.75" customHeight="1" x14ac:dyDescent="0.25">
      <c r="K261" s="303"/>
      <c r="L261" s="303"/>
      <c r="M261" s="303"/>
      <c r="N261" s="303"/>
      <c r="O261" s="303"/>
      <c r="P261" s="303"/>
      <c r="Q261" s="303"/>
      <c r="R261" s="303"/>
      <c r="S261" s="303"/>
      <c r="T261" s="303"/>
      <c r="U261" s="303"/>
      <c r="V261" s="305"/>
      <c r="W261" s="305"/>
      <c r="X261" s="305"/>
      <c r="Y261" s="305"/>
    </row>
    <row r="262" spans="11:25" ht="15.75" customHeight="1" x14ac:dyDescent="0.25">
      <c r="K262" s="303"/>
      <c r="L262" s="303"/>
      <c r="M262" s="303"/>
      <c r="N262" s="303"/>
      <c r="O262" s="303"/>
      <c r="P262" s="303"/>
      <c r="Q262" s="303"/>
      <c r="R262" s="303"/>
      <c r="S262" s="303"/>
      <c r="T262" s="303"/>
      <c r="U262" s="303"/>
      <c r="V262" s="305"/>
      <c r="W262" s="305"/>
      <c r="X262" s="305"/>
      <c r="Y262" s="305"/>
    </row>
    <row r="263" spans="11:25" ht="15.75" customHeight="1" x14ac:dyDescent="0.25">
      <c r="K263" s="303"/>
      <c r="L263" s="303"/>
      <c r="M263" s="303"/>
      <c r="N263" s="303"/>
      <c r="O263" s="303"/>
      <c r="P263" s="303"/>
      <c r="Q263" s="303"/>
      <c r="R263" s="303"/>
      <c r="S263" s="303"/>
      <c r="T263" s="303"/>
      <c r="U263" s="303"/>
      <c r="V263" s="305"/>
      <c r="W263" s="305"/>
      <c r="X263" s="305"/>
      <c r="Y263" s="305"/>
    </row>
    <row r="264" spans="11:25" ht="15.75" customHeight="1" x14ac:dyDescent="0.25">
      <c r="K264" s="303"/>
      <c r="L264" s="303"/>
      <c r="M264" s="303"/>
      <c r="N264" s="303"/>
      <c r="O264" s="303"/>
      <c r="P264" s="303"/>
      <c r="Q264" s="303"/>
      <c r="R264" s="303"/>
      <c r="S264" s="303"/>
      <c r="T264" s="303"/>
      <c r="U264" s="303"/>
      <c r="V264" s="305"/>
      <c r="W264" s="305"/>
      <c r="X264" s="305"/>
      <c r="Y264" s="305"/>
    </row>
    <row r="265" spans="11:25" ht="15.75" customHeight="1" x14ac:dyDescent="0.25">
      <c r="K265" s="303"/>
      <c r="L265" s="303"/>
      <c r="M265" s="303"/>
      <c r="N265" s="303"/>
      <c r="O265" s="303"/>
      <c r="P265" s="303"/>
      <c r="Q265" s="303"/>
      <c r="R265" s="303"/>
      <c r="S265" s="303"/>
      <c r="T265" s="303"/>
      <c r="U265" s="303"/>
      <c r="V265" s="305"/>
      <c r="W265" s="305"/>
      <c r="X265" s="305"/>
      <c r="Y265" s="305"/>
    </row>
    <row r="266" spans="11:25" ht="15.75" customHeight="1" x14ac:dyDescent="0.25">
      <c r="K266" s="303"/>
      <c r="L266" s="303"/>
      <c r="M266" s="303"/>
      <c r="N266" s="303"/>
      <c r="O266" s="303"/>
      <c r="P266" s="303"/>
      <c r="Q266" s="303"/>
      <c r="R266" s="303"/>
      <c r="S266" s="303"/>
      <c r="T266" s="303"/>
      <c r="U266" s="303"/>
      <c r="V266" s="305"/>
      <c r="W266" s="305"/>
      <c r="X266" s="305"/>
      <c r="Y266" s="305"/>
    </row>
    <row r="267" spans="11:25" ht="15.75" customHeight="1" x14ac:dyDescent="0.25">
      <c r="K267" s="303"/>
      <c r="L267" s="303"/>
      <c r="M267" s="303"/>
      <c r="N267" s="303"/>
      <c r="O267" s="303"/>
      <c r="P267" s="303"/>
      <c r="Q267" s="303"/>
      <c r="R267" s="303"/>
      <c r="S267" s="303"/>
      <c r="T267" s="303"/>
      <c r="U267" s="303"/>
      <c r="V267" s="305"/>
      <c r="W267" s="305"/>
      <c r="X267" s="305"/>
      <c r="Y267" s="305"/>
    </row>
    <row r="268" spans="11:25" ht="15.75" customHeight="1" x14ac:dyDescent="0.25">
      <c r="K268" s="303"/>
      <c r="L268" s="303"/>
      <c r="M268" s="303"/>
      <c r="N268" s="303"/>
      <c r="O268" s="303"/>
      <c r="P268" s="303"/>
      <c r="Q268" s="303"/>
      <c r="R268" s="303"/>
      <c r="S268" s="303"/>
      <c r="T268" s="303"/>
      <c r="U268" s="303"/>
      <c r="V268" s="305"/>
      <c r="W268" s="305"/>
      <c r="X268" s="305"/>
      <c r="Y268" s="305"/>
    </row>
    <row r="269" spans="11:25" ht="15.75" customHeight="1" x14ac:dyDescent="0.25">
      <c r="K269" s="303"/>
      <c r="L269" s="303"/>
      <c r="M269" s="303"/>
      <c r="N269" s="303"/>
      <c r="O269" s="303"/>
      <c r="P269" s="303"/>
      <c r="Q269" s="303"/>
      <c r="R269" s="303"/>
      <c r="S269" s="303"/>
      <c r="T269" s="303"/>
      <c r="U269" s="303"/>
      <c r="V269" s="305"/>
      <c r="W269" s="305"/>
      <c r="X269" s="305"/>
      <c r="Y269" s="305"/>
    </row>
    <row r="270" spans="11:25" ht="15.75" customHeight="1" x14ac:dyDescent="0.25">
      <c r="K270" s="303"/>
      <c r="L270" s="303"/>
      <c r="M270" s="303"/>
      <c r="N270" s="303"/>
      <c r="O270" s="303"/>
      <c r="P270" s="303"/>
      <c r="Q270" s="303"/>
      <c r="R270" s="303"/>
      <c r="S270" s="303"/>
      <c r="T270" s="303"/>
      <c r="U270" s="303"/>
      <c r="V270" s="305"/>
      <c r="W270" s="305"/>
      <c r="X270" s="305"/>
      <c r="Y270" s="305"/>
    </row>
    <row r="271" spans="11:25" ht="15.75" customHeight="1" x14ac:dyDescent="0.25">
      <c r="K271" s="303"/>
      <c r="L271" s="303"/>
      <c r="M271" s="303"/>
      <c r="N271" s="303"/>
      <c r="O271" s="303"/>
      <c r="P271" s="303"/>
      <c r="Q271" s="303"/>
      <c r="R271" s="303"/>
      <c r="S271" s="303"/>
      <c r="T271" s="303"/>
      <c r="U271" s="303"/>
      <c r="V271" s="305"/>
      <c r="W271" s="305"/>
      <c r="X271" s="305"/>
      <c r="Y271" s="305"/>
    </row>
    <row r="272" spans="11:25" ht="15.75" customHeight="1" x14ac:dyDescent="0.25">
      <c r="K272" s="303"/>
      <c r="L272" s="303"/>
      <c r="M272" s="303"/>
      <c r="N272" s="303"/>
      <c r="O272" s="303"/>
      <c r="P272" s="303"/>
      <c r="Q272" s="303"/>
      <c r="R272" s="303"/>
      <c r="S272" s="303"/>
      <c r="T272" s="303"/>
      <c r="U272" s="303"/>
      <c r="V272" s="305"/>
      <c r="W272" s="305"/>
      <c r="X272" s="305"/>
      <c r="Y272" s="305"/>
    </row>
    <row r="273" spans="11:25" ht="15.75" customHeight="1" x14ac:dyDescent="0.25">
      <c r="K273" s="303"/>
      <c r="L273" s="303"/>
      <c r="M273" s="303"/>
      <c r="N273" s="303"/>
      <c r="O273" s="303"/>
      <c r="P273" s="303"/>
      <c r="Q273" s="303"/>
      <c r="R273" s="303"/>
      <c r="S273" s="303"/>
      <c r="T273" s="303"/>
      <c r="U273" s="303"/>
      <c r="V273" s="305"/>
      <c r="W273" s="305"/>
      <c r="X273" s="305"/>
      <c r="Y273" s="305"/>
    </row>
    <row r="274" spans="11:25" ht="15.75" customHeight="1" x14ac:dyDescent="0.25">
      <c r="K274" s="303"/>
      <c r="L274" s="303"/>
      <c r="M274" s="303"/>
      <c r="N274" s="303"/>
      <c r="O274" s="303"/>
      <c r="P274" s="303"/>
      <c r="Q274" s="303"/>
      <c r="R274" s="303"/>
      <c r="S274" s="303"/>
      <c r="T274" s="303"/>
      <c r="U274" s="303"/>
      <c r="V274" s="305"/>
      <c r="W274" s="305"/>
      <c r="X274" s="305"/>
      <c r="Y274" s="305"/>
    </row>
    <row r="275" spans="11:25" ht="15.75" customHeight="1" x14ac:dyDescent="0.25">
      <c r="K275" s="303"/>
      <c r="L275" s="303"/>
      <c r="M275" s="303"/>
      <c r="N275" s="303"/>
      <c r="O275" s="303"/>
      <c r="P275" s="303"/>
      <c r="Q275" s="303"/>
      <c r="R275" s="303"/>
      <c r="S275" s="303"/>
      <c r="T275" s="303"/>
      <c r="U275" s="303"/>
      <c r="V275" s="305"/>
      <c r="W275" s="305"/>
      <c r="X275" s="305"/>
      <c r="Y275" s="305"/>
    </row>
    <row r="276" spans="11:25" ht="15.75" customHeight="1" x14ac:dyDescent="0.25">
      <c r="K276" s="303"/>
      <c r="L276" s="303"/>
      <c r="M276" s="303"/>
      <c r="N276" s="303"/>
      <c r="O276" s="303"/>
      <c r="P276" s="303"/>
      <c r="Q276" s="303"/>
      <c r="R276" s="303"/>
      <c r="S276" s="303"/>
      <c r="T276" s="303"/>
      <c r="U276" s="303"/>
      <c r="V276" s="305"/>
      <c r="W276" s="305"/>
      <c r="X276" s="305"/>
      <c r="Y276" s="305"/>
    </row>
    <row r="277" spans="11:25" ht="15.75" customHeight="1" x14ac:dyDescent="0.25">
      <c r="K277" s="303"/>
      <c r="L277" s="303"/>
      <c r="M277" s="303"/>
      <c r="N277" s="303"/>
      <c r="O277" s="303"/>
      <c r="P277" s="303"/>
      <c r="Q277" s="303"/>
      <c r="R277" s="303"/>
      <c r="S277" s="303"/>
      <c r="T277" s="303"/>
      <c r="U277" s="303"/>
      <c r="V277" s="305"/>
      <c r="W277" s="305"/>
      <c r="X277" s="305"/>
      <c r="Y277" s="305"/>
    </row>
    <row r="278" spans="11:25" ht="15.75" customHeight="1" x14ac:dyDescent="0.25">
      <c r="K278" s="303"/>
      <c r="L278" s="303"/>
      <c r="M278" s="303"/>
      <c r="N278" s="303"/>
      <c r="O278" s="303"/>
      <c r="P278" s="303"/>
      <c r="Q278" s="303"/>
      <c r="R278" s="303"/>
      <c r="S278" s="303"/>
      <c r="T278" s="303"/>
      <c r="U278" s="303"/>
      <c r="V278" s="305"/>
      <c r="W278" s="305"/>
      <c r="X278" s="305"/>
      <c r="Y278" s="305"/>
    </row>
    <row r="279" spans="11:25" ht="15.75" customHeight="1" x14ac:dyDescent="0.25">
      <c r="K279" s="303"/>
      <c r="L279" s="303"/>
      <c r="M279" s="303"/>
      <c r="N279" s="303"/>
      <c r="O279" s="303"/>
      <c r="P279" s="303"/>
      <c r="Q279" s="303"/>
      <c r="R279" s="303"/>
      <c r="S279" s="303"/>
      <c r="T279" s="303"/>
      <c r="U279" s="303"/>
      <c r="V279" s="305"/>
      <c r="W279" s="305"/>
      <c r="X279" s="305"/>
      <c r="Y279" s="305"/>
    </row>
    <row r="280" spans="11:25" ht="15.75" customHeight="1" x14ac:dyDescent="0.25">
      <c r="K280" s="303"/>
      <c r="L280" s="303"/>
      <c r="M280" s="303"/>
      <c r="N280" s="303"/>
      <c r="O280" s="303"/>
      <c r="P280" s="303"/>
      <c r="Q280" s="303"/>
      <c r="R280" s="303"/>
      <c r="S280" s="303"/>
      <c r="T280" s="303"/>
      <c r="U280" s="303"/>
      <c r="V280" s="305"/>
      <c r="W280" s="305"/>
      <c r="X280" s="305"/>
      <c r="Y280" s="305"/>
    </row>
    <row r="281" spans="11:25" ht="15.75" customHeight="1" x14ac:dyDescent="0.25">
      <c r="K281" s="303"/>
      <c r="L281" s="303"/>
      <c r="M281" s="303"/>
      <c r="N281" s="303"/>
      <c r="O281" s="303"/>
      <c r="P281" s="303"/>
      <c r="Q281" s="303"/>
      <c r="R281" s="303"/>
      <c r="S281" s="303"/>
      <c r="T281" s="303"/>
      <c r="U281" s="303"/>
      <c r="V281" s="305"/>
      <c r="W281" s="305"/>
      <c r="X281" s="305"/>
      <c r="Y281" s="305"/>
    </row>
    <row r="282" spans="11:25" ht="15.75" customHeight="1" x14ac:dyDescent="0.25">
      <c r="K282" s="303"/>
      <c r="L282" s="303"/>
      <c r="M282" s="303"/>
      <c r="N282" s="303"/>
      <c r="O282" s="303"/>
      <c r="P282" s="303"/>
      <c r="Q282" s="303"/>
      <c r="R282" s="303"/>
      <c r="S282" s="303"/>
      <c r="T282" s="303"/>
      <c r="U282" s="303"/>
      <c r="V282" s="305"/>
      <c r="W282" s="305"/>
      <c r="X282" s="305"/>
      <c r="Y282" s="305"/>
    </row>
    <row r="283" spans="11:25" ht="15.75" customHeight="1" x14ac:dyDescent="0.25">
      <c r="K283" s="303"/>
      <c r="L283" s="303"/>
      <c r="M283" s="303"/>
      <c r="N283" s="303"/>
      <c r="O283" s="303"/>
      <c r="P283" s="303"/>
      <c r="Q283" s="303"/>
      <c r="R283" s="303"/>
      <c r="S283" s="303"/>
      <c r="T283" s="303"/>
      <c r="U283" s="303"/>
      <c r="V283" s="305"/>
      <c r="W283" s="305"/>
      <c r="X283" s="305"/>
      <c r="Y283" s="305"/>
    </row>
    <row r="284" spans="11:25" ht="15.75" customHeight="1" x14ac:dyDescent="0.25">
      <c r="K284" s="303"/>
      <c r="L284" s="303"/>
      <c r="M284" s="303"/>
      <c r="N284" s="303"/>
      <c r="O284" s="303"/>
      <c r="P284" s="303"/>
      <c r="Q284" s="303"/>
      <c r="R284" s="303"/>
      <c r="S284" s="303"/>
      <c r="T284" s="303"/>
      <c r="U284" s="303"/>
      <c r="V284" s="305"/>
      <c r="W284" s="305"/>
      <c r="X284" s="305"/>
      <c r="Y284" s="305"/>
    </row>
    <row r="285" spans="11:25" ht="15.75" customHeight="1" x14ac:dyDescent="0.25">
      <c r="K285" s="303"/>
      <c r="L285" s="303"/>
      <c r="M285" s="303"/>
      <c r="N285" s="303"/>
      <c r="O285" s="303"/>
      <c r="P285" s="303"/>
      <c r="Q285" s="303"/>
      <c r="R285" s="303"/>
      <c r="S285" s="303"/>
      <c r="T285" s="303"/>
      <c r="U285" s="303"/>
      <c r="V285" s="305"/>
      <c r="W285" s="305"/>
      <c r="X285" s="305"/>
      <c r="Y285" s="305"/>
    </row>
    <row r="286" spans="11:25" ht="15.75" customHeight="1" x14ac:dyDescent="0.25">
      <c r="K286" s="303"/>
      <c r="L286" s="303"/>
      <c r="M286" s="303"/>
      <c r="N286" s="303"/>
      <c r="O286" s="303"/>
      <c r="P286" s="303"/>
      <c r="Q286" s="303"/>
      <c r="R286" s="303"/>
      <c r="S286" s="303"/>
      <c r="T286" s="303"/>
      <c r="U286" s="303"/>
      <c r="V286" s="305"/>
      <c r="W286" s="305"/>
      <c r="X286" s="305"/>
      <c r="Y286" s="305"/>
    </row>
    <row r="287" spans="11:25" ht="15.75" customHeight="1" x14ac:dyDescent="0.25">
      <c r="K287" s="303"/>
      <c r="L287" s="303"/>
      <c r="M287" s="303"/>
      <c r="N287" s="303"/>
      <c r="O287" s="303"/>
      <c r="P287" s="303"/>
      <c r="Q287" s="303"/>
      <c r="R287" s="303"/>
      <c r="S287" s="303"/>
      <c r="T287" s="303"/>
      <c r="U287" s="303"/>
      <c r="V287" s="305"/>
      <c r="W287" s="305"/>
      <c r="X287" s="305"/>
      <c r="Y287" s="305"/>
    </row>
    <row r="288" spans="11:25" ht="15.75" customHeight="1" x14ac:dyDescent="0.25">
      <c r="K288" s="303"/>
      <c r="L288" s="303"/>
      <c r="M288" s="303"/>
      <c r="N288" s="303"/>
      <c r="O288" s="303"/>
      <c r="P288" s="303"/>
      <c r="Q288" s="303"/>
      <c r="R288" s="303"/>
      <c r="S288" s="303"/>
      <c r="T288" s="303"/>
      <c r="U288" s="303"/>
      <c r="V288" s="305"/>
      <c r="W288" s="305"/>
      <c r="X288" s="305"/>
      <c r="Y288" s="305"/>
    </row>
    <row r="289" spans="11:25" ht="15.75" customHeight="1" x14ac:dyDescent="0.25">
      <c r="K289" s="303"/>
      <c r="L289" s="303"/>
      <c r="M289" s="303"/>
      <c r="N289" s="303"/>
      <c r="O289" s="303"/>
      <c r="P289" s="303"/>
      <c r="Q289" s="303"/>
      <c r="R289" s="303"/>
      <c r="S289" s="303"/>
      <c r="T289" s="303"/>
      <c r="U289" s="303"/>
      <c r="V289" s="305"/>
      <c r="W289" s="305"/>
      <c r="X289" s="305"/>
      <c r="Y289" s="305"/>
    </row>
    <row r="290" spans="11:25" ht="15.75" customHeight="1" x14ac:dyDescent="0.25">
      <c r="K290" s="303"/>
      <c r="L290" s="303"/>
      <c r="M290" s="303"/>
      <c r="N290" s="303"/>
      <c r="O290" s="303"/>
      <c r="P290" s="303"/>
      <c r="Q290" s="303"/>
      <c r="R290" s="303"/>
      <c r="S290" s="303"/>
      <c r="T290" s="303"/>
      <c r="U290" s="303"/>
      <c r="V290" s="305"/>
      <c r="W290" s="305"/>
      <c r="X290" s="305"/>
      <c r="Y290" s="305"/>
    </row>
    <row r="291" spans="11:25" ht="15.75" customHeight="1" x14ac:dyDescent="0.25">
      <c r="K291" s="303"/>
      <c r="L291" s="303"/>
      <c r="M291" s="303"/>
      <c r="N291" s="303"/>
      <c r="O291" s="303"/>
      <c r="P291" s="303"/>
      <c r="Q291" s="303"/>
      <c r="R291" s="303"/>
      <c r="S291" s="303"/>
      <c r="T291" s="303"/>
      <c r="U291" s="303"/>
      <c r="V291" s="305"/>
      <c r="W291" s="305"/>
      <c r="X291" s="305"/>
      <c r="Y291" s="305"/>
    </row>
    <row r="292" spans="11:25" ht="15.75" customHeight="1" x14ac:dyDescent="0.25">
      <c r="K292" s="303"/>
      <c r="L292" s="303"/>
      <c r="M292" s="303"/>
      <c r="N292" s="303"/>
      <c r="O292" s="303"/>
      <c r="P292" s="303"/>
      <c r="Q292" s="303"/>
      <c r="R292" s="303"/>
      <c r="S292" s="303"/>
      <c r="T292" s="303"/>
      <c r="U292" s="303"/>
      <c r="V292" s="305"/>
      <c r="W292" s="305"/>
      <c r="X292" s="305"/>
      <c r="Y292" s="305"/>
    </row>
    <row r="293" spans="11:25" ht="15.75" customHeight="1" x14ac:dyDescent="0.25">
      <c r="K293" s="303"/>
      <c r="L293" s="303"/>
      <c r="M293" s="303"/>
      <c r="N293" s="303"/>
      <c r="O293" s="303"/>
      <c r="P293" s="303"/>
      <c r="Q293" s="303"/>
      <c r="R293" s="303"/>
      <c r="S293" s="303"/>
      <c r="T293" s="303"/>
      <c r="U293" s="303"/>
      <c r="V293" s="305"/>
      <c r="W293" s="305"/>
      <c r="X293" s="305"/>
      <c r="Y293" s="305"/>
    </row>
    <row r="294" spans="11:25" ht="15.75" customHeight="1" x14ac:dyDescent="0.25">
      <c r="K294" s="303"/>
      <c r="L294" s="303"/>
      <c r="M294" s="303"/>
      <c r="N294" s="303"/>
      <c r="O294" s="303"/>
      <c r="P294" s="303"/>
      <c r="Q294" s="303"/>
      <c r="R294" s="303"/>
      <c r="S294" s="303"/>
      <c r="T294" s="303"/>
      <c r="U294" s="303"/>
      <c r="V294" s="305"/>
      <c r="W294" s="305"/>
      <c r="X294" s="305"/>
      <c r="Y294" s="305"/>
    </row>
    <row r="295" spans="11:25" ht="15.75" customHeight="1" x14ac:dyDescent="0.25">
      <c r="K295" s="303"/>
      <c r="L295" s="303"/>
      <c r="M295" s="303"/>
      <c r="N295" s="303"/>
      <c r="O295" s="303"/>
      <c r="P295" s="303"/>
      <c r="Q295" s="303"/>
      <c r="R295" s="303"/>
      <c r="S295" s="303"/>
      <c r="T295" s="303"/>
      <c r="U295" s="303"/>
      <c r="V295" s="305"/>
      <c r="W295" s="305"/>
      <c r="X295" s="305"/>
      <c r="Y295" s="305"/>
    </row>
    <row r="296" spans="11:25" ht="15.75" customHeight="1" x14ac:dyDescent="0.25">
      <c r="K296" s="303"/>
      <c r="L296" s="303"/>
      <c r="M296" s="303"/>
      <c r="N296" s="303"/>
      <c r="O296" s="303"/>
      <c r="P296" s="303"/>
      <c r="Q296" s="303"/>
      <c r="R296" s="303"/>
      <c r="S296" s="303"/>
      <c r="T296" s="303"/>
      <c r="U296" s="303"/>
      <c r="V296" s="305"/>
      <c r="W296" s="305"/>
      <c r="X296" s="305"/>
      <c r="Y296" s="305"/>
    </row>
    <row r="297" spans="11:25" ht="15.75" customHeight="1" x14ac:dyDescent="0.25">
      <c r="K297" s="303"/>
      <c r="L297" s="303"/>
      <c r="M297" s="303"/>
      <c r="N297" s="303"/>
      <c r="O297" s="303"/>
      <c r="P297" s="303"/>
      <c r="Q297" s="303"/>
      <c r="R297" s="303"/>
      <c r="S297" s="303"/>
      <c r="T297" s="303"/>
      <c r="U297" s="303"/>
      <c r="V297" s="305"/>
      <c r="W297" s="305"/>
      <c r="X297" s="305"/>
      <c r="Y297" s="305"/>
    </row>
    <row r="298" spans="11:25" ht="15.75" customHeight="1" x14ac:dyDescent="0.25">
      <c r="K298" s="303"/>
      <c r="L298" s="303"/>
      <c r="M298" s="303"/>
      <c r="N298" s="303"/>
      <c r="O298" s="303"/>
      <c r="P298" s="303"/>
      <c r="Q298" s="303"/>
      <c r="R298" s="303"/>
      <c r="S298" s="303"/>
      <c r="T298" s="303"/>
      <c r="U298" s="303"/>
      <c r="V298" s="305"/>
      <c r="W298" s="305"/>
      <c r="X298" s="305"/>
      <c r="Y298" s="305"/>
    </row>
    <row r="299" spans="11:25" ht="15.75" customHeight="1" x14ac:dyDescent="0.25">
      <c r="K299" s="303"/>
      <c r="L299" s="303"/>
      <c r="M299" s="303"/>
      <c r="N299" s="303"/>
      <c r="O299" s="303"/>
      <c r="P299" s="303"/>
      <c r="Q299" s="303"/>
      <c r="R299" s="303"/>
      <c r="S299" s="303"/>
      <c r="T299" s="303"/>
      <c r="U299" s="303"/>
      <c r="V299" s="305"/>
      <c r="W299" s="305"/>
      <c r="X299" s="305"/>
      <c r="Y299" s="305"/>
    </row>
    <row r="300" spans="11:25" ht="15.75" customHeight="1" x14ac:dyDescent="0.25">
      <c r="K300" s="303"/>
      <c r="L300" s="303"/>
      <c r="M300" s="303"/>
      <c r="N300" s="303"/>
      <c r="O300" s="303"/>
      <c r="P300" s="303"/>
      <c r="Q300" s="303"/>
      <c r="R300" s="303"/>
      <c r="S300" s="303"/>
      <c r="T300" s="303"/>
      <c r="U300" s="303"/>
      <c r="V300" s="305"/>
      <c r="W300" s="305"/>
      <c r="X300" s="305"/>
      <c r="Y300" s="305"/>
    </row>
    <row r="301" spans="11:25" ht="15.75" customHeight="1" x14ac:dyDescent="0.25">
      <c r="K301" s="303"/>
      <c r="L301" s="303"/>
      <c r="M301" s="303"/>
      <c r="N301" s="303"/>
      <c r="O301" s="303"/>
      <c r="P301" s="303"/>
      <c r="Q301" s="303"/>
      <c r="R301" s="303"/>
      <c r="S301" s="303"/>
      <c r="T301" s="303"/>
      <c r="U301" s="303"/>
      <c r="V301" s="305"/>
      <c r="W301" s="305"/>
      <c r="X301" s="305"/>
      <c r="Y301" s="305"/>
    </row>
    <row r="302" spans="11:25" ht="15.75" customHeight="1" x14ac:dyDescent="0.25">
      <c r="K302" s="303"/>
      <c r="L302" s="303"/>
      <c r="M302" s="303"/>
      <c r="N302" s="303"/>
      <c r="O302" s="303"/>
      <c r="P302" s="303"/>
      <c r="Q302" s="303"/>
      <c r="R302" s="303"/>
      <c r="S302" s="303"/>
      <c r="T302" s="303"/>
      <c r="U302" s="303"/>
      <c r="V302" s="305"/>
      <c r="W302" s="305"/>
      <c r="X302" s="305"/>
      <c r="Y302" s="305"/>
    </row>
    <row r="303" spans="11:25" ht="15.75" customHeight="1" x14ac:dyDescent="0.25">
      <c r="K303" s="303"/>
      <c r="L303" s="303"/>
      <c r="M303" s="303"/>
      <c r="N303" s="303"/>
      <c r="O303" s="303"/>
      <c r="P303" s="303"/>
      <c r="Q303" s="303"/>
      <c r="R303" s="303"/>
      <c r="S303" s="303"/>
      <c r="T303" s="303"/>
      <c r="U303" s="303"/>
      <c r="V303" s="305"/>
      <c r="W303" s="305"/>
      <c r="X303" s="305"/>
      <c r="Y303" s="305"/>
    </row>
    <row r="304" spans="11:25" ht="15.75" customHeight="1" x14ac:dyDescent="0.25">
      <c r="K304" s="303"/>
      <c r="L304" s="303"/>
      <c r="M304" s="303"/>
      <c r="N304" s="303"/>
      <c r="O304" s="303"/>
      <c r="P304" s="303"/>
      <c r="Q304" s="303"/>
      <c r="R304" s="303"/>
      <c r="S304" s="303"/>
      <c r="T304" s="303"/>
      <c r="U304" s="303"/>
      <c r="V304" s="305"/>
      <c r="W304" s="305"/>
      <c r="X304" s="305"/>
      <c r="Y304" s="305"/>
    </row>
    <row r="305" spans="11:25" ht="15.75" customHeight="1" x14ac:dyDescent="0.25">
      <c r="K305" s="303"/>
      <c r="L305" s="303"/>
      <c r="M305" s="303"/>
      <c r="N305" s="303"/>
      <c r="O305" s="303"/>
      <c r="P305" s="303"/>
      <c r="Q305" s="303"/>
      <c r="R305" s="303"/>
      <c r="S305" s="303"/>
      <c r="T305" s="303"/>
      <c r="U305" s="303"/>
      <c r="V305" s="305"/>
      <c r="W305" s="305"/>
      <c r="X305" s="305"/>
      <c r="Y305" s="305"/>
    </row>
    <row r="306" spans="11:25" ht="15.75" customHeight="1" x14ac:dyDescent="0.25">
      <c r="K306" s="303"/>
      <c r="L306" s="303"/>
      <c r="M306" s="303"/>
      <c r="N306" s="303"/>
      <c r="O306" s="303"/>
      <c r="P306" s="303"/>
      <c r="Q306" s="303"/>
      <c r="R306" s="303"/>
      <c r="S306" s="303"/>
      <c r="T306" s="303"/>
      <c r="U306" s="303"/>
      <c r="V306" s="305"/>
      <c r="W306" s="305"/>
      <c r="X306" s="305"/>
      <c r="Y306" s="305"/>
    </row>
    <row r="307" spans="11:25" ht="15.75" customHeight="1" x14ac:dyDescent="0.25">
      <c r="K307" s="303"/>
      <c r="L307" s="303"/>
      <c r="M307" s="303"/>
      <c r="N307" s="303"/>
      <c r="O307" s="303"/>
      <c r="P307" s="303"/>
      <c r="Q307" s="303"/>
      <c r="R307" s="303"/>
      <c r="S307" s="303"/>
      <c r="T307" s="303"/>
      <c r="U307" s="303"/>
      <c r="V307" s="305"/>
      <c r="W307" s="305"/>
      <c r="X307" s="305"/>
      <c r="Y307" s="305"/>
    </row>
    <row r="308" spans="11:25" ht="15.75" customHeight="1" x14ac:dyDescent="0.25">
      <c r="K308" s="303"/>
      <c r="L308" s="303"/>
      <c r="M308" s="303"/>
      <c r="N308" s="303"/>
      <c r="O308" s="303"/>
      <c r="P308" s="303"/>
      <c r="Q308" s="303"/>
      <c r="R308" s="303"/>
      <c r="S308" s="303"/>
      <c r="T308" s="303"/>
      <c r="U308" s="303"/>
      <c r="V308" s="305"/>
      <c r="W308" s="305"/>
      <c r="X308" s="305"/>
      <c r="Y308" s="305"/>
    </row>
    <row r="309" spans="11:25" ht="15.75" customHeight="1" x14ac:dyDescent="0.25">
      <c r="K309" s="303"/>
      <c r="L309" s="303"/>
      <c r="M309" s="303"/>
      <c r="N309" s="303"/>
      <c r="O309" s="303"/>
      <c r="P309" s="303"/>
      <c r="Q309" s="303"/>
      <c r="R309" s="303"/>
      <c r="S309" s="303"/>
      <c r="T309" s="303"/>
      <c r="U309" s="303"/>
      <c r="V309" s="305"/>
      <c r="W309" s="305"/>
      <c r="X309" s="305"/>
      <c r="Y309" s="305"/>
    </row>
    <row r="310" spans="11:25" ht="15.75" customHeight="1" x14ac:dyDescent="0.25">
      <c r="K310" s="303"/>
      <c r="L310" s="303"/>
      <c r="M310" s="303"/>
      <c r="N310" s="303"/>
      <c r="O310" s="303"/>
      <c r="P310" s="303"/>
      <c r="Q310" s="303"/>
      <c r="R310" s="303"/>
      <c r="S310" s="303"/>
      <c r="T310" s="303"/>
      <c r="U310" s="303"/>
      <c r="V310" s="305"/>
      <c r="W310" s="305"/>
      <c r="X310" s="305"/>
      <c r="Y310" s="305"/>
    </row>
    <row r="311" spans="11:25" ht="15.75" customHeight="1" x14ac:dyDescent="0.25">
      <c r="K311" s="303"/>
      <c r="L311" s="303"/>
      <c r="M311" s="303"/>
      <c r="N311" s="303"/>
      <c r="O311" s="303"/>
      <c r="P311" s="303"/>
      <c r="Q311" s="303"/>
      <c r="R311" s="303"/>
      <c r="S311" s="303"/>
      <c r="T311" s="303"/>
      <c r="U311" s="303"/>
      <c r="V311" s="305"/>
      <c r="W311" s="305"/>
      <c r="X311" s="305"/>
      <c r="Y311" s="305"/>
    </row>
    <row r="312" spans="11:25" ht="15.75" customHeight="1" x14ac:dyDescent="0.25">
      <c r="K312" s="303"/>
      <c r="L312" s="303"/>
      <c r="M312" s="303"/>
      <c r="N312" s="303"/>
      <c r="O312" s="303"/>
      <c r="P312" s="303"/>
      <c r="Q312" s="303"/>
      <c r="R312" s="303"/>
      <c r="S312" s="303"/>
      <c r="T312" s="303"/>
      <c r="U312" s="303"/>
      <c r="V312" s="305"/>
      <c r="W312" s="305"/>
      <c r="X312" s="305"/>
      <c r="Y312" s="305"/>
    </row>
    <row r="313" spans="11:25" ht="15.75" customHeight="1" x14ac:dyDescent="0.25">
      <c r="K313" s="303"/>
      <c r="L313" s="303"/>
      <c r="M313" s="303"/>
      <c r="N313" s="303"/>
      <c r="O313" s="303"/>
      <c r="P313" s="303"/>
      <c r="Q313" s="303"/>
      <c r="R313" s="303"/>
      <c r="S313" s="303"/>
      <c r="T313" s="303"/>
      <c r="U313" s="303"/>
      <c r="V313" s="305"/>
      <c r="W313" s="305"/>
      <c r="X313" s="305"/>
      <c r="Y313" s="305"/>
    </row>
    <row r="314" spans="11:25" ht="15.75" customHeight="1" x14ac:dyDescent="0.25">
      <c r="K314" s="303"/>
      <c r="L314" s="303"/>
      <c r="M314" s="303"/>
      <c r="N314" s="303"/>
      <c r="O314" s="303"/>
      <c r="P314" s="303"/>
      <c r="Q314" s="303"/>
      <c r="R314" s="303"/>
      <c r="S314" s="303"/>
      <c r="T314" s="303"/>
      <c r="U314" s="303"/>
      <c r="V314" s="305"/>
      <c r="W314" s="305"/>
      <c r="X314" s="305"/>
      <c r="Y314" s="305"/>
    </row>
    <row r="315" spans="11:25" ht="15.75" customHeight="1" x14ac:dyDescent="0.25">
      <c r="K315" s="303"/>
      <c r="L315" s="303"/>
      <c r="M315" s="303"/>
      <c r="N315" s="303"/>
      <c r="O315" s="303"/>
      <c r="P315" s="303"/>
      <c r="Q315" s="303"/>
      <c r="R315" s="303"/>
      <c r="S315" s="303"/>
      <c r="T315" s="303"/>
      <c r="U315" s="303"/>
      <c r="V315" s="305"/>
      <c r="W315" s="305"/>
      <c r="X315" s="305"/>
      <c r="Y315" s="305"/>
    </row>
    <row r="316" spans="11:25" ht="15.75" customHeight="1" x14ac:dyDescent="0.25">
      <c r="K316" s="303"/>
      <c r="L316" s="303"/>
      <c r="M316" s="303"/>
      <c r="N316" s="303"/>
      <c r="O316" s="303"/>
      <c r="P316" s="303"/>
      <c r="Q316" s="303"/>
      <c r="R316" s="303"/>
      <c r="S316" s="303"/>
      <c r="T316" s="303"/>
      <c r="U316" s="303"/>
      <c r="V316" s="305"/>
      <c r="W316" s="305"/>
      <c r="X316" s="305"/>
      <c r="Y316" s="305"/>
    </row>
    <row r="317" spans="11:25" ht="15.75" customHeight="1" x14ac:dyDescent="0.25">
      <c r="K317" s="303"/>
      <c r="L317" s="303"/>
      <c r="M317" s="303"/>
      <c r="N317" s="303"/>
      <c r="O317" s="303"/>
      <c r="P317" s="303"/>
      <c r="Q317" s="303"/>
      <c r="R317" s="303"/>
      <c r="S317" s="303"/>
      <c r="T317" s="303"/>
      <c r="U317" s="303"/>
      <c r="V317" s="305"/>
      <c r="W317" s="305"/>
      <c r="X317" s="305"/>
      <c r="Y317" s="305"/>
    </row>
    <row r="318" spans="11:25" ht="15.75" customHeight="1" x14ac:dyDescent="0.25">
      <c r="K318" s="303"/>
      <c r="L318" s="303"/>
      <c r="M318" s="303"/>
      <c r="N318" s="303"/>
      <c r="O318" s="303"/>
      <c r="P318" s="303"/>
      <c r="Q318" s="303"/>
      <c r="R318" s="303"/>
      <c r="S318" s="303"/>
      <c r="T318" s="303"/>
      <c r="U318" s="303"/>
      <c r="V318" s="305"/>
      <c r="W318" s="305"/>
      <c r="X318" s="305"/>
      <c r="Y318" s="305"/>
    </row>
    <row r="319" spans="11:25" ht="15.75" customHeight="1" x14ac:dyDescent="0.25">
      <c r="K319" s="303"/>
      <c r="L319" s="303"/>
      <c r="M319" s="303"/>
      <c r="N319" s="303"/>
      <c r="O319" s="303"/>
      <c r="P319" s="303"/>
      <c r="Q319" s="303"/>
      <c r="R319" s="303"/>
      <c r="S319" s="303"/>
      <c r="T319" s="303"/>
      <c r="U319" s="303"/>
      <c r="V319" s="305"/>
      <c r="W319" s="305"/>
      <c r="X319" s="305"/>
      <c r="Y319" s="305"/>
    </row>
    <row r="320" spans="11:25" ht="15.75" customHeight="1" x14ac:dyDescent="0.25">
      <c r="K320" s="303"/>
      <c r="L320" s="303"/>
      <c r="M320" s="303"/>
      <c r="N320" s="303"/>
      <c r="O320" s="303"/>
      <c r="P320" s="303"/>
      <c r="Q320" s="303"/>
      <c r="R320" s="303"/>
      <c r="S320" s="303"/>
      <c r="T320" s="303"/>
      <c r="U320" s="303"/>
      <c r="V320" s="305"/>
      <c r="W320" s="305"/>
      <c r="X320" s="305"/>
      <c r="Y320" s="305"/>
    </row>
    <row r="321" spans="11:25" ht="15.75" customHeight="1" x14ac:dyDescent="0.25">
      <c r="K321" s="303"/>
      <c r="L321" s="303"/>
      <c r="M321" s="303"/>
      <c r="N321" s="303"/>
      <c r="O321" s="303"/>
      <c r="P321" s="303"/>
      <c r="Q321" s="303"/>
      <c r="R321" s="303"/>
      <c r="S321" s="303"/>
      <c r="T321" s="303"/>
      <c r="U321" s="303"/>
      <c r="V321" s="305"/>
      <c r="W321" s="305"/>
      <c r="X321" s="305"/>
      <c r="Y321" s="305"/>
    </row>
    <row r="322" spans="11:25" ht="15.75" customHeight="1" x14ac:dyDescent="0.25">
      <c r="K322" s="303"/>
      <c r="L322" s="303"/>
      <c r="M322" s="303"/>
      <c r="N322" s="303"/>
      <c r="O322" s="303"/>
      <c r="P322" s="303"/>
      <c r="Q322" s="303"/>
      <c r="R322" s="303"/>
      <c r="S322" s="303"/>
      <c r="T322" s="303"/>
      <c r="U322" s="303"/>
      <c r="V322" s="305"/>
      <c r="W322" s="305"/>
      <c r="X322" s="305"/>
      <c r="Y322" s="305"/>
    </row>
    <row r="323" spans="11:25" ht="15.75" customHeight="1" x14ac:dyDescent="0.25">
      <c r="K323" s="303"/>
      <c r="L323" s="303"/>
      <c r="M323" s="303"/>
      <c r="N323" s="303"/>
      <c r="O323" s="303"/>
      <c r="P323" s="303"/>
      <c r="Q323" s="303"/>
      <c r="R323" s="303"/>
      <c r="S323" s="303"/>
      <c r="T323" s="303"/>
      <c r="U323" s="303"/>
      <c r="V323" s="305"/>
      <c r="W323" s="305"/>
      <c r="X323" s="305"/>
      <c r="Y323" s="305"/>
    </row>
    <row r="324" spans="11:25" ht="15.75" customHeight="1" x14ac:dyDescent="0.25">
      <c r="K324" s="303"/>
      <c r="L324" s="303"/>
      <c r="M324" s="303"/>
      <c r="N324" s="303"/>
      <c r="O324" s="303"/>
      <c r="P324" s="303"/>
      <c r="Q324" s="303"/>
      <c r="R324" s="303"/>
      <c r="S324" s="303"/>
      <c r="T324" s="303"/>
      <c r="U324" s="303"/>
      <c r="V324" s="305"/>
      <c r="W324" s="305"/>
      <c r="X324" s="305"/>
      <c r="Y324" s="305"/>
    </row>
    <row r="325" spans="11:25" ht="15.75" customHeight="1" x14ac:dyDescent="0.25">
      <c r="K325" s="303"/>
      <c r="L325" s="303"/>
      <c r="M325" s="303"/>
      <c r="N325" s="303"/>
      <c r="O325" s="303"/>
      <c r="P325" s="303"/>
      <c r="Q325" s="303"/>
      <c r="R325" s="303"/>
      <c r="S325" s="303"/>
      <c r="T325" s="303"/>
      <c r="U325" s="303"/>
      <c r="V325" s="305"/>
      <c r="W325" s="305"/>
      <c r="X325" s="305"/>
      <c r="Y325" s="305"/>
    </row>
    <row r="326" spans="11:25" ht="15.75" customHeight="1" x14ac:dyDescent="0.25">
      <c r="K326" s="303"/>
      <c r="L326" s="303"/>
      <c r="M326" s="303"/>
      <c r="N326" s="303"/>
      <c r="O326" s="303"/>
      <c r="P326" s="303"/>
      <c r="Q326" s="303"/>
      <c r="R326" s="303"/>
      <c r="S326" s="303"/>
      <c r="T326" s="303"/>
      <c r="U326" s="303"/>
      <c r="V326" s="305"/>
      <c r="W326" s="305"/>
      <c r="X326" s="305"/>
      <c r="Y326" s="305"/>
    </row>
    <row r="327" spans="11:25" ht="15.75" customHeight="1" x14ac:dyDescent="0.25">
      <c r="K327" s="303"/>
      <c r="L327" s="303"/>
      <c r="M327" s="303"/>
      <c r="N327" s="303"/>
      <c r="O327" s="303"/>
      <c r="P327" s="303"/>
      <c r="Q327" s="303"/>
      <c r="R327" s="303"/>
      <c r="S327" s="303"/>
      <c r="T327" s="303"/>
      <c r="U327" s="303"/>
      <c r="V327" s="305"/>
      <c r="W327" s="305"/>
      <c r="X327" s="305"/>
      <c r="Y327" s="305"/>
    </row>
    <row r="328" spans="11:25" ht="15.75" customHeight="1" x14ac:dyDescent="0.25">
      <c r="K328" s="303"/>
      <c r="L328" s="303"/>
      <c r="M328" s="303"/>
      <c r="N328" s="303"/>
      <c r="O328" s="303"/>
      <c r="P328" s="303"/>
      <c r="Q328" s="303"/>
      <c r="R328" s="303"/>
      <c r="S328" s="303"/>
      <c r="T328" s="303"/>
      <c r="U328" s="303"/>
      <c r="V328" s="305"/>
      <c r="W328" s="305"/>
      <c r="X328" s="305"/>
      <c r="Y328" s="305"/>
    </row>
    <row r="329" spans="11:25" ht="15.75" customHeight="1" x14ac:dyDescent="0.25">
      <c r="K329" s="303"/>
      <c r="L329" s="303"/>
      <c r="M329" s="303"/>
      <c r="N329" s="303"/>
      <c r="O329" s="303"/>
      <c r="P329" s="303"/>
      <c r="Q329" s="303"/>
      <c r="R329" s="303"/>
      <c r="S329" s="303"/>
      <c r="T329" s="303"/>
      <c r="U329" s="303"/>
      <c r="V329" s="305"/>
      <c r="W329" s="305"/>
      <c r="X329" s="305"/>
      <c r="Y329" s="305"/>
    </row>
    <row r="330" spans="11:25" ht="15.75" customHeight="1" x14ac:dyDescent="0.25">
      <c r="K330" s="303"/>
      <c r="L330" s="303"/>
      <c r="M330" s="303"/>
      <c r="N330" s="303"/>
      <c r="O330" s="303"/>
      <c r="P330" s="303"/>
      <c r="Q330" s="303"/>
      <c r="R330" s="303"/>
      <c r="S330" s="303"/>
      <c r="T330" s="303"/>
      <c r="U330" s="303"/>
      <c r="V330" s="305"/>
      <c r="W330" s="305"/>
      <c r="X330" s="305"/>
      <c r="Y330" s="305"/>
    </row>
    <row r="331" spans="11:25" ht="15.75" customHeight="1" x14ac:dyDescent="0.25">
      <c r="K331" s="303"/>
      <c r="L331" s="303"/>
      <c r="M331" s="303"/>
      <c r="N331" s="303"/>
      <c r="O331" s="303"/>
      <c r="P331" s="303"/>
      <c r="Q331" s="303"/>
      <c r="R331" s="303"/>
      <c r="S331" s="303"/>
      <c r="T331" s="303"/>
      <c r="U331" s="303"/>
      <c r="V331" s="305"/>
      <c r="W331" s="305"/>
      <c r="X331" s="305"/>
      <c r="Y331" s="305"/>
    </row>
    <row r="332" spans="11:25" ht="15.75" customHeight="1" x14ac:dyDescent="0.25">
      <c r="K332" s="303"/>
      <c r="L332" s="303"/>
      <c r="M332" s="303"/>
      <c r="N332" s="303"/>
      <c r="O332" s="303"/>
      <c r="P332" s="303"/>
      <c r="Q332" s="303"/>
      <c r="R332" s="303"/>
      <c r="S332" s="303"/>
      <c r="T332" s="303"/>
      <c r="U332" s="303"/>
      <c r="V332" s="305"/>
      <c r="W332" s="305"/>
      <c r="X332" s="305"/>
      <c r="Y332" s="305"/>
    </row>
    <row r="333" spans="11:25" ht="15.75" customHeight="1" x14ac:dyDescent="0.25">
      <c r="K333" s="303"/>
      <c r="L333" s="303"/>
      <c r="M333" s="303"/>
      <c r="N333" s="303"/>
      <c r="O333" s="303"/>
      <c r="P333" s="303"/>
      <c r="Q333" s="303"/>
      <c r="R333" s="303"/>
      <c r="S333" s="303"/>
      <c r="T333" s="303"/>
      <c r="U333" s="303"/>
      <c r="V333" s="305"/>
      <c r="W333" s="305"/>
      <c r="X333" s="305"/>
      <c r="Y333" s="305"/>
    </row>
    <row r="334" spans="11:25" ht="15.75" customHeight="1" x14ac:dyDescent="0.25">
      <c r="K334" s="303"/>
      <c r="L334" s="303"/>
      <c r="M334" s="303"/>
      <c r="N334" s="303"/>
      <c r="O334" s="303"/>
      <c r="P334" s="303"/>
      <c r="Q334" s="303"/>
      <c r="R334" s="303"/>
      <c r="S334" s="303"/>
      <c r="T334" s="303"/>
      <c r="U334" s="303"/>
      <c r="V334" s="305"/>
      <c r="W334" s="305"/>
      <c r="X334" s="305"/>
      <c r="Y334" s="305"/>
    </row>
    <row r="335" spans="11:25" ht="15.75" customHeight="1" x14ac:dyDescent="0.25">
      <c r="K335" s="303"/>
      <c r="L335" s="303"/>
      <c r="M335" s="303"/>
      <c r="N335" s="303"/>
      <c r="O335" s="303"/>
      <c r="P335" s="303"/>
      <c r="Q335" s="303"/>
      <c r="R335" s="303"/>
      <c r="S335" s="303"/>
      <c r="T335" s="303"/>
      <c r="U335" s="303"/>
      <c r="V335" s="305"/>
      <c r="W335" s="305"/>
      <c r="X335" s="305"/>
      <c r="Y335" s="305"/>
    </row>
    <row r="336" spans="11:25" ht="15.75" customHeight="1" x14ac:dyDescent="0.25">
      <c r="K336" s="303"/>
      <c r="L336" s="303"/>
      <c r="M336" s="303"/>
      <c r="N336" s="303"/>
      <c r="O336" s="303"/>
      <c r="P336" s="303"/>
      <c r="Q336" s="303"/>
      <c r="R336" s="303"/>
      <c r="S336" s="303"/>
      <c r="T336" s="303"/>
      <c r="U336" s="303"/>
      <c r="V336" s="305"/>
      <c r="W336" s="305"/>
      <c r="X336" s="305"/>
      <c r="Y336" s="305"/>
    </row>
    <row r="337" spans="11:25" ht="15.75" customHeight="1" x14ac:dyDescent="0.25">
      <c r="K337" s="303"/>
      <c r="L337" s="303"/>
      <c r="M337" s="303"/>
      <c r="N337" s="303"/>
      <c r="O337" s="303"/>
      <c r="P337" s="303"/>
      <c r="Q337" s="303"/>
      <c r="R337" s="303"/>
      <c r="S337" s="303"/>
      <c r="T337" s="303"/>
      <c r="U337" s="303"/>
      <c r="V337" s="305"/>
      <c r="W337" s="305"/>
      <c r="X337" s="305"/>
      <c r="Y337" s="305"/>
    </row>
    <row r="338" spans="11:25" ht="15.75" customHeight="1" x14ac:dyDescent="0.25">
      <c r="K338" s="303"/>
      <c r="L338" s="303"/>
      <c r="M338" s="303"/>
      <c r="N338" s="303"/>
      <c r="O338" s="303"/>
      <c r="P338" s="303"/>
      <c r="Q338" s="303"/>
      <c r="R338" s="303"/>
      <c r="S338" s="303"/>
      <c r="T338" s="303"/>
      <c r="U338" s="303"/>
      <c r="V338" s="305"/>
      <c r="W338" s="305"/>
      <c r="X338" s="305"/>
      <c r="Y338" s="305"/>
    </row>
    <row r="339" spans="11:25" ht="15.75" customHeight="1" x14ac:dyDescent="0.25">
      <c r="K339" s="303"/>
      <c r="L339" s="303"/>
      <c r="M339" s="303"/>
      <c r="N339" s="303"/>
      <c r="O339" s="303"/>
      <c r="P339" s="303"/>
      <c r="Q339" s="303"/>
      <c r="R339" s="303"/>
      <c r="S339" s="303"/>
      <c r="T339" s="303"/>
      <c r="U339" s="303"/>
      <c r="V339" s="305"/>
      <c r="W339" s="305"/>
      <c r="X339" s="305"/>
      <c r="Y339" s="305"/>
    </row>
    <row r="340" spans="11:25" ht="15.75" customHeight="1" x14ac:dyDescent="0.25">
      <c r="K340" s="303"/>
      <c r="L340" s="303"/>
      <c r="M340" s="303"/>
      <c r="N340" s="303"/>
      <c r="O340" s="303"/>
      <c r="P340" s="303"/>
      <c r="Q340" s="303"/>
      <c r="R340" s="303"/>
      <c r="S340" s="303"/>
      <c r="T340" s="303"/>
      <c r="U340" s="303"/>
      <c r="V340" s="305"/>
      <c r="W340" s="305"/>
      <c r="X340" s="305"/>
      <c r="Y340" s="305"/>
    </row>
    <row r="341" spans="11:25" ht="15.75" customHeight="1" x14ac:dyDescent="0.25">
      <c r="K341" s="303"/>
      <c r="L341" s="303"/>
      <c r="M341" s="303"/>
      <c r="N341" s="303"/>
      <c r="O341" s="303"/>
      <c r="P341" s="303"/>
      <c r="Q341" s="303"/>
      <c r="R341" s="303"/>
      <c r="S341" s="303"/>
      <c r="T341" s="303"/>
      <c r="U341" s="303"/>
      <c r="V341" s="305"/>
      <c r="W341" s="305"/>
      <c r="X341" s="305"/>
      <c r="Y341" s="305"/>
    </row>
    <row r="342" spans="11:25" ht="15.75" customHeight="1" x14ac:dyDescent="0.25">
      <c r="K342" s="303"/>
      <c r="L342" s="303"/>
      <c r="M342" s="303"/>
      <c r="N342" s="303"/>
      <c r="O342" s="303"/>
      <c r="P342" s="303"/>
      <c r="Q342" s="303"/>
      <c r="R342" s="303"/>
      <c r="S342" s="303"/>
      <c r="T342" s="303"/>
      <c r="U342" s="303"/>
      <c r="V342" s="305"/>
      <c r="W342" s="305"/>
      <c r="X342" s="305"/>
      <c r="Y342" s="305"/>
    </row>
    <row r="343" spans="11:25" ht="15.75" customHeight="1" x14ac:dyDescent="0.25">
      <c r="K343" s="303"/>
      <c r="L343" s="303"/>
      <c r="M343" s="303"/>
      <c r="N343" s="303"/>
      <c r="O343" s="303"/>
      <c r="P343" s="303"/>
      <c r="Q343" s="303"/>
      <c r="R343" s="303"/>
      <c r="S343" s="303"/>
      <c r="T343" s="303"/>
      <c r="U343" s="303"/>
      <c r="V343" s="305"/>
      <c r="W343" s="305"/>
      <c r="X343" s="305"/>
      <c r="Y343" s="305"/>
    </row>
    <row r="344" spans="11:25" ht="15.75" customHeight="1" x14ac:dyDescent="0.25">
      <c r="K344" s="303"/>
      <c r="L344" s="303"/>
      <c r="M344" s="303"/>
      <c r="N344" s="303"/>
      <c r="O344" s="303"/>
      <c r="P344" s="303"/>
      <c r="Q344" s="303"/>
      <c r="R344" s="303"/>
      <c r="S344" s="303"/>
      <c r="T344" s="303"/>
      <c r="U344" s="303"/>
      <c r="V344" s="305"/>
      <c r="W344" s="305"/>
      <c r="X344" s="305"/>
      <c r="Y344" s="305"/>
    </row>
    <row r="345" spans="11:25" ht="15.75" customHeight="1" x14ac:dyDescent="0.25">
      <c r="K345" s="303"/>
      <c r="L345" s="303"/>
      <c r="M345" s="303"/>
      <c r="N345" s="303"/>
      <c r="O345" s="303"/>
      <c r="P345" s="303"/>
      <c r="Q345" s="303"/>
      <c r="R345" s="303"/>
      <c r="S345" s="303"/>
      <c r="T345" s="303"/>
      <c r="U345" s="303"/>
      <c r="V345" s="305"/>
      <c r="W345" s="305"/>
      <c r="X345" s="305"/>
      <c r="Y345" s="305"/>
    </row>
    <row r="346" spans="11:25" ht="15.75" customHeight="1" x14ac:dyDescent="0.25">
      <c r="K346" s="303"/>
      <c r="L346" s="303"/>
      <c r="M346" s="303"/>
      <c r="N346" s="303"/>
      <c r="O346" s="303"/>
      <c r="P346" s="303"/>
      <c r="Q346" s="303"/>
      <c r="R346" s="303"/>
      <c r="S346" s="303"/>
      <c r="T346" s="303"/>
      <c r="U346" s="303"/>
      <c r="V346" s="305"/>
      <c r="W346" s="305"/>
      <c r="X346" s="305"/>
      <c r="Y346" s="305"/>
    </row>
    <row r="347" spans="11:25" ht="15.75" customHeight="1" x14ac:dyDescent="0.25">
      <c r="K347" s="303"/>
      <c r="L347" s="303"/>
      <c r="M347" s="303"/>
      <c r="N347" s="303"/>
      <c r="O347" s="303"/>
      <c r="P347" s="303"/>
      <c r="Q347" s="303"/>
      <c r="R347" s="303"/>
      <c r="S347" s="303"/>
      <c r="T347" s="303"/>
      <c r="U347" s="303"/>
      <c r="V347" s="305"/>
      <c r="W347" s="305"/>
      <c r="X347" s="305"/>
      <c r="Y347" s="305"/>
    </row>
    <row r="348" spans="11:25" ht="15.75" customHeight="1" x14ac:dyDescent="0.25">
      <c r="K348" s="303"/>
      <c r="L348" s="303"/>
      <c r="M348" s="303"/>
      <c r="N348" s="303"/>
      <c r="O348" s="303"/>
      <c r="P348" s="303"/>
      <c r="Q348" s="303"/>
      <c r="R348" s="303"/>
      <c r="S348" s="303"/>
      <c r="T348" s="303"/>
      <c r="U348" s="303"/>
      <c r="V348" s="305"/>
      <c r="W348" s="305"/>
      <c r="X348" s="305"/>
      <c r="Y348" s="305"/>
    </row>
    <row r="349" spans="11:25" ht="15.75" customHeight="1" x14ac:dyDescent="0.25">
      <c r="K349" s="303"/>
      <c r="L349" s="303"/>
      <c r="M349" s="303"/>
      <c r="N349" s="303"/>
      <c r="O349" s="303"/>
      <c r="P349" s="303"/>
      <c r="Q349" s="303"/>
      <c r="R349" s="303"/>
      <c r="S349" s="303"/>
      <c r="T349" s="303"/>
      <c r="U349" s="303"/>
      <c r="V349" s="305"/>
      <c r="W349" s="305"/>
      <c r="X349" s="305"/>
      <c r="Y349" s="305"/>
    </row>
    <row r="350" spans="11:25" ht="15.75" customHeight="1" x14ac:dyDescent="0.25">
      <c r="K350" s="303"/>
      <c r="L350" s="303"/>
      <c r="M350" s="303"/>
      <c r="N350" s="303"/>
      <c r="O350" s="303"/>
      <c r="P350" s="303"/>
      <c r="Q350" s="303"/>
      <c r="R350" s="303"/>
      <c r="S350" s="303"/>
      <c r="T350" s="303"/>
      <c r="U350" s="303"/>
      <c r="V350" s="305"/>
      <c r="W350" s="305"/>
      <c r="X350" s="305"/>
      <c r="Y350" s="305"/>
    </row>
    <row r="351" spans="11:25" ht="15.75" customHeight="1" x14ac:dyDescent="0.25">
      <c r="K351" s="303"/>
      <c r="L351" s="303"/>
      <c r="M351" s="303"/>
      <c r="N351" s="303"/>
      <c r="O351" s="303"/>
      <c r="P351" s="303"/>
      <c r="Q351" s="303"/>
      <c r="R351" s="303"/>
      <c r="S351" s="303"/>
      <c r="T351" s="303"/>
      <c r="U351" s="303"/>
      <c r="V351" s="305"/>
      <c r="W351" s="305"/>
      <c r="X351" s="305"/>
      <c r="Y351" s="305"/>
    </row>
    <row r="352" spans="11:25" ht="15.75" customHeight="1" x14ac:dyDescent="0.25">
      <c r="K352" s="303"/>
      <c r="L352" s="303"/>
      <c r="M352" s="303"/>
      <c r="N352" s="303"/>
      <c r="O352" s="303"/>
      <c r="P352" s="303"/>
      <c r="Q352" s="303"/>
      <c r="R352" s="303"/>
      <c r="S352" s="303"/>
      <c r="T352" s="303"/>
      <c r="U352" s="303"/>
      <c r="V352" s="305"/>
      <c r="W352" s="305"/>
      <c r="X352" s="305"/>
      <c r="Y352" s="305"/>
    </row>
    <row r="353" spans="11:25" ht="15.75" customHeight="1" x14ac:dyDescent="0.25">
      <c r="K353" s="303"/>
      <c r="L353" s="303"/>
      <c r="M353" s="303"/>
      <c r="N353" s="303"/>
      <c r="O353" s="303"/>
      <c r="P353" s="303"/>
      <c r="Q353" s="303"/>
      <c r="R353" s="303"/>
      <c r="S353" s="303"/>
      <c r="T353" s="303"/>
      <c r="U353" s="303"/>
      <c r="V353" s="305"/>
      <c r="W353" s="305"/>
      <c r="X353" s="305"/>
      <c r="Y353" s="305"/>
    </row>
    <row r="354" spans="11:25" ht="15.75" customHeight="1" x14ac:dyDescent="0.25">
      <c r="K354" s="303"/>
      <c r="L354" s="303"/>
      <c r="M354" s="303"/>
      <c r="N354" s="303"/>
      <c r="O354" s="303"/>
      <c r="P354" s="303"/>
      <c r="Q354" s="303"/>
      <c r="R354" s="303"/>
      <c r="S354" s="303"/>
      <c r="T354" s="303"/>
      <c r="U354" s="303"/>
      <c r="V354" s="305"/>
      <c r="W354" s="305"/>
      <c r="X354" s="305"/>
      <c r="Y354" s="305"/>
    </row>
    <row r="355" spans="11:25" ht="15.75" customHeight="1" x14ac:dyDescent="0.25">
      <c r="K355" s="303"/>
      <c r="L355" s="303"/>
      <c r="M355" s="303"/>
      <c r="N355" s="303"/>
      <c r="O355" s="303"/>
      <c r="P355" s="303"/>
      <c r="Q355" s="303"/>
      <c r="R355" s="303"/>
      <c r="S355" s="303"/>
      <c r="T355" s="303"/>
      <c r="U355" s="303"/>
      <c r="V355" s="305"/>
      <c r="W355" s="305"/>
      <c r="X355" s="305"/>
      <c r="Y355" s="305"/>
    </row>
    <row r="356" spans="11:25" ht="15.75" customHeight="1" x14ac:dyDescent="0.25">
      <c r="K356" s="303"/>
      <c r="L356" s="303"/>
      <c r="M356" s="303"/>
      <c r="N356" s="303"/>
      <c r="O356" s="303"/>
      <c r="P356" s="303"/>
      <c r="Q356" s="303"/>
      <c r="R356" s="303"/>
      <c r="S356" s="303"/>
      <c r="T356" s="303"/>
      <c r="U356" s="303"/>
      <c r="V356" s="305"/>
      <c r="W356" s="305"/>
      <c r="X356" s="305"/>
      <c r="Y356" s="305"/>
    </row>
    <row r="357" spans="11:25" ht="15.75" customHeight="1" x14ac:dyDescent="0.25">
      <c r="K357" s="303"/>
      <c r="L357" s="303"/>
      <c r="M357" s="303"/>
      <c r="N357" s="303"/>
      <c r="O357" s="303"/>
      <c r="P357" s="303"/>
      <c r="Q357" s="303"/>
      <c r="R357" s="303"/>
      <c r="S357" s="303"/>
      <c r="T357" s="303"/>
      <c r="U357" s="303"/>
      <c r="V357" s="305"/>
      <c r="W357" s="305"/>
      <c r="X357" s="305"/>
      <c r="Y357" s="305"/>
    </row>
    <row r="358" spans="11:25" ht="15.75" customHeight="1" x14ac:dyDescent="0.25">
      <c r="K358" s="303"/>
      <c r="L358" s="303"/>
      <c r="M358" s="303"/>
      <c r="N358" s="303"/>
      <c r="O358" s="303"/>
      <c r="P358" s="303"/>
      <c r="Q358" s="303"/>
      <c r="R358" s="303"/>
      <c r="S358" s="303"/>
      <c r="T358" s="303"/>
      <c r="U358" s="303"/>
      <c r="V358" s="305"/>
      <c r="W358" s="305"/>
      <c r="X358" s="305"/>
      <c r="Y358" s="305"/>
    </row>
    <row r="359" spans="11:25" ht="15.75" customHeight="1" x14ac:dyDescent="0.25">
      <c r="K359" s="303"/>
      <c r="L359" s="303"/>
      <c r="M359" s="303"/>
      <c r="N359" s="303"/>
      <c r="O359" s="303"/>
      <c r="P359" s="303"/>
      <c r="Q359" s="303"/>
      <c r="R359" s="303"/>
      <c r="S359" s="303"/>
      <c r="T359" s="303"/>
      <c r="U359" s="303"/>
      <c r="V359" s="305"/>
      <c r="W359" s="305"/>
      <c r="X359" s="305"/>
      <c r="Y359" s="305"/>
    </row>
    <row r="360" spans="11:25" ht="15.75" customHeight="1" x14ac:dyDescent="0.25">
      <c r="K360" s="303"/>
      <c r="L360" s="303"/>
      <c r="M360" s="303"/>
      <c r="N360" s="303"/>
      <c r="O360" s="303"/>
      <c r="P360" s="303"/>
      <c r="Q360" s="303"/>
      <c r="R360" s="303"/>
      <c r="S360" s="303"/>
      <c r="T360" s="303"/>
      <c r="U360" s="303"/>
      <c r="V360" s="305"/>
      <c r="W360" s="305"/>
      <c r="X360" s="305"/>
      <c r="Y360" s="305"/>
    </row>
    <row r="361" spans="11:25" ht="15.75" customHeight="1" x14ac:dyDescent="0.25">
      <c r="K361" s="303"/>
      <c r="L361" s="303"/>
      <c r="M361" s="303"/>
      <c r="N361" s="303"/>
      <c r="O361" s="303"/>
      <c r="P361" s="303"/>
      <c r="Q361" s="303"/>
      <c r="R361" s="303"/>
      <c r="S361" s="303"/>
      <c r="T361" s="303"/>
      <c r="U361" s="303"/>
      <c r="V361" s="305"/>
      <c r="W361" s="305"/>
      <c r="X361" s="305"/>
      <c r="Y361" s="305"/>
    </row>
    <row r="362" spans="11:25" ht="15.75" customHeight="1" x14ac:dyDescent="0.25">
      <c r="K362" s="303"/>
      <c r="L362" s="303"/>
      <c r="M362" s="303"/>
      <c r="N362" s="303"/>
      <c r="O362" s="303"/>
      <c r="P362" s="303"/>
      <c r="Q362" s="303"/>
      <c r="R362" s="303"/>
      <c r="S362" s="303"/>
      <c r="T362" s="303"/>
      <c r="U362" s="303"/>
      <c r="V362" s="305"/>
      <c r="W362" s="305"/>
      <c r="X362" s="305"/>
      <c r="Y362" s="305"/>
    </row>
    <row r="363" spans="11:25" ht="15.75" customHeight="1" x14ac:dyDescent="0.25">
      <c r="K363" s="303"/>
      <c r="L363" s="303"/>
      <c r="M363" s="303"/>
      <c r="N363" s="303"/>
      <c r="O363" s="303"/>
      <c r="P363" s="303"/>
      <c r="Q363" s="303"/>
      <c r="R363" s="303"/>
      <c r="S363" s="303"/>
      <c r="T363" s="303"/>
      <c r="U363" s="303"/>
      <c r="V363" s="305"/>
      <c r="W363" s="305"/>
      <c r="X363" s="305"/>
      <c r="Y363" s="305"/>
    </row>
    <row r="364" spans="11:25" ht="15.75" customHeight="1" x14ac:dyDescent="0.25">
      <c r="K364" s="303"/>
      <c r="L364" s="303"/>
      <c r="M364" s="303"/>
      <c r="N364" s="303"/>
      <c r="O364" s="303"/>
      <c r="P364" s="303"/>
      <c r="Q364" s="303"/>
      <c r="R364" s="303"/>
      <c r="S364" s="303"/>
      <c r="T364" s="303"/>
      <c r="U364" s="303"/>
      <c r="V364" s="305"/>
      <c r="W364" s="305"/>
      <c r="X364" s="305"/>
      <c r="Y364" s="305"/>
    </row>
    <row r="365" spans="11:25" ht="15.75" customHeight="1" x14ac:dyDescent="0.25">
      <c r="K365" s="303"/>
      <c r="L365" s="303"/>
      <c r="M365" s="303"/>
      <c r="N365" s="303"/>
      <c r="O365" s="303"/>
      <c r="P365" s="303"/>
      <c r="Q365" s="303"/>
      <c r="R365" s="303"/>
      <c r="S365" s="303"/>
      <c r="T365" s="303"/>
      <c r="U365" s="303"/>
      <c r="V365" s="305"/>
      <c r="W365" s="305"/>
      <c r="X365" s="305"/>
      <c r="Y365" s="305"/>
    </row>
    <row r="366" spans="11:25" ht="15.75" customHeight="1" x14ac:dyDescent="0.25">
      <c r="K366" s="303"/>
      <c r="L366" s="303"/>
      <c r="M366" s="303"/>
      <c r="N366" s="303"/>
      <c r="O366" s="303"/>
      <c r="P366" s="303"/>
      <c r="Q366" s="303"/>
      <c r="R366" s="303"/>
      <c r="S366" s="303"/>
      <c r="T366" s="303"/>
      <c r="U366" s="303"/>
      <c r="V366" s="305"/>
      <c r="W366" s="305"/>
      <c r="X366" s="305"/>
      <c r="Y366" s="305"/>
    </row>
    <row r="367" spans="11:25" ht="15.75" customHeight="1" x14ac:dyDescent="0.25">
      <c r="K367" s="303"/>
      <c r="L367" s="303"/>
      <c r="M367" s="303"/>
      <c r="N367" s="303"/>
      <c r="O367" s="303"/>
      <c r="P367" s="303"/>
      <c r="Q367" s="303"/>
      <c r="R367" s="303"/>
      <c r="S367" s="303"/>
      <c r="T367" s="303"/>
      <c r="U367" s="303"/>
      <c r="V367" s="305"/>
      <c r="W367" s="305"/>
      <c r="X367" s="305"/>
      <c r="Y367" s="305"/>
    </row>
    <row r="368" spans="11:25" ht="15.75" customHeight="1" x14ac:dyDescent="0.25">
      <c r="K368" s="303"/>
      <c r="L368" s="303"/>
      <c r="M368" s="303"/>
      <c r="N368" s="303"/>
      <c r="O368" s="303"/>
      <c r="P368" s="303"/>
      <c r="Q368" s="303"/>
      <c r="R368" s="303"/>
      <c r="S368" s="303"/>
      <c r="T368" s="303"/>
      <c r="U368" s="303"/>
      <c r="V368" s="305"/>
      <c r="W368" s="305"/>
      <c r="X368" s="305"/>
      <c r="Y368" s="305"/>
    </row>
    <row r="369" spans="11:25" ht="15.75" customHeight="1" x14ac:dyDescent="0.25">
      <c r="K369" s="303"/>
      <c r="L369" s="303"/>
      <c r="M369" s="303"/>
      <c r="N369" s="303"/>
      <c r="O369" s="303"/>
      <c r="P369" s="303"/>
      <c r="Q369" s="303"/>
      <c r="R369" s="303"/>
      <c r="S369" s="303"/>
      <c r="T369" s="303"/>
      <c r="U369" s="303"/>
      <c r="V369" s="305"/>
      <c r="W369" s="305"/>
      <c r="X369" s="305"/>
      <c r="Y369" s="305"/>
    </row>
    <row r="370" spans="11:25" ht="15.75" customHeight="1" x14ac:dyDescent="0.25">
      <c r="K370" s="303"/>
      <c r="L370" s="303"/>
      <c r="M370" s="303"/>
      <c r="N370" s="303"/>
      <c r="O370" s="303"/>
      <c r="P370" s="303"/>
      <c r="Q370" s="303"/>
      <c r="R370" s="303"/>
      <c r="S370" s="303"/>
      <c r="T370" s="303"/>
      <c r="U370" s="303"/>
      <c r="V370" s="305"/>
      <c r="W370" s="305"/>
      <c r="X370" s="305"/>
      <c r="Y370" s="305"/>
    </row>
    <row r="371" spans="11:25" ht="15.75" customHeight="1" x14ac:dyDescent="0.25">
      <c r="K371" s="303"/>
      <c r="L371" s="303"/>
      <c r="M371" s="303"/>
      <c r="N371" s="303"/>
      <c r="O371" s="303"/>
      <c r="P371" s="303"/>
      <c r="Q371" s="303"/>
      <c r="R371" s="303"/>
      <c r="S371" s="303"/>
      <c r="T371" s="303"/>
      <c r="U371" s="303"/>
      <c r="V371" s="305"/>
      <c r="W371" s="305"/>
      <c r="X371" s="305"/>
      <c r="Y371" s="305"/>
    </row>
    <row r="372" spans="11:25" ht="15.75" customHeight="1" x14ac:dyDescent="0.25">
      <c r="K372" s="303"/>
      <c r="L372" s="303"/>
      <c r="M372" s="303"/>
      <c r="N372" s="303"/>
      <c r="O372" s="303"/>
      <c r="P372" s="303"/>
      <c r="Q372" s="303"/>
      <c r="R372" s="303"/>
      <c r="S372" s="303"/>
      <c r="T372" s="303"/>
      <c r="U372" s="303"/>
      <c r="V372" s="305"/>
      <c r="W372" s="305"/>
      <c r="X372" s="305"/>
      <c r="Y372" s="305"/>
    </row>
    <row r="373" spans="11:25" ht="15.75" customHeight="1" x14ac:dyDescent="0.25">
      <c r="K373" s="303"/>
      <c r="L373" s="303"/>
      <c r="M373" s="303"/>
      <c r="N373" s="303"/>
      <c r="O373" s="303"/>
      <c r="P373" s="303"/>
      <c r="Q373" s="303"/>
      <c r="R373" s="303"/>
      <c r="S373" s="303"/>
      <c r="T373" s="303"/>
      <c r="U373" s="303"/>
      <c r="V373" s="305"/>
      <c r="W373" s="305"/>
      <c r="X373" s="305"/>
      <c r="Y373" s="305"/>
    </row>
    <row r="374" spans="11:25" ht="15.75" customHeight="1" x14ac:dyDescent="0.25">
      <c r="K374" s="303"/>
      <c r="L374" s="303"/>
      <c r="M374" s="303"/>
      <c r="N374" s="303"/>
      <c r="O374" s="303"/>
      <c r="P374" s="303"/>
      <c r="Q374" s="303"/>
      <c r="R374" s="303"/>
      <c r="S374" s="303"/>
      <c r="T374" s="303"/>
      <c r="U374" s="303"/>
      <c r="V374" s="305"/>
      <c r="W374" s="305"/>
      <c r="X374" s="305"/>
      <c r="Y374" s="305"/>
    </row>
    <row r="375" spans="11:25" ht="15.75" customHeight="1" x14ac:dyDescent="0.25">
      <c r="K375" s="303"/>
      <c r="L375" s="303"/>
      <c r="M375" s="303"/>
      <c r="N375" s="303"/>
      <c r="O375" s="303"/>
      <c r="P375" s="303"/>
      <c r="Q375" s="303"/>
      <c r="R375" s="303"/>
      <c r="S375" s="303"/>
      <c r="T375" s="303"/>
      <c r="U375" s="303"/>
      <c r="V375" s="305"/>
      <c r="W375" s="305"/>
      <c r="X375" s="305"/>
      <c r="Y375" s="305"/>
    </row>
    <row r="376" spans="11:25" ht="15.75" customHeight="1" x14ac:dyDescent="0.25">
      <c r="K376" s="303"/>
      <c r="L376" s="303"/>
      <c r="M376" s="303"/>
      <c r="N376" s="303"/>
      <c r="O376" s="303"/>
      <c r="P376" s="303"/>
      <c r="Q376" s="303"/>
      <c r="R376" s="303"/>
      <c r="S376" s="303"/>
      <c r="T376" s="303"/>
      <c r="U376" s="303"/>
      <c r="V376" s="305"/>
      <c r="W376" s="305"/>
      <c r="X376" s="305"/>
      <c r="Y376" s="305"/>
    </row>
    <row r="377" spans="11:25" ht="15.75" customHeight="1" x14ac:dyDescent="0.25">
      <c r="K377" s="303"/>
      <c r="L377" s="303"/>
      <c r="M377" s="303"/>
      <c r="N377" s="303"/>
      <c r="O377" s="303"/>
      <c r="P377" s="303"/>
      <c r="Q377" s="303"/>
      <c r="R377" s="303"/>
      <c r="S377" s="303"/>
      <c r="T377" s="303"/>
      <c r="U377" s="303"/>
      <c r="V377" s="305"/>
      <c r="W377" s="305"/>
      <c r="X377" s="305"/>
      <c r="Y377" s="305"/>
    </row>
    <row r="378" spans="11:25" ht="15.75" customHeight="1" x14ac:dyDescent="0.25">
      <c r="K378" s="303"/>
      <c r="L378" s="303"/>
      <c r="M378" s="303"/>
      <c r="N378" s="303"/>
      <c r="O378" s="303"/>
      <c r="P378" s="303"/>
      <c r="Q378" s="303"/>
      <c r="R378" s="303"/>
      <c r="S378" s="303"/>
      <c r="T378" s="303"/>
      <c r="U378" s="303"/>
      <c r="V378" s="305"/>
      <c r="W378" s="305"/>
      <c r="X378" s="305"/>
      <c r="Y378" s="305"/>
    </row>
    <row r="379" spans="11:25" ht="15.75" customHeight="1" x14ac:dyDescent="0.25">
      <c r="K379" s="303"/>
      <c r="L379" s="303"/>
      <c r="M379" s="303"/>
      <c r="N379" s="303"/>
      <c r="O379" s="303"/>
      <c r="P379" s="303"/>
      <c r="Q379" s="303"/>
      <c r="R379" s="303"/>
      <c r="S379" s="303"/>
      <c r="T379" s="303"/>
      <c r="U379" s="303"/>
      <c r="V379" s="305"/>
      <c r="W379" s="305"/>
      <c r="X379" s="305"/>
      <c r="Y379" s="305"/>
    </row>
    <row r="380" spans="11:25" ht="15.75" customHeight="1" x14ac:dyDescent="0.25">
      <c r="K380" s="303"/>
      <c r="L380" s="303"/>
      <c r="M380" s="303"/>
      <c r="N380" s="303"/>
      <c r="O380" s="303"/>
      <c r="P380" s="303"/>
      <c r="Q380" s="303"/>
      <c r="R380" s="303"/>
      <c r="S380" s="303"/>
      <c r="T380" s="303"/>
      <c r="U380" s="303"/>
      <c r="V380" s="305"/>
      <c r="W380" s="305"/>
      <c r="X380" s="305"/>
      <c r="Y380" s="305"/>
    </row>
    <row r="381" spans="11:25" ht="15.75" customHeight="1" x14ac:dyDescent="0.25">
      <c r="K381" s="303"/>
      <c r="L381" s="303"/>
      <c r="M381" s="303"/>
      <c r="N381" s="303"/>
      <c r="O381" s="303"/>
      <c r="P381" s="303"/>
      <c r="Q381" s="303"/>
      <c r="R381" s="303"/>
      <c r="S381" s="303"/>
      <c r="T381" s="303"/>
      <c r="U381" s="303"/>
      <c r="V381" s="305"/>
      <c r="W381" s="305"/>
      <c r="X381" s="305"/>
      <c r="Y381" s="305"/>
    </row>
    <row r="382" spans="11:25" ht="15.75" customHeight="1" x14ac:dyDescent="0.25">
      <c r="K382" s="303"/>
      <c r="L382" s="303"/>
      <c r="M382" s="303"/>
      <c r="N382" s="303"/>
      <c r="O382" s="303"/>
      <c r="P382" s="303"/>
      <c r="Q382" s="303"/>
      <c r="R382" s="303"/>
      <c r="S382" s="303"/>
      <c r="T382" s="303"/>
      <c r="U382" s="303"/>
      <c r="V382" s="305"/>
      <c r="W382" s="305"/>
      <c r="X382" s="305"/>
      <c r="Y382" s="305"/>
    </row>
    <row r="383" spans="11:25" ht="15.75" customHeight="1" x14ac:dyDescent="0.25">
      <c r="K383" s="303"/>
      <c r="L383" s="303"/>
      <c r="M383" s="303"/>
      <c r="N383" s="303"/>
      <c r="O383" s="303"/>
      <c r="P383" s="303"/>
      <c r="Q383" s="303"/>
      <c r="R383" s="303"/>
      <c r="S383" s="303"/>
      <c r="T383" s="303"/>
      <c r="U383" s="303"/>
      <c r="V383" s="305"/>
      <c r="W383" s="305"/>
      <c r="X383" s="305"/>
      <c r="Y383" s="305"/>
    </row>
    <row r="384" spans="11:25" ht="15.75" customHeight="1" x14ac:dyDescent="0.25">
      <c r="K384" s="303"/>
      <c r="L384" s="303"/>
      <c r="M384" s="303"/>
      <c r="N384" s="303"/>
      <c r="O384" s="303"/>
      <c r="P384" s="303"/>
      <c r="Q384" s="303"/>
      <c r="R384" s="303"/>
      <c r="S384" s="303"/>
      <c r="T384" s="303"/>
      <c r="U384" s="303"/>
      <c r="V384" s="305"/>
      <c r="W384" s="305"/>
      <c r="X384" s="305"/>
      <c r="Y384" s="305"/>
    </row>
    <row r="385" spans="11:25" ht="15.75" customHeight="1" x14ac:dyDescent="0.25">
      <c r="K385" s="303"/>
      <c r="L385" s="303"/>
      <c r="M385" s="303"/>
      <c r="N385" s="303"/>
      <c r="O385" s="303"/>
      <c r="P385" s="303"/>
      <c r="Q385" s="303"/>
      <c r="R385" s="303"/>
      <c r="S385" s="303"/>
      <c r="T385" s="303"/>
      <c r="U385" s="303"/>
      <c r="V385" s="305"/>
      <c r="W385" s="305"/>
      <c r="X385" s="305"/>
      <c r="Y385" s="305"/>
    </row>
    <row r="386" spans="11:25" ht="15.75" customHeight="1" x14ac:dyDescent="0.25">
      <c r="K386" s="303"/>
      <c r="L386" s="303"/>
      <c r="M386" s="303"/>
      <c r="N386" s="303"/>
      <c r="O386" s="303"/>
      <c r="P386" s="303"/>
      <c r="Q386" s="303"/>
      <c r="R386" s="303"/>
      <c r="S386" s="303"/>
      <c r="T386" s="303"/>
      <c r="U386" s="303"/>
      <c r="V386" s="305"/>
      <c r="W386" s="305"/>
      <c r="X386" s="305"/>
      <c r="Y386" s="305"/>
    </row>
    <row r="387" spans="11:25" ht="15.75" customHeight="1" x14ac:dyDescent="0.25">
      <c r="K387" s="303"/>
      <c r="L387" s="303"/>
      <c r="M387" s="303"/>
      <c r="N387" s="303"/>
      <c r="O387" s="303"/>
      <c r="P387" s="303"/>
      <c r="Q387" s="303"/>
      <c r="R387" s="303"/>
      <c r="S387" s="303"/>
      <c r="T387" s="303"/>
      <c r="U387" s="303"/>
      <c r="V387" s="305"/>
      <c r="W387" s="305"/>
      <c r="X387" s="305"/>
      <c r="Y387" s="305"/>
    </row>
    <row r="388" spans="11:25" ht="15.75" customHeight="1" x14ac:dyDescent="0.25">
      <c r="K388" s="303"/>
      <c r="L388" s="303"/>
      <c r="M388" s="303"/>
      <c r="N388" s="303"/>
      <c r="O388" s="303"/>
      <c r="P388" s="303"/>
      <c r="Q388" s="303"/>
      <c r="R388" s="303"/>
      <c r="S388" s="303"/>
      <c r="T388" s="303"/>
      <c r="U388" s="303"/>
      <c r="V388" s="305"/>
      <c r="W388" s="305"/>
      <c r="X388" s="305"/>
      <c r="Y388" s="305"/>
    </row>
    <row r="389" spans="11:25" ht="15.75" customHeight="1" x14ac:dyDescent="0.25">
      <c r="K389" s="303"/>
      <c r="L389" s="303"/>
      <c r="M389" s="303"/>
      <c r="N389" s="303"/>
      <c r="O389" s="303"/>
      <c r="P389" s="303"/>
      <c r="Q389" s="303"/>
      <c r="R389" s="303"/>
      <c r="S389" s="303"/>
      <c r="T389" s="303"/>
      <c r="U389" s="303"/>
      <c r="V389" s="305"/>
      <c r="W389" s="305"/>
      <c r="X389" s="305"/>
      <c r="Y389" s="305"/>
    </row>
    <row r="390" spans="11:25" ht="15.75" customHeight="1" x14ac:dyDescent="0.25">
      <c r="K390" s="303"/>
      <c r="L390" s="303"/>
      <c r="M390" s="303"/>
      <c r="N390" s="303"/>
      <c r="O390" s="303"/>
      <c r="P390" s="303"/>
      <c r="Q390" s="303"/>
      <c r="R390" s="303"/>
      <c r="S390" s="303"/>
      <c r="T390" s="303"/>
      <c r="U390" s="303"/>
      <c r="V390" s="305"/>
      <c r="W390" s="305"/>
      <c r="X390" s="305"/>
      <c r="Y390" s="305"/>
    </row>
    <row r="391" spans="11:25" ht="15.75" customHeight="1" x14ac:dyDescent="0.25">
      <c r="K391" s="303"/>
      <c r="L391" s="303"/>
      <c r="M391" s="303"/>
      <c r="N391" s="303"/>
      <c r="O391" s="303"/>
      <c r="P391" s="303"/>
      <c r="Q391" s="303"/>
      <c r="R391" s="303"/>
      <c r="S391" s="303"/>
      <c r="T391" s="303"/>
      <c r="U391" s="303"/>
      <c r="V391" s="305"/>
      <c r="W391" s="305"/>
      <c r="X391" s="305"/>
      <c r="Y391" s="305"/>
    </row>
    <row r="392" spans="11:25" ht="15.75" customHeight="1" x14ac:dyDescent="0.25">
      <c r="K392" s="303"/>
      <c r="L392" s="303"/>
      <c r="M392" s="303"/>
      <c r="N392" s="303"/>
      <c r="O392" s="303"/>
      <c r="P392" s="303"/>
      <c r="Q392" s="303"/>
      <c r="R392" s="303"/>
      <c r="S392" s="303"/>
      <c r="T392" s="303"/>
      <c r="U392" s="303"/>
      <c r="V392" s="305"/>
      <c r="W392" s="305"/>
      <c r="X392" s="305"/>
      <c r="Y392" s="305"/>
    </row>
    <row r="393" spans="11:25" ht="15.75" customHeight="1" x14ac:dyDescent="0.25">
      <c r="K393" s="303"/>
      <c r="L393" s="303"/>
      <c r="M393" s="303"/>
      <c r="N393" s="303"/>
      <c r="O393" s="303"/>
      <c r="P393" s="303"/>
      <c r="Q393" s="303"/>
      <c r="R393" s="303"/>
      <c r="S393" s="303"/>
      <c r="T393" s="303"/>
      <c r="U393" s="303"/>
      <c r="V393" s="305"/>
      <c r="W393" s="305"/>
      <c r="X393" s="305"/>
      <c r="Y393" s="305"/>
    </row>
    <row r="394" spans="11:25" ht="15.75" customHeight="1" x14ac:dyDescent="0.25">
      <c r="K394" s="303"/>
      <c r="L394" s="303"/>
      <c r="M394" s="303"/>
      <c r="N394" s="303"/>
      <c r="O394" s="303"/>
      <c r="P394" s="303"/>
      <c r="Q394" s="303"/>
      <c r="R394" s="303"/>
      <c r="S394" s="303"/>
      <c r="T394" s="303"/>
      <c r="U394" s="303"/>
      <c r="V394" s="305"/>
      <c r="W394" s="305"/>
      <c r="X394" s="305"/>
      <c r="Y394" s="305"/>
    </row>
    <row r="395" spans="11:25" ht="15.75" customHeight="1" x14ac:dyDescent="0.25">
      <c r="K395" s="303"/>
      <c r="L395" s="303"/>
      <c r="M395" s="303"/>
      <c r="N395" s="303"/>
      <c r="O395" s="303"/>
      <c r="P395" s="303"/>
      <c r="Q395" s="303"/>
      <c r="R395" s="303"/>
      <c r="S395" s="303"/>
      <c r="T395" s="303"/>
      <c r="U395" s="303"/>
      <c r="V395" s="305"/>
      <c r="W395" s="305"/>
      <c r="X395" s="305"/>
      <c r="Y395" s="305"/>
    </row>
    <row r="396" spans="11:25" ht="15.75" customHeight="1" x14ac:dyDescent="0.25">
      <c r="K396" s="303"/>
      <c r="L396" s="303"/>
      <c r="M396" s="303"/>
      <c r="N396" s="303"/>
      <c r="O396" s="303"/>
      <c r="P396" s="303"/>
      <c r="Q396" s="303"/>
      <c r="R396" s="303"/>
      <c r="S396" s="303"/>
      <c r="T396" s="303"/>
      <c r="U396" s="303"/>
      <c r="V396" s="305"/>
      <c r="W396" s="305"/>
      <c r="X396" s="305"/>
      <c r="Y396" s="305"/>
    </row>
    <row r="397" spans="11:25" ht="15.75" customHeight="1" x14ac:dyDescent="0.25">
      <c r="K397" s="303"/>
      <c r="L397" s="303"/>
      <c r="M397" s="303"/>
      <c r="N397" s="303"/>
      <c r="O397" s="303"/>
      <c r="P397" s="303"/>
      <c r="Q397" s="303"/>
      <c r="R397" s="303"/>
      <c r="S397" s="303"/>
      <c r="T397" s="303"/>
      <c r="U397" s="303"/>
      <c r="V397" s="305"/>
      <c r="W397" s="305"/>
      <c r="X397" s="305"/>
      <c r="Y397" s="305"/>
    </row>
    <row r="398" spans="11:25" ht="15.75" customHeight="1" x14ac:dyDescent="0.25">
      <c r="K398" s="303"/>
      <c r="L398" s="303"/>
      <c r="M398" s="303"/>
      <c r="N398" s="303"/>
      <c r="O398" s="303"/>
      <c r="P398" s="303"/>
      <c r="Q398" s="303"/>
      <c r="R398" s="303"/>
      <c r="S398" s="303"/>
      <c r="T398" s="303"/>
      <c r="U398" s="303"/>
      <c r="V398" s="305"/>
      <c r="W398" s="305"/>
      <c r="X398" s="305"/>
      <c r="Y398" s="305"/>
    </row>
    <row r="399" spans="11:25" ht="15.75" customHeight="1" x14ac:dyDescent="0.25">
      <c r="K399" s="303"/>
      <c r="L399" s="303"/>
      <c r="M399" s="303"/>
      <c r="N399" s="303"/>
      <c r="O399" s="303"/>
      <c r="P399" s="303"/>
      <c r="Q399" s="303"/>
      <c r="R399" s="303"/>
      <c r="S399" s="303"/>
      <c r="T399" s="303"/>
      <c r="U399" s="303"/>
      <c r="V399" s="305"/>
      <c r="W399" s="305"/>
      <c r="X399" s="305"/>
      <c r="Y399" s="305"/>
    </row>
    <row r="400" spans="11:25" ht="15.75" customHeight="1" x14ac:dyDescent="0.25">
      <c r="K400" s="303"/>
      <c r="L400" s="303"/>
      <c r="M400" s="303"/>
      <c r="N400" s="303"/>
      <c r="O400" s="303"/>
      <c r="P400" s="303"/>
      <c r="Q400" s="303"/>
      <c r="R400" s="303"/>
      <c r="S400" s="303"/>
      <c r="T400" s="303"/>
      <c r="U400" s="303"/>
      <c r="V400" s="305"/>
      <c r="W400" s="305"/>
      <c r="X400" s="305"/>
      <c r="Y400" s="305"/>
    </row>
    <row r="401" spans="11:25" ht="15.75" customHeight="1" x14ac:dyDescent="0.25">
      <c r="K401" s="303"/>
      <c r="L401" s="303"/>
      <c r="M401" s="303"/>
      <c r="N401" s="303"/>
      <c r="O401" s="303"/>
      <c r="P401" s="303"/>
      <c r="Q401" s="303"/>
      <c r="R401" s="303"/>
      <c r="S401" s="303"/>
      <c r="T401" s="303"/>
      <c r="U401" s="303"/>
      <c r="V401" s="305"/>
      <c r="W401" s="305"/>
      <c r="X401" s="305"/>
      <c r="Y401" s="305"/>
    </row>
    <row r="402" spans="11:25" ht="15.75" customHeight="1" x14ac:dyDescent="0.25">
      <c r="K402" s="303"/>
      <c r="L402" s="303"/>
      <c r="M402" s="303"/>
      <c r="N402" s="303"/>
      <c r="O402" s="303"/>
      <c r="P402" s="303"/>
      <c r="Q402" s="303"/>
      <c r="R402" s="303"/>
      <c r="S402" s="303"/>
      <c r="T402" s="303"/>
      <c r="U402" s="303"/>
      <c r="V402" s="305"/>
      <c r="W402" s="305"/>
      <c r="X402" s="305"/>
      <c r="Y402" s="305"/>
    </row>
    <row r="403" spans="11:25" ht="15.75" customHeight="1" x14ac:dyDescent="0.25">
      <c r="K403" s="303"/>
      <c r="L403" s="303"/>
      <c r="M403" s="303"/>
      <c r="N403" s="303"/>
      <c r="O403" s="303"/>
      <c r="P403" s="303"/>
      <c r="Q403" s="303"/>
      <c r="R403" s="303"/>
      <c r="S403" s="303"/>
      <c r="T403" s="303"/>
      <c r="U403" s="303"/>
      <c r="V403" s="305"/>
      <c r="W403" s="305"/>
      <c r="X403" s="305"/>
      <c r="Y403" s="305"/>
    </row>
    <row r="404" spans="11:25" ht="15.75" customHeight="1" x14ac:dyDescent="0.25">
      <c r="K404" s="303"/>
      <c r="L404" s="303"/>
      <c r="M404" s="303"/>
      <c r="N404" s="303"/>
      <c r="O404" s="303"/>
      <c r="P404" s="303"/>
      <c r="Q404" s="303"/>
      <c r="R404" s="303"/>
      <c r="S404" s="303"/>
      <c r="T404" s="303"/>
      <c r="U404" s="303"/>
      <c r="V404" s="305"/>
      <c r="W404" s="305"/>
      <c r="X404" s="305"/>
      <c r="Y404" s="305"/>
    </row>
    <row r="405" spans="11:25" ht="15.75" customHeight="1" x14ac:dyDescent="0.25">
      <c r="K405" s="303"/>
      <c r="L405" s="303"/>
      <c r="M405" s="303"/>
      <c r="N405" s="303"/>
      <c r="O405" s="303"/>
      <c r="P405" s="303"/>
      <c r="Q405" s="303"/>
      <c r="R405" s="303"/>
      <c r="S405" s="303"/>
      <c r="T405" s="303"/>
      <c r="U405" s="303"/>
      <c r="V405" s="305"/>
      <c r="W405" s="305"/>
      <c r="X405" s="305"/>
      <c r="Y405" s="305"/>
    </row>
    <row r="406" spans="11:25" ht="15.75" customHeight="1" x14ac:dyDescent="0.25">
      <c r="K406" s="303"/>
      <c r="L406" s="303"/>
      <c r="M406" s="303"/>
      <c r="N406" s="303"/>
      <c r="O406" s="303"/>
      <c r="P406" s="303"/>
      <c r="Q406" s="303"/>
      <c r="R406" s="303"/>
      <c r="S406" s="303"/>
      <c r="T406" s="303"/>
      <c r="U406" s="303"/>
      <c r="V406" s="305"/>
      <c r="W406" s="305"/>
      <c r="X406" s="305"/>
      <c r="Y406" s="305"/>
    </row>
    <row r="407" spans="11:25" ht="15.75" customHeight="1" x14ac:dyDescent="0.25">
      <c r="K407" s="303"/>
      <c r="L407" s="303"/>
      <c r="M407" s="303"/>
      <c r="N407" s="303"/>
      <c r="O407" s="303"/>
      <c r="P407" s="303"/>
      <c r="Q407" s="303"/>
      <c r="R407" s="303"/>
      <c r="S407" s="303"/>
      <c r="T407" s="303"/>
      <c r="U407" s="303"/>
      <c r="V407" s="305"/>
      <c r="W407" s="305"/>
      <c r="X407" s="305"/>
      <c r="Y407" s="305"/>
    </row>
    <row r="408" spans="11:25" ht="15.75" customHeight="1" x14ac:dyDescent="0.25">
      <c r="K408" s="303"/>
      <c r="L408" s="303"/>
      <c r="M408" s="303"/>
      <c r="N408" s="303"/>
      <c r="O408" s="303"/>
      <c r="P408" s="303"/>
      <c r="Q408" s="303"/>
      <c r="R408" s="303"/>
      <c r="S408" s="303"/>
      <c r="T408" s="303"/>
      <c r="U408" s="303"/>
      <c r="V408" s="305"/>
      <c r="W408" s="305"/>
      <c r="X408" s="305"/>
      <c r="Y408" s="305"/>
    </row>
    <row r="409" spans="11:25" ht="15.75" customHeight="1" x14ac:dyDescent="0.25">
      <c r="K409" s="303"/>
      <c r="L409" s="303"/>
      <c r="M409" s="303"/>
      <c r="N409" s="303"/>
      <c r="O409" s="303"/>
      <c r="P409" s="303"/>
      <c r="Q409" s="303"/>
      <c r="R409" s="303"/>
      <c r="S409" s="303"/>
      <c r="T409" s="303"/>
      <c r="U409" s="303"/>
      <c r="V409" s="305"/>
      <c r="W409" s="305"/>
      <c r="X409" s="305"/>
      <c r="Y409" s="305"/>
    </row>
    <row r="410" spans="11:25" ht="15.75" customHeight="1" x14ac:dyDescent="0.25">
      <c r="K410" s="303"/>
      <c r="L410" s="303"/>
      <c r="M410" s="303"/>
      <c r="N410" s="303"/>
      <c r="O410" s="303"/>
      <c r="P410" s="303"/>
      <c r="Q410" s="303"/>
      <c r="R410" s="303"/>
      <c r="S410" s="303"/>
      <c r="T410" s="303"/>
      <c r="U410" s="303"/>
      <c r="V410" s="305"/>
      <c r="W410" s="305"/>
      <c r="X410" s="305"/>
      <c r="Y410" s="305"/>
    </row>
    <row r="411" spans="11:25" ht="15.75" customHeight="1" x14ac:dyDescent="0.25">
      <c r="K411" s="303"/>
      <c r="L411" s="303"/>
      <c r="M411" s="303"/>
      <c r="N411" s="303"/>
      <c r="O411" s="303"/>
      <c r="P411" s="303"/>
      <c r="Q411" s="303"/>
      <c r="R411" s="303"/>
      <c r="S411" s="303"/>
      <c r="T411" s="303"/>
      <c r="U411" s="303"/>
      <c r="V411" s="305"/>
      <c r="W411" s="305"/>
      <c r="X411" s="305"/>
      <c r="Y411" s="305"/>
    </row>
    <row r="412" spans="11:25" ht="15.75" customHeight="1" x14ac:dyDescent="0.25">
      <c r="K412" s="303"/>
      <c r="L412" s="303"/>
      <c r="M412" s="303"/>
      <c r="N412" s="303"/>
      <c r="O412" s="303"/>
      <c r="P412" s="303"/>
      <c r="Q412" s="303"/>
      <c r="R412" s="303"/>
      <c r="S412" s="303"/>
      <c r="T412" s="303"/>
      <c r="U412" s="303"/>
      <c r="V412" s="305"/>
      <c r="W412" s="305"/>
      <c r="X412" s="305"/>
      <c r="Y412" s="305"/>
    </row>
    <row r="413" spans="11:25" ht="15.75" customHeight="1" x14ac:dyDescent="0.25">
      <c r="K413" s="303"/>
      <c r="L413" s="303"/>
      <c r="M413" s="303"/>
      <c r="N413" s="303"/>
      <c r="O413" s="303"/>
      <c r="P413" s="303"/>
      <c r="Q413" s="303"/>
      <c r="R413" s="303"/>
      <c r="S413" s="303"/>
      <c r="T413" s="303"/>
      <c r="U413" s="303"/>
      <c r="V413" s="305"/>
      <c r="W413" s="305"/>
      <c r="X413" s="305"/>
      <c r="Y413" s="305"/>
    </row>
    <row r="414" spans="11:25" ht="15.75" customHeight="1" x14ac:dyDescent="0.25">
      <c r="K414" s="303"/>
      <c r="L414" s="303"/>
      <c r="M414" s="303"/>
      <c r="N414" s="303"/>
      <c r="O414" s="303"/>
      <c r="P414" s="303"/>
      <c r="Q414" s="303"/>
      <c r="R414" s="303"/>
      <c r="S414" s="303"/>
      <c r="T414" s="303"/>
      <c r="U414" s="303"/>
      <c r="V414" s="305"/>
      <c r="W414" s="305"/>
      <c r="X414" s="305"/>
      <c r="Y414" s="305"/>
    </row>
    <row r="415" spans="11:25" ht="15.75" customHeight="1" x14ac:dyDescent="0.25">
      <c r="K415" s="303"/>
      <c r="L415" s="303"/>
      <c r="M415" s="303"/>
      <c r="N415" s="303"/>
      <c r="O415" s="303"/>
      <c r="P415" s="303"/>
      <c r="Q415" s="303"/>
      <c r="R415" s="303"/>
      <c r="S415" s="303"/>
      <c r="T415" s="303"/>
      <c r="U415" s="303"/>
      <c r="V415" s="305"/>
      <c r="W415" s="305"/>
      <c r="X415" s="305"/>
      <c r="Y415" s="305"/>
    </row>
    <row r="416" spans="11:25" ht="15.75" customHeight="1" x14ac:dyDescent="0.25">
      <c r="K416" s="303"/>
      <c r="L416" s="303"/>
      <c r="M416" s="303"/>
      <c r="N416" s="303"/>
      <c r="O416" s="303"/>
      <c r="P416" s="303"/>
      <c r="Q416" s="303"/>
      <c r="R416" s="303"/>
      <c r="S416" s="303"/>
      <c r="T416" s="303"/>
      <c r="U416" s="303"/>
      <c r="V416" s="305"/>
      <c r="W416" s="305"/>
      <c r="X416" s="305"/>
      <c r="Y416" s="305"/>
    </row>
    <row r="417" spans="11:25" ht="15.75" customHeight="1" x14ac:dyDescent="0.25">
      <c r="K417" s="303"/>
      <c r="L417" s="303"/>
      <c r="M417" s="303"/>
      <c r="N417" s="303"/>
      <c r="O417" s="303"/>
      <c r="P417" s="303"/>
      <c r="Q417" s="303"/>
      <c r="R417" s="303"/>
      <c r="S417" s="303"/>
      <c r="T417" s="303"/>
      <c r="U417" s="303"/>
      <c r="V417" s="305"/>
      <c r="W417" s="305"/>
      <c r="X417" s="305"/>
      <c r="Y417" s="305"/>
    </row>
    <row r="418" spans="11:25" ht="15.75" customHeight="1" x14ac:dyDescent="0.25">
      <c r="K418" s="303"/>
      <c r="L418" s="303"/>
      <c r="M418" s="303"/>
      <c r="N418" s="303"/>
      <c r="O418" s="303"/>
      <c r="P418" s="303"/>
      <c r="Q418" s="303"/>
      <c r="R418" s="303"/>
      <c r="S418" s="303"/>
      <c r="T418" s="303"/>
      <c r="U418" s="303"/>
      <c r="V418" s="305"/>
      <c r="W418" s="305"/>
      <c r="X418" s="305"/>
      <c r="Y418" s="305"/>
    </row>
    <row r="419" spans="11:25" ht="15.75" customHeight="1" x14ac:dyDescent="0.25">
      <c r="K419" s="303"/>
      <c r="L419" s="303"/>
      <c r="M419" s="303"/>
      <c r="N419" s="303"/>
      <c r="O419" s="303"/>
      <c r="P419" s="303"/>
      <c r="Q419" s="303"/>
      <c r="R419" s="303"/>
      <c r="S419" s="303"/>
      <c r="T419" s="303"/>
      <c r="U419" s="303"/>
      <c r="V419" s="305"/>
      <c r="W419" s="305"/>
      <c r="X419" s="305"/>
      <c r="Y419" s="305"/>
    </row>
    <row r="420" spans="11:25" ht="15.75" customHeight="1" x14ac:dyDescent="0.25">
      <c r="K420" s="303"/>
      <c r="L420" s="303"/>
      <c r="M420" s="303"/>
      <c r="N420" s="303"/>
      <c r="O420" s="303"/>
      <c r="P420" s="303"/>
      <c r="Q420" s="303"/>
      <c r="R420" s="303"/>
      <c r="S420" s="303"/>
      <c r="T420" s="303"/>
      <c r="U420" s="303"/>
      <c r="V420" s="305"/>
      <c r="W420" s="305"/>
      <c r="X420" s="305"/>
      <c r="Y420" s="305"/>
    </row>
    <row r="421" spans="11:25" ht="15.75" customHeight="1" x14ac:dyDescent="0.25">
      <c r="K421" s="303"/>
      <c r="L421" s="303"/>
      <c r="M421" s="303"/>
      <c r="N421" s="303"/>
      <c r="O421" s="303"/>
      <c r="P421" s="303"/>
      <c r="Q421" s="303"/>
      <c r="R421" s="303"/>
      <c r="S421" s="303"/>
      <c r="T421" s="303"/>
      <c r="U421" s="303"/>
      <c r="V421" s="305"/>
      <c r="W421" s="305"/>
      <c r="X421" s="305"/>
      <c r="Y421" s="305"/>
    </row>
    <row r="422" spans="11:25" ht="15.75" customHeight="1" x14ac:dyDescent="0.25">
      <c r="K422" s="303"/>
      <c r="L422" s="303"/>
      <c r="M422" s="303"/>
      <c r="N422" s="303"/>
      <c r="O422" s="303"/>
      <c r="P422" s="303"/>
      <c r="Q422" s="303"/>
      <c r="R422" s="303"/>
      <c r="S422" s="303"/>
      <c r="T422" s="303"/>
      <c r="U422" s="303"/>
      <c r="V422" s="305"/>
      <c r="W422" s="305"/>
      <c r="X422" s="305"/>
      <c r="Y422" s="305"/>
    </row>
    <row r="423" spans="11:25" ht="15.75" customHeight="1" x14ac:dyDescent="0.25">
      <c r="K423" s="303"/>
      <c r="L423" s="303"/>
      <c r="M423" s="303"/>
      <c r="N423" s="303"/>
      <c r="O423" s="303"/>
      <c r="P423" s="303"/>
      <c r="Q423" s="303"/>
      <c r="R423" s="303"/>
      <c r="S423" s="303"/>
      <c r="T423" s="303"/>
      <c r="U423" s="303"/>
      <c r="V423" s="305"/>
      <c r="W423" s="305"/>
      <c r="X423" s="305"/>
      <c r="Y423" s="305"/>
    </row>
    <row r="424" spans="11:25" ht="15.75" customHeight="1" x14ac:dyDescent="0.25">
      <c r="K424" s="303"/>
      <c r="L424" s="303"/>
      <c r="M424" s="303"/>
      <c r="N424" s="303"/>
      <c r="O424" s="303"/>
      <c r="P424" s="303"/>
      <c r="Q424" s="303"/>
      <c r="R424" s="303"/>
      <c r="S424" s="303"/>
      <c r="T424" s="303"/>
      <c r="U424" s="303"/>
      <c r="V424" s="305"/>
      <c r="W424" s="305"/>
      <c r="X424" s="305"/>
      <c r="Y424" s="305"/>
    </row>
    <row r="425" spans="11:25" ht="15.75" customHeight="1" x14ac:dyDescent="0.25">
      <c r="K425" s="303"/>
      <c r="L425" s="303"/>
      <c r="M425" s="303"/>
      <c r="N425" s="303"/>
      <c r="O425" s="303"/>
      <c r="P425" s="303"/>
      <c r="Q425" s="303"/>
      <c r="R425" s="303"/>
      <c r="S425" s="303"/>
      <c r="T425" s="303"/>
      <c r="U425" s="303"/>
      <c r="V425" s="305"/>
      <c r="W425" s="305"/>
      <c r="X425" s="305"/>
      <c r="Y425" s="305"/>
    </row>
    <row r="426" spans="11:25" ht="15.75" customHeight="1" x14ac:dyDescent="0.25">
      <c r="K426" s="303"/>
      <c r="L426" s="303"/>
      <c r="M426" s="303"/>
      <c r="N426" s="303"/>
      <c r="O426" s="303"/>
      <c r="P426" s="303"/>
      <c r="Q426" s="303"/>
      <c r="R426" s="303"/>
      <c r="S426" s="303"/>
      <c r="T426" s="303"/>
      <c r="U426" s="303"/>
      <c r="V426" s="305"/>
      <c r="W426" s="305"/>
      <c r="X426" s="305"/>
      <c r="Y426" s="305"/>
    </row>
    <row r="427" spans="11:25" ht="15.75" customHeight="1" x14ac:dyDescent="0.25">
      <c r="K427" s="303"/>
      <c r="L427" s="303"/>
      <c r="M427" s="303"/>
      <c r="N427" s="303"/>
      <c r="O427" s="303"/>
      <c r="P427" s="303"/>
      <c r="Q427" s="303"/>
      <c r="R427" s="303"/>
      <c r="S427" s="303"/>
      <c r="T427" s="303"/>
      <c r="U427" s="303"/>
      <c r="V427" s="305"/>
      <c r="W427" s="305"/>
      <c r="X427" s="305"/>
      <c r="Y427" s="305"/>
    </row>
    <row r="428" spans="11:25" ht="15.75" customHeight="1" x14ac:dyDescent="0.25">
      <c r="K428" s="303"/>
      <c r="L428" s="303"/>
      <c r="M428" s="303"/>
      <c r="N428" s="303"/>
      <c r="O428" s="303"/>
      <c r="P428" s="303"/>
      <c r="Q428" s="303"/>
      <c r="R428" s="303"/>
      <c r="S428" s="303"/>
      <c r="T428" s="303"/>
      <c r="U428" s="303"/>
      <c r="V428" s="305"/>
      <c r="W428" s="305"/>
      <c r="X428" s="305"/>
      <c r="Y428" s="305"/>
    </row>
    <row r="429" spans="11:25" ht="15.75" customHeight="1" x14ac:dyDescent="0.25">
      <c r="K429" s="303"/>
      <c r="L429" s="303"/>
      <c r="M429" s="303"/>
      <c r="N429" s="303"/>
      <c r="O429" s="303"/>
      <c r="P429" s="303"/>
      <c r="Q429" s="303"/>
      <c r="R429" s="303"/>
      <c r="S429" s="303"/>
      <c r="T429" s="303"/>
      <c r="U429" s="303"/>
      <c r="V429" s="305"/>
      <c r="W429" s="305"/>
      <c r="X429" s="305"/>
      <c r="Y429" s="305"/>
    </row>
    <row r="430" spans="11:25" ht="15.75" customHeight="1" x14ac:dyDescent="0.25">
      <c r="K430" s="303"/>
      <c r="L430" s="303"/>
      <c r="M430" s="303"/>
      <c r="N430" s="303"/>
      <c r="O430" s="303"/>
      <c r="P430" s="303"/>
      <c r="Q430" s="303"/>
      <c r="R430" s="303"/>
      <c r="S430" s="303"/>
      <c r="T430" s="303"/>
      <c r="U430" s="303"/>
      <c r="V430" s="305"/>
      <c r="W430" s="305"/>
      <c r="X430" s="305"/>
      <c r="Y430" s="305"/>
    </row>
    <row r="431" spans="11:25" ht="15.75" customHeight="1" x14ac:dyDescent="0.25">
      <c r="K431" s="303"/>
      <c r="L431" s="303"/>
      <c r="M431" s="303"/>
      <c r="N431" s="303"/>
      <c r="O431" s="303"/>
      <c r="P431" s="303"/>
      <c r="Q431" s="303"/>
      <c r="R431" s="303"/>
      <c r="S431" s="303"/>
      <c r="T431" s="303"/>
      <c r="U431" s="303"/>
      <c r="V431" s="305"/>
      <c r="W431" s="305"/>
      <c r="X431" s="305"/>
      <c r="Y431" s="305"/>
    </row>
    <row r="432" spans="11:25" ht="15.75" customHeight="1" x14ac:dyDescent="0.25">
      <c r="K432" s="303"/>
      <c r="L432" s="303"/>
      <c r="M432" s="303"/>
      <c r="N432" s="303"/>
      <c r="O432" s="303"/>
      <c r="P432" s="303"/>
      <c r="Q432" s="303"/>
      <c r="R432" s="303"/>
      <c r="S432" s="303"/>
      <c r="T432" s="303"/>
      <c r="U432" s="303"/>
      <c r="V432" s="305"/>
      <c r="W432" s="305"/>
      <c r="X432" s="305"/>
      <c r="Y432" s="305"/>
    </row>
    <row r="433" spans="11:25" ht="15.75" customHeight="1" x14ac:dyDescent="0.25">
      <c r="K433" s="303"/>
      <c r="L433" s="303"/>
      <c r="M433" s="303"/>
      <c r="N433" s="303"/>
      <c r="O433" s="303"/>
      <c r="P433" s="303"/>
      <c r="Q433" s="303"/>
      <c r="R433" s="303"/>
      <c r="S433" s="303"/>
      <c r="T433" s="303"/>
      <c r="U433" s="303"/>
      <c r="V433" s="305"/>
      <c r="W433" s="305"/>
      <c r="X433" s="305"/>
      <c r="Y433" s="305"/>
    </row>
    <row r="434" spans="11:25" ht="15.75" customHeight="1" x14ac:dyDescent="0.25">
      <c r="K434" s="303"/>
      <c r="L434" s="303"/>
      <c r="M434" s="303"/>
      <c r="N434" s="303"/>
      <c r="O434" s="303"/>
      <c r="P434" s="303"/>
      <c r="Q434" s="303"/>
      <c r="R434" s="303"/>
      <c r="S434" s="303"/>
      <c r="T434" s="303"/>
      <c r="U434" s="303"/>
      <c r="V434" s="305"/>
      <c r="W434" s="305"/>
      <c r="X434" s="305"/>
      <c r="Y434" s="305"/>
    </row>
    <row r="435" spans="11:25" ht="15.75" customHeight="1" x14ac:dyDescent="0.25">
      <c r="K435" s="303"/>
      <c r="L435" s="303"/>
      <c r="M435" s="303"/>
      <c r="N435" s="303"/>
      <c r="O435" s="303"/>
      <c r="P435" s="303"/>
      <c r="Q435" s="303"/>
      <c r="R435" s="303"/>
      <c r="S435" s="303"/>
      <c r="T435" s="303"/>
      <c r="U435" s="303"/>
      <c r="V435" s="305"/>
      <c r="W435" s="305"/>
      <c r="X435" s="305"/>
      <c r="Y435" s="305"/>
    </row>
    <row r="436" spans="11:25" ht="15.75" customHeight="1" x14ac:dyDescent="0.25">
      <c r="K436" s="303"/>
      <c r="L436" s="303"/>
      <c r="M436" s="303"/>
      <c r="N436" s="303"/>
      <c r="O436" s="303"/>
      <c r="P436" s="303"/>
      <c r="Q436" s="303"/>
      <c r="R436" s="303"/>
      <c r="S436" s="303"/>
      <c r="T436" s="303"/>
      <c r="U436" s="303"/>
      <c r="V436" s="305"/>
      <c r="W436" s="305"/>
      <c r="X436" s="305"/>
      <c r="Y436" s="305"/>
    </row>
    <row r="437" spans="11:25" ht="15.75" customHeight="1" x14ac:dyDescent="0.25">
      <c r="K437" s="303"/>
      <c r="L437" s="303"/>
      <c r="M437" s="303"/>
      <c r="N437" s="303"/>
      <c r="O437" s="303"/>
      <c r="P437" s="303"/>
      <c r="Q437" s="303"/>
      <c r="R437" s="303"/>
      <c r="S437" s="303"/>
      <c r="T437" s="303"/>
      <c r="U437" s="303"/>
      <c r="V437" s="305"/>
      <c r="W437" s="305"/>
      <c r="X437" s="305"/>
      <c r="Y437" s="305"/>
    </row>
    <row r="438" spans="11:25" ht="15.75" customHeight="1" x14ac:dyDescent="0.25">
      <c r="K438" s="303"/>
      <c r="L438" s="303"/>
      <c r="M438" s="303"/>
      <c r="N438" s="303"/>
      <c r="O438" s="303"/>
      <c r="P438" s="303"/>
      <c r="Q438" s="303"/>
      <c r="R438" s="303"/>
      <c r="S438" s="303"/>
      <c r="T438" s="303"/>
      <c r="U438" s="303"/>
      <c r="V438" s="305"/>
      <c r="W438" s="305"/>
      <c r="X438" s="305"/>
      <c r="Y438" s="305"/>
    </row>
    <row r="439" spans="11:25" ht="15.75" customHeight="1" x14ac:dyDescent="0.25">
      <c r="K439" s="303"/>
      <c r="L439" s="303"/>
      <c r="M439" s="303"/>
      <c r="N439" s="303"/>
      <c r="O439" s="303"/>
      <c r="P439" s="303"/>
      <c r="Q439" s="303"/>
      <c r="R439" s="303"/>
      <c r="S439" s="303"/>
      <c r="T439" s="303"/>
      <c r="U439" s="303"/>
      <c r="V439" s="305"/>
      <c r="W439" s="305"/>
      <c r="X439" s="305"/>
      <c r="Y439" s="305"/>
    </row>
    <row r="440" spans="11:25" ht="15.75" customHeight="1" x14ac:dyDescent="0.25">
      <c r="K440" s="303"/>
      <c r="L440" s="303"/>
      <c r="M440" s="303"/>
      <c r="N440" s="303"/>
      <c r="O440" s="303"/>
      <c r="P440" s="303"/>
      <c r="Q440" s="303"/>
      <c r="R440" s="303"/>
      <c r="S440" s="303"/>
      <c r="T440" s="303"/>
      <c r="U440" s="303"/>
      <c r="V440" s="305"/>
      <c r="W440" s="305"/>
      <c r="X440" s="305"/>
      <c r="Y440" s="305"/>
    </row>
    <row r="441" spans="11:25" ht="15.75" customHeight="1" x14ac:dyDescent="0.25">
      <c r="K441" s="303"/>
      <c r="L441" s="303"/>
      <c r="M441" s="303"/>
      <c r="N441" s="303"/>
      <c r="O441" s="303"/>
      <c r="P441" s="303"/>
      <c r="Q441" s="303"/>
      <c r="R441" s="303"/>
      <c r="S441" s="303"/>
      <c r="T441" s="303"/>
      <c r="U441" s="303"/>
      <c r="V441" s="305"/>
      <c r="W441" s="305"/>
      <c r="X441" s="305"/>
      <c r="Y441" s="305"/>
    </row>
    <row r="442" spans="11:25" ht="15.75" customHeight="1" x14ac:dyDescent="0.25">
      <c r="K442" s="303"/>
      <c r="L442" s="303"/>
      <c r="M442" s="303"/>
      <c r="N442" s="303"/>
      <c r="O442" s="303"/>
      <c r="P442" s="303"/>
      <c r="Q442" s="303"/>
      <c r="R442" s="303"/>
      <c r="S442" s="303"/>
      <c r="T442" s="303"/>
      <c r="U442" s="303"/>
      <c r="V442" s="305"/>
      <c r="W442" s="305"/>
      <c r="X442" s="305"/>
      <c r="Y442" s="305"/>
    </row>
    <row r="443" spans="11:25" ht="15.75" customHeight="1" x14ac:dyDescent="0.25">
      <c r="K443" s="303"/>
      <c r="L443" s="303"/>
      <c r="M443" s="303"/>
      <c r="N443" s="303"/>
      <c r="O443" s="303"/>
      <c r="P443" s="303"/>
      <c r="Q443" s="303"/>
      <c r="R443" s="303"/>
      <c r="S443" s="303"/>
      <c r="T443" s="303"/>
      <c r="U443" s="303"/>
      <c r="V443" s="305"/>
      <c r="W443" s="305"/>
      <c r="X443" s="305"/>
      <c r="Y443" s="305"/>
    </row>
    <row r="444" spans="11:25" ht="15.75" customHeight="1" x14ac:dyDescent="0.25">
      <c r="K444" s="303"/>
      <c r="L444" s="303"/>
      <c r="M444" s="303"/>
      <c r="N444" s="303"/>
      <c r="O444" s="303"/>
      <c r="P444" s="303"/>
      <c r="Q444" s="303"/>
      <c r="R444" s="303"/>
      <c r="S444" s="303"/>
      <c r="T444" s="303"/>
      <c r="U444" s="303"/>
      <c r="V444" s="305"/>
      <c r="W444" s="305"/>
      <c r="X444" s="305"/>
      <c r="Y444" s="305"/>
    </row>
    <row r="445" spans="11:25" ht="15.75" customHeight="1" x14ac:dyDescent="0.25">
      <c r="K445" s="303"/>
      <c r="L445" s="303"/>
      <c r="M445" s="303"/>
      <c r="N445" s="303"/>
      <c r="O445" s="303"/>
      <c r="P445" s="303"/>
      <c r="Q445" s="303"/>
      <c r="R445" s="303"/>
      <c r="S445" s="303"/>
      <c r="T445" s="303"/>
      <c r="U445" s="303"/>
      <c r="V445" s="305"/>
      <c r="W445" s="305"/>
      <c r="X445" s="305"/>
      <c r="Y445" s="305"/>
    </row>
    <row r="446" spans="11:25" ht="15.75" customHeight="1" x14ac:dyDescent="0.25">
      <c r="K446" s="303"/>
      <c r="L446" s="303"/>
      <c r="M446" s="303"/>
      <c r="N446" s="303"/>
      <c r="O446" s="303"/>
      <c r="P446" s="303"/>
      <c r="Q446" s="303"/>
      <c r="R446" s="303"/>
      <c r="S446" s="303"/>
      <c r="T446" s="303"/>
      <c r="U446" s="303"/>
      <c r="V446" s="305"/>
      <c r="W446" s="305"/>
      <c r="X446" s="305"/>
      <c r="Y446" s="305"/>
    </row>
    <row r="447" spans="11:25" ht="15.75" customHeight="1" x14ac:dyDescent="0.25">
      <c r="K447" s="303"/>
      <c r="L447" s="303"/>
      <c r="M447" s="303"/>
      <c r="N447" s="303"/>
      <c r="O447" s="303"/>
      <c r="P447" s="303"/>
      <c r="Q447" s="303"/>
      <c r="R447" s="303"/>
      <c r="S447" s="303"/>
      <c r="T447" s="303"/>
      <c r="U447" s="303"/>
      <c r="V447" s="305"/>
      <c r="W447" s="305"/>
      <c r="X447" s="305"/>
      <c r="Y447" s="305"/>
    </row>
    <row r="448" spans="11:25" ht="15.75" customHeight="1" x14ac:dyDescent="0.25">
      <c r="K448" s="303"/>
      <c r="L448" s="303"/>
      <c r="M448" s="303"/>
      <c r="N448" s="303"/>
      <c r="O448" s="303"/>
      <c r="P448" s="303"/>
      <c r="Q448" s="303"/>
      <c r="R448" s="303"/>
      <c r="S448" s="303"/>
      <c r="T448" s="303"/>
      <c r="U448" s="303"/>
      <c r="V448" s="305"/>
      <c r="W448" s="305"/>
      <c r="X448" s="305"/>
      <c r="Y448" s="305"/>
    </row>
    <row r="449" spans="11:25" ht="15.75" customHeight="1" x14ac:dyDescent="0.25">
      <c r="K449" s="303"/>
      <c r="L449" s="303"/>
      <c r="M449" s="303"/>
      <c r="N449" s="303"/>
      <c r="O449" s="303"/>
      <c r="P449" s="303"/>
      <c r="Q449" s="303"/>
      <c r="R449" s="303"/>
      <c r="S449" s="303"/>
      <c r="T449" s="303"/>
      <c r="U449" s="303"/>
      <c r="V449" s="305"/>
      <c r="W449" s="305"/>
      <c r="X449" s="305"/>
      <c r="Y449" s="305"/>
    </row>
    <row r="450" spans="11:25" ht="15.75" customHeight="1" x14ac:dyDescent="0.25">
      <c r="K450" s="303"/>
      <c r="L450" s="303"/>
      <c r="M450" s="303"/>
      <c r="N450" s="303"/>
      <c r="O450" s="303"/>
      <c r="P450" s="303"/>
      <c r="Q450" s="303"/>
      <c r="R450" s="303"/>
      <c r="S450" s="303"/>
      <c r="T450" s="303"/>
      <c r="U450" s="303"/>
      <c r="V450" s="305"/>
      <c r="W450" s="305"/>
      <c r="X450" s="305"/>
      <c r="Y450" s="305"/>
    </row>
    <row r="451" spans="11:25" ht="15.75" customHeight="1" x14ac:dyDescent="0.25">
      <c r="K451" s="303"/>
      <c r="L451" s="303"/>
      <c r="M451" s="303"/>
      <c r="N451" s="303"/>
      <c r="O451" s="303"/>
      <c r="P451" s="303"/>
      <c r="Q451" s="303"/>
      <c r="R451" s="303"/>
      <c r="S451" s="303"/>
      <c r="T451" s="303"/>
      <c r="U451" s="303"/>
      <c r="V451" s="305"/>
      <c r="W451" s="305"/>
      <c r="X451" s="305"/>
      <c r="Y451" s="305"/>
    </row>
    <row r="452" spans="11:25" ht="15.75" customHeight="1" x14ac:dyDescent="0.25">
      <c r="K452" s="303"/>
      <c r="L452" s="303"/>
      <c r="M452" s="303"/>
      <c r="N452" s="303"/>
      <c r="O452" s="303"/>
      <c r="P452" s="303"/>
      <c r="Q452" s="303"/>
      <c r="R452" s="303"/>
      <c r="S452" s="303"/>
      <c r="T452" s="303"/>
      <c r="U452" s="303"/>
      <c r="V452" s="305"/>
      <c r="W452" s="305"/>
      <c r="X452" s="305"/>
      <c r="Y452" s="305"/>
    </row>
    <row r="453" spans="11:25" ht="15.75" customHeight="1" x14ac:dyDescent="0.25">
      <c r="K453" s="303"/>
      <c r="L453" s="303"/>
      <c r="M453" s="303"/>
      <c r="N453" s="303"/>
      <c r="O453" s="303"/>
      <c r="P453" s="303"/>
      <c r="Q453" s="303"/>
      <c r="R453" s="303"/>
      <c r="S453" s="303"/>
      <c r="T453" s="303"/>
      <c r="U453" s="303"/>
      <c r="V453" s="305"/>
      <c r="W453" s="305"/>
      <c r="X453" s="305"/>
      <c r="Y453" s="305"/>
    </row>
    <row r="454" spans="11:25" ht="15.75" customHeight="1" x14ac:dyDescent="0.25">
      <c r="K454" s="303"/>
      <c r="L454" s="303"/>
      <c r="M454" s="303"/>
      <c r="N454" s="303"/>
      <c r="O454" s="303"/>
      <c r="P454" s="303"/>
      <c r="Q454" s="303"/>
      <c r="R454" s="303"/>
      <c r="S454" s="303"/>
      <c r="T454" s="303"/>
      <c r="U454" s="303"/>
      <c r="V454" s="305"/>
      <c r="W454" s="305"/>
      <c r="X454" s="305"/>
      <c r="Y454" s="305"/>
    </row>
    <row r="455" spans="11:25" ht="15.75" customHeight="1" x14ac:dyDescent="0.25">
      <c r="K455" s="303"/>
      <c r="L455" s="303"/>
      <c r="M455" s="303"/>
      <c r="N455" s="303"/>
      <c r="O455" s="303"/>
      <c r="P455" s="303"/>
      <c r="Q455" s="303"/>
      <c r="R455" s="303"/>
      <c r="S455" s="303"/>
      <c r="T455" s="303"/>
      <c r="U455" s="303"/>
      <c r="V455" s="305"/>
      <c r="W455" s="305"/>
      <c r="X455" s="305"/>
      <c r="Y455" s="305"/>
    </row>
    <row r="456" spans="11:25" ht="15.75" customHeight="1" x14ac:dyDescent="0.25">
      <c r="K456" s="303"/>
      <c r="L456" s="303"/>
      <c r="M456" s="303"/>
      <c r="N456" s="303"/>
      <c r="O456" s="303"/>
      <c r="P456" s="303"/>
      <c r="Q456" s="303"/>
      <c r="R456" s="303"/>
      <c r="S456" s="303"/>
      <c r="T456" s="303"/>
      <c r="U456" s="303"/>
      <c r="V456" s="305"/>
      <c r="W456" s="305"/>
      <c r="X456" s="305"/>
      <c r="Y456" s="305"/>
    </row>
    <row r="457" spans="11:25" ht="15.75" customHeight="1" x14ac:dyDescent="0.25">
      <c r="K457" s="303"/>
      <c r="L457" s="303"/>
      <c r="M457" s="303"/>
      <c r="N457" s="303"/>
      <c r="O457" s="303"/>
      <c r="P457" s="303"/>
      <c r="Q457" s="303"/>
      <c r="R457" s="303"/>
      <c r="S457" s="303"/>
      <c r="T457" s="303"/>
      <c r="U457" s="303"/>
      <c r="V457" s="305"/>
      <c r="W457" s="305"/>
      <c r="X457" s="305"/>
      <c r="Y457" s="305"/>
    </row>
    <row r="458" spans="11:25" ht="15.75" customHeight="1" x14ac:dyDescent="0.25">
      <c r="K458" s="303"/>
      <c r="L458" s="303"/>
      <c r="M458" s="303"/>
      <c r="N458" s="303"/>
      <c r="O458" s="303"/>
      <c r="P458" s="303"/>
      <c r="Q458" s="303"/>
      <c r="R458" s="303"/>
      <c r="S458" s="303"/>
      <c r="T458" s="303"/>
      <c r="U458" s="303"/>
      <c r="V458" s="305"/>
      <c r="W458" s="305"/>
      <c r="X458" s="305"/>
      <c r="Y458" s="305"/>
    </row>
    <row r="459" spans="11:25" ht="15.75" customHeight="1" x14ac:dyDescent="0.25">
      <c r="K459" s="303"/>
      <c r="L459" s="303"/>
      <c r="M459" s="303"/>
      <c r="N459" s="303"/>
      <c r="O459" s="303"/>
      <c r="P459" s="303"/>
      <c r="Q459" s="303"/>
      <c r="R459" s="303"/>
      <c r="S459" s="303"/>
      <c r="T459" s="303"/>
      <c r="U459" s="303"/>
      <c r="V459" s="305"/>
      <c r="W459" s="305"/>
      <c r="X459" s="305"/>
      <c r="Y459" s="305"/>
    </row>
    <row r="460" spans="11:25" ht="15.75" customHeight="1" x14ac:dyDescent="0.25">
      <c r="K460" s="303"/>
      <c r="L460" s="303"/>
      <c r="M460" s="303"/>
      <c r="N460" s="303"/>
      <c r="O460" s="303"/>
      <c r="P460" s="303"/>
      <c r="Q460" s="303"/>
      <c r="R460" s="303"/>
      <c r="S460" s="303"/>
      <c r="T460" s="303"/>
      <c r="U460" s="303"/>
      <c r="V460" s="305"/>
      <c r="W460" s="305"/>
      <c r="X460" s="305"/>
      <c r="Y460" s="305"/>
    </row>
    <row r="461" spans="11:25" ht="15.75" customHeight="1" x14ac:dyDescent="0.25">
      <c r="K461" s="303"/>
      <c r="L461" s="303"/>
      <c r="M461" s="303"/>
      <c r="N461" s="303"/>
      <c r="O461" s="303"/>
      <c r="P461" s="303"/>
      <c r="Q461" s="303"/>
      <c r="R461" s="303"/>
      <c r="S461" s="303"/>
      <c r="T461" s="303"/>
      <c r="U461" s="303"/>
      <c r="V461" s="305"/>
      <c r="W461" s="305"/>
      <c r="X461" s="305"/>
      <c r="Y461" s="305"/>
    </row>
    <row r="462" spans="11:25" ht="15.75" customHeight="1" x14ac:dyDescent="0.25">
      <c r="K462" s="303"/>
      <c r="L462" s="303"/>
      <c r="M462" s="303"/>
      <c r="N462" s="303"/>
      <c r="O462" s="303"/>
      <c r="P462" s="303"/>
      <c r="Q462" s="303"/>
      <c r="R462" s="303"/>
      <c r="S462" s="303"/>
      <c r="T462" s="303"/>
      <c r="U462" s="303"/>
      <c r="V462" s="305"/>
      <c r="W462" s="305"/>
      <c r="X462" s="305"/>
      <c r="Y462" s="305"/>
    </row>
    <row r="463" spans="11:25" ht="15.75" customHeight="1" x14ac:dyDescent="0.25">
      <c r="K463" s="303"/>
      <c r="L463" s="303"/>
      <c r="M463" s="303"/>
      <c r="N463" s="303"/>
      <c r="O463" s="303"/>
      <c r="P463" s="303"/>
      <c r="Q463" s="303"/>
      <c r="R463" s="303"/>
      <c r="S463" s="303"/>
      <c r="T463" s="303"/>
      <c r="U463" s="303"/>
      <c r="V463" s="305"/>
      <c r="W463" s="305"/>
      <c r="X463" s="305"/>
      <c r="Y463" s="305"/>
    </row>
    <row r="464" spans="11:25" ht="15.75" customHeight="1" x14ac:dyDescent="0.25">
      <c r="K464" s="303"/>
      <c r="L464" s="303"/>
      <c r="M464" s="303"/>
      <c r="N464" s="303"/>
      <c r="O464" s="303"/>
      <c r="P464" s="303"/>
      <c r="Q464" s="303"/>
      <c r="R464" s="303"/>
      <c r="S464" s="303"/>
      <c r="T464" s="303"/>
      <c r="U464" s="303"/>
      <c r="V464" s="305"/>
      <c r="W464" s="305"/>
      <c r="X464" s="305"/>
      <c r="Y464" s="305"/>
    </row>
    <row r="465" spans="11:25" ht="15.75" customHeight="1" x14ac:dyDescent="0.25">
      <c r="K465" s="303"/>
      <c r="L465" s="303"/>
      <c r="M465" s="303"/>
      <c r="N465" s="303"/>
      <c r="O465" s="303"/>
      <c r="P465" s="303"/>
      <c r="Q465" s="303"/>
      <c r="R465" s="303"/>
      <c r="S465" s="303"/>
      <c r="T465" s="303"/>
      <c r="U465" s="303"/>
      <c r="V465" s="305"/>
      <c r="W465" s="305"/>
      <c r="X465" s="305"/>
      <c r="Y465" s="305"/>
    </row>
    <row r="466" spans="11:25" ht="15.75" customHeight="1" x14ac:dyDescent="0.25">
      <c r="K466" s="303"/>
      <c r="L466" s="303"/>
      <c r="M466" s="303"/>
      <c r="N466" s="303"/>
      <c r="O466" s="303"/>
      <c r="P466" s="303"/>
      <c r="Q466" s="303"/>
      <c r="R466" s="303"/>
      <c r="S466" s="303"/>
      <c r="T466" s="303"/>
      <c r="U466" s="303"/>
      <c r="V466" s="305"/>
      <c r="W466" s="305"/>
      <c r="X466" s="305"/>
      <c r="Y466" s="305"/>
    </row>
    <row r="467" spans="11:25" ht="15.75" customHeight="1" x14ac:dyDescent="0.25">
      <c r="K467" s="303"/>
      <c r="L467" s="303"/>
      <c r="M467" s="303"/>
      <c r="N467" s="303"/>
      <c r="O467" s="303"/>
      <c r="P467" s="303"/>
      <c r="Q467" s="303"/>
      <c r="R467" s="303"/>
      <c r="S467" s="303"/>
      <c r="T467" s="303"/>
      <c r="U467" s="303"/>
      <c r="V467" s="305"/>
      <c r="W467" s="305"/>
      <c r="X467" s="305"/>
      <c r="Y467" s="305"/>
    </row>
    <row r="468" spans="11:25" ht="15.75" customHeight="1" x14ac:dyDescent="0.25">
      <c r="K468" s="303"/>
      <c r="L468" s="303"/>
      <c r="M468" s="303"/>
      <c r="N468" s="303"/>
      <c r="O468" s="303"/>
      <c r="P468" s="303"/>
      <c r="Q468" s="303"/>
      <c r="R468" s="303"/>
      <c r="S468" s="303"/>
      <c r="T468" s="303"/>
      <c r="U468" s="303"/>
      <c r="V468" s="305"/>
      <c r="W468" s="305"/>
      <c r="X468" s="305"/>
      <c r="Y468" s="305"/>
    </row>
    <row r="469" spans="11:25" ht="15.75" customHeight="1" x14ac:dyDescent="0.25">
      <c r="K469" s="303"/>
      <c r="L469" s="303"/>
      <c r="M469" s="303"/>
      <c r="N469" s="303"/>
      <c r="O469" s="303"/>
      <c r="P469" s="303"/>
      <c r="Q469" s="303"/>
      <c r="R469" s="303"/>
      <c r="S469" s="303"/>
      <c r="T469" s="303"/>
      <c r="U469" s="303"/>
      <c r="V469" s="305"/>
      <c r="W469" s="305"/>
      <c r="X469" s="305"/>
      <c r="Y469" s="305"/>
    </row>
    <row r="470" spans="11:25" ht="15.75" customHeight="1" x14ac:dyDescent="0.25">
      <c r="K470" s="303"/>
      <c r="L470" s="303"/>
      <c r="M470" s="303"/>
      <c r="N470" s="303"/>
      <c r="O470" s="303"/>
      <c r="P470" s="303"/>
      <c r="Q470" s="303"/>
      <c r="R470" s="303"/>
      <c r="S470" s="303"/>
      <c r="T470" s="303"/>
      <c r="U470" s="303"/>
      <c r="V470" s="305"/>
      <c r="W470" s="305"/>
      <c r="X470" s="305"/>
      <c r="Y470" s="305"/>
    </row>
    <row r="471" spans="11:25" ht="15.75" customHeight="1" x14ac:dyDescent="0.25">
      <c r="K471" s="303"/>
      <c r="L471" s="303"/>
      <c r="M471" s="303"/>
      <c r="N471" s="303"/>
      <c r="O471" s="303"/>
      <c r="P471" s="303"/>
      <c r="Q471" s="303"/>
      <c r="R471" s="303"/>
      <c r="S471" s="303"/>
      <c r="T471" s="303"/>
      <c r="U471" s="303"/>
      <c r="V471" s="305"/>
      <c r="W471" s="305"/>
      <c r="X471" s="305"/>
      <c r="Y471" s="305"/>
    </row>
    <row r="472" spans="11:25" ht="15.75" customHeight="1" x14ac:dyDescent="0.25">
      <c r="K472" s="303"/>
      <c r="L472" s="303"/>
      <c r="M472" s="303"/>
      <c r="N472" s="303"/>
      <c r="O472" s="303"/>
      <c r="P472" s="303"/>
      <c r="Q472" s="303"/>
      <c r="R472" s="303"/>
      <c r="S472" s="303"/>
      <c r="T472" s="303"/>
      <c r="U472" s="303"/>
      <c r="V472" s="305"/>
      <c r="W472" s="305"/>
      <c r="X472" s="305"/>
      <c r="Y472" s="305"/>
    </row>
    <row r="473" spans="11:25" ht="15.75" customHeight="1" x14ac:dyDescent="0.25">
      <c r="K473" s="303"/>
      <c r="L473" s="303"/>
      <c r="M473" s="303"/>
      <c r="N473" s="303"/>
      <c r="O473" s="303"/>
      <c r="P473" s="303"/>
      <c r="Q473" s="303"/>
      <c r="R473" s="303"/>
      <c r="S473" s="303"/>
      <c r="T473" s="303"/>
      <c r="U473" s="303"/>
      <c r="V473" s="305"/>
      <c r="W473" s="305"/>
      <c r="X473" s="305"/>
      <c r="Y473" s="305"/>
    </row>
    <row r="474" spans="11:25" ht="15.75" customHeight="1" x14ac:dyDescent="0.25">
      <c r="K474" s="303"/>
      <c r="L474" s="303"/>
      <c r="M474" s="303"/>
      <c r="N474" s="303"/>
      <c r="O474" s="303"/>
      <c r="P474" s="303"/>
      <c r="Q474" s="303"/>
      <c r="R474" s="303"/>
      <c r="S474" s="303"/>
      <c r="T474" s="303"/>
      <c r="U474" s="303"/>
      <c r="V474" s="305"/>
      <c r="W474" s="305"/>
      <c r="X474" s="305"/>
      <c r="Y474" s="305"/>
    </row>
    <row r="475" spans="11:25" ht="15.75" customHeight="1" x14ac:dyDescent="0.25">
      <c r="K475" s="303"/>
      <c r="L475" s="303"/>
      <c r="M475" s="303"/>
      <c r="N475" s="303"/>
      <c r="O475" s="303"/>
      <c r="P475" s="303"/>
      <c r="Q475" s="303"/>
      <c r="R475" s="303"/>
      <c r="S475" s="303"/>
      <c r="T475" s="303"/>
      <c r="U475" s="303"/>
      <c r="V475" s="305"/>
      <c r="W475" s="305"/>
      <c r="X475" s="305"/>
      <c r="Y475" s="305"/>
    </row>
    <row r="476" spans="11:25" ht="15.75" customHeight="1" x14ac:dyDescent="0.25">
      <c r="K476" s="303"/>
      <c r="L476" s="303"/>
      <c r="M476" s="303"/>
      <c r="N476" s="303"/>
      <c r="O476" s="303"/>
      <c r="P476" s="303"/>
      <c r="Q476" s="303"/>
      <c r="R476" s="303"/>
      <c r="S476" s="303"/>
      <c r="T476" s="303"/>
      <c r="U476" s="303"/>
      <c r="V476" s="305"/>
      <c r="W476" s="305"/>
      <c r="X476" s="305"/>
      <c r="Y476" s="305"/>
    </row>
    <row r="477" spans="11:25" ht="15.75" customHeight="1" x14ac:dyDescent="0.25">
      <c r="K477" s="303"/>
      <c r="L477" s="303"/>
      <c r="M477" s="303"/>
      <c r="N477" s="303"/>
      <c r="O477" s="303"/>
      <c r="P477" s="303"/>
      <c r="Q477" s="303"/>
      <c r="R477" s="303"/>
      <c r="S477" s="303"/>
      <c r="T477" s="303"/>
      <c r="U477" s="303"/>
      <c r="V477" s="305"/>
      <c r="W477" s="305"/>
      <c r="X477" s="305"/>
      <c r="Y477" s="305"/>
    </row>
    <row r="478" spans="11:25" ht="15.75" customHeight="1" x14ac:dyDescent="0.25">
      <c r="K478" s="303"/>
      <c r="L478" s="303"/>
      <c r="M478" s="303"/>
      <c r="N478" s="303"/>
      <c r="O478" s="303"/>
      <c r="P478" s="303"/>
      <c r="Q478" s="303"/>
      <c r="R478" s="303"/>
      <c r="S478" s="303"/>
      <c r="T478" s="303"/>
      <c r="U478" s="303"/>
      <c r="V478" s="305"/>
      <c r="W478" s="305"/>
      <c r="X478" s="305"/>
      <c r="Y478" s="305"/>
    </row>
    <row r="479" spans="11:25" ht="15.75" customHeight="1" x14ac:dyDescent="0.25">
      <c r="K479" s="303"/>
      <c r="L479" s="303"/>
      <c r="M479" s="303"/>
      <c r="N479" s="303"/>
      <c r="O479" s="303"/>
      <c r="P479" s="303"/>
      <c r="Q479" s="303"/>
      <c r="R479" s="303"/>
      <c r="S479" s="303"/>
      <c r="T479" s="303"/>
      <c r="U479" s="303"/>
      <c r="V479" s="305"/>
      <c r="W479" s="305"/>
      <c r="X479" s="305"/>
      <c r="Y479" s="305"/>
    </row>
    <row r="480" spans="11:25" ht="15.75" customHeight="1" x14ac:dyDescent="0.25">
      <c r="K480" s="303"/>
      <c r="L480" s="303"/>
      <c r="M480" s="303"/>
      <c r="N480" s="303"/>
      <c r="O480" s="303"/>
      <c r="P480" s="303"/>
      <c r="Q480" s="303"/>
      <c r="R480" s="303"/>
      <c r="S480" s="303"/>
      <c r="T480" s="303"/>
      <c r="U480" s="303"/>
      <c r="V480" s="305"/>
      <c r="W480" s="305"/>
      <c r="X480" s="305"/>
      <c r="Y480" s="305"/>
    </row>
    <row r="481" spans="11:25" ht="15.75" customHeight="1" x14ac:dyDescent="0.25">
      <c r="K481" s="303"/>
      <c r="L481" s="303"/>
      <c r="M481" s="303"/>
      <c r="N481" s="303"/>
      <c r="O481" s="303"/>
      <c r="P481" s="303"/>
      <c r="Q481" s="303"/>
      <c r="R481" s="303"/>
      <c r="S481" s="303"/>
      <c r="T481" s="303"/>
      <c r="U481" s="303"/>
      <c r="V481" s="305"/>
      <c r="W481" s="305"/>
      <c r="X481" s="305"/>
      <c r="Y481" s="305"/>
    </row>
    <row r="482" spans="11:25" ht="15.75" customHeight="1" x14ac:dyDescent="0.25">
      <c r="K482" s="303"/>
      <c r="L482" s="303"/>
      <c r="M482" s="303"/>
      <c r="N482" s="303"/>
      <c r="O482" s="303"/>
      <c r="P482" s="303"/>
      <c r="Q482" s="303"/>
      <c r="R482" s="303"/>
      <c r="S482" s="303"/>
      <c r="T482" s="303"/>
      <c r="U482" s="303"/>
      <c r="V482" s="305"/>
      <c r="W482" s="305"/>
      <c r="X482" s="305"/>
      <c r="Y482" s="305"/>
    </row>
    <row r="483" spans="11:25" ht="15.75" customHeight="1" x14ac:dyDescent="0.25">
      <c r="K483" s="303"/>
      <c r="L483" s="303"/>
      <c r="M483" s="303"/>
      <c r="N483" s="303"/>
      <c r="O483" s="303"/>
      <c r="P483" s="303"/>
      <c r="Q483" s="303"/>
      <c r="R483" s="303"/>
      <c r="S483" s="303"/>
      <c r="T483" s="303"/>
      <c r="U483" s="303"/>
      <c r="V483" s="305"/>
      <c r="W483" s="305"/>
      <c r="X483" s="305"/>
      <c r="Y483" s="305"/>
    </row>
    <row r="484" spans="11:25" ht="15.75" customHeight="1" x14ac:dyDescent="0.25">
      <c r="K484" s="303"/>
      <c r="L484" s="303"/>
      <c r="M484" s="303"/>
      <c r="N484" s="303"/>
      <c r="O484" s="303"/>
      <c r="P484" s="303"/>
      <c r="Q484" s="303"/>
      <c r="R484" s="303"/>
      <c r="S484" s="303"/>
      <c r="T484" s="303"/>
      <c r="U484" s="303"/>
      <c r="V484" s="305"/>
      <c r="W484" s="305"/>
      <c r="X484" s="305"/>
      <c r="Y484" s="305"/>
    </row>
    <row r="485" spans="11:25" ht="15.75" customHeight="1" x14ac:dyDescent="0.25">
      <c r="K485" s="303"/>
      <c r="L485" s="303"/>
      <c r="M485" s="303"/>
      <c r="N485" s="303"/>
      <c r="O485" s="303"/>
      <c r="P485" s="303"/>
      <c r="Q485" s="303"/>
      <c r="R485" s="303"/>
      <c r="S485" s="303"/>
      <c r="T485" s="303"/>
      <c r="U485" s="303"/>
      <c r="V485" s="305"/>
      <c r="W485" s="305"/>
      <c r="X485" s="305"/>
      <c r="Y485" s="305"/>
    </row>
    <row r="486" spans="11:25" ht="15.75" customHeight="1" x14ac:dyDescent="0.25">
      <c r="K486" s="303"/>
      <c r="L486" s="303"/>
      <c r="M486" s="303"/>
      <c r="N486" s="303"/>
      <c r="O486" s="303"/>
      <c r="P486" s="303"/>
      <c r="Q486" s="303"/>
      <c r="R486" s="303"/>
      <c r="S486" s="303"/>
      <c r="T486" s="303"/>
      <c r="U486" s="303"/>
      <c r="V486" s="305"/>
      <c r="W486" s="305"/>
      <c r="X486" s="305"/>
      <c r="Y486" s="305"/>
    </row>
    <row r="487" spans="11:25" ht="15.75" customHeight="1" x14ac:dyDescent="0.25">
      <c r="K487" s="303"/>
      <c r="L487" s="303"/>
      <c r="M487" s="303"/>
      <c r="N487" s="303"/>
      <c r="O487" s="303"/>
      <c r="P487" s="303"/>
      <c r="Q487" s="303"/>
      <c r="R487" s="303"/>
      <c r="S487" s="303"/>
      <c r="T487" s="303"/>
      <c r="U487" s="303"/>
      <c r="V487" s="305"/>
      <c r="W487" s="305"/>
      <c r="X487" s="305"/>
      <c r="Y487" s="305"/>
    </row>
    <row r="488" spans="11:25" ht="15.75" customHeight="1" x14ac:dyDescent="0.25">
      <c r="K488" s="303"/>
      <c r="L488" s="303"/>
      <c r="M488" s="303"/>
      <c r="N488" s="303"/>
      <c r="O488" s="303"/>
      <c r="P488" s="303"/>
      <c r="Q488" s="303"/>
      <c r="R488" s="303"/>
      <c r="S488" s="303"/>
      <c r="T488" s="303"/>
      <c r="U488" s="303"/>
      <c r="V488" s="305"/>
      <c r="W488" s="305"/>
      <c r="X488" s="305"/>
      <c r="Y488" s="305"/>
    </row>
    <row r="489" spans="11:25" ht="15.75" customHeight="1" x14ac:dyDescent="0.25">
      <c r="K489" s="303"/>
      <c r="L489" s="303"/>
      <c r="M489" s="303"/>
      <c r="N489" s="303"/>
      <c r="O489" s="303"/>
      <c r="P489" s="303"/>
      <c r="Q489" s="303"/>
      <c r="R489" s="303"/>
      <c r="S489" s="303"/>
      <c r="T489" s="303"/>
      <c r="U489" s="303"/>
      <c r="V489" s="305"/>
      <c r="W489" s="305"/>
      <c r="X489" s="305"/>
      <c r="Y489" s="305"/>
    </row>
    <row r="490" spans="11:25" ht="15.75" customHeight="1" x14ac:dyDescent="0.25">
      <c r="K490" s="303"/>
      <c r="L490" s="303"/>
      <c r="M490" s="303"/>
      <c r="N490" s="303"/>
      <c r="O490" s="303"/>
      <c r="P490" s="303"/>
      <c r="Q490" s="303"/>
      <c r="R490" s="303"/>
      <c r="S490" s="303"/>
      <c r="T490" s="303"/>
      <c r="U490" s="303"/>
      <c r="V490" s="305"/>
      <c r="W490" s="305"/>
      <c r="X490" s="305"/>
      <c r="Y490" s="305"/>
    </row>
    <row r="491" spans="11:25" ht="15.75" customHeight="1" x14ac:dyDescent="0.25">
      <c r="K491" s="303"/>
      <c r="L491" s="303"/>
      <c r="M491" s="303"/>
      <c r="N491" s="303"/>
      <c r="O491" s="303"/>
      <c r="P491" s="303"/>
      <c r="Q491" s="303"/>
      <c r="R491" s="303"/>
      <c r="S491" s="303"/>
      <c r="T491" s="303"/>
      <c r="U491" s="303"/>
      <c r="V491" s="305"/>
      <c r="W491" s="305"/>
      <c r="X491" s="305"/>
      <c r="Y491" s="305"/>
    </row>
    <row r="492" spans="11:25" ht="15.75" customHeight="1" x14ac:dyDescent="0.25">
      <c r="K492" s="303"/>
      <c r="L492" s="303"/>
      <c r="M492" s="303"/>
      <c r="N492" s="303"/>
      <c r="O492" s="303"/>
      <c r="P492" s="303"/>
      <c r="Q492" s="303"/>
      <c r="R492" s="303"/>
      <c r="S492" s="303"/>
      <c r="T492" s="303"/>
      <c r="U492" s="303"/>
      <c r="V492" s="305"/>
      <c r="W492" s="305"/>
      <c r="X492" s="305"/>
      <c r="Y492" s="305"/>
    </row>
    <row r="493" spans="11:25" ht="15.75" customHeight="1" x14ac:dyDescent="0.25">
      <c r="K493" s="303"/>
      <c r="L493" s="303"/>
      <c r="M493" s="303"/>
      <c r="N493" s="303"/>
      <c r="O493" s="303"/>
      <c r="P493" s="303"/>
      <c r="Q493" s="303"/>
      <c r="R493" s="303"/>
      <c r="S493" s="303"/>
      <c r="T493" s="303"/>
      <c r="U493" s="303"/>
      <c r="V493" s="305"/>
      <c r="W493" s="305"/>
      <c r="X493" s="305"/>
      <c r="Y493" s="305"/>
    </row>
    <row r="494" spans="11:25" ht="15.75" customHeight="1" x14ac:dyDescent="0.25">
      <c r="K494" s="303"/>
      <c r="L494" s="303"/>
      <c r="M494" s="303"/>
      <c r="N494" s="303"/>
      <c r="O494" s="303"/>
      <c r="P494" s="303"/>
      <c r="Q494" s="303"/>
      <c r="R494" s="303"/>
      <c r="S494" s="303"/>
      <c r="T494" s="303"/>
      <c r="U494" s="303"/>
      <c r="V494" s="305"/>
      <c r="W494" s="305"/>
      <c r="X494" s="305"/>
      <c r="Y494" s="305"/>
    </row>
    <row r="495" spans="11:25" ht="15.75" customHeight="1" x14ac:dyDescent="0.25">
      <c r="K495" s="303"/>
      <c r="L495" s="303"/>
      <c r="M495" s="303"/>
      <c r="N495" s="303"/>
      <c r="O495" s="303"/>
      <c r="P495" s="303"/>
      <c r="Q495" s="303"/>
      <c r="R495" s="303"/>
      <c r="S495" s="303"/>
      <c r="T495" s="303"/>
      <c r="U495" s="303"/>
      <c r="V495" s="305"/>
      <c r="W495" s="305"/>
      <c r="X495" s="305"/>
      <c r="Y495" s="305"/>
    </row>
    <row r="496" spans="11:25" ht="15.75" customHeight="1" x14ac:dyDescent="0.25">
      <c r="K496" s="303"/>
      <c r="L496" s="303"/>
      <c r="M496" s="303"/>
      <c r="N496" s="303"/>
      <c r="O496" s="303"/>
      <c r="P496" s="303"/>
      <c r="Q496" s="303"/>
      <c r="R496" s="303"/>
      <c r="S496" s="303"/>
      <c r="T496" s="303"/>
      <c r="U496" s="303"/>
      <c r="V496" s="305"/>
      <c r="W496" s="305"/>
      <c r="X496" s="305"/>
      <c r="Y496" s="305"/>
    </row>
    <row r="497" spans="11:25" ht="15.75" customHeight="1" x14ac:dyDescent="0.25">
      <c r="K497" s="303"/>
      <c r="L497" s="303"/>
      <c r="M497" s="303"/>
      <c r="N497" s="303"/>
      <c r="O497" s="303"/>
      <c r="P497" s="303"/>
      <c r="Q497" s="303"/>
      <c r="R497" s="303"/>
      <c r="S497" s="303"/>
      <c r="T497" s="303"/>
      <c r="U497" s="303"/>
      <c r="V497" s="305"/>
      <c r="W497" s="305"/>
      <c r="X497" s="305"/>
      <c r="Y497" s="305"/>
    </row>
    <row r="498" spans="11:25" ht="15.75" customHeight="1" x14ac:dyDescent="0.25">
      <c r="K498" s="303"/>
      <c r="L498" s="303"/>
      <c r="M498" s="303"/>
      <c r="N498" s="303"/>
      <c r="O498" s="303"/>
      <c r="P498" s="303"/>
      <c r="Q498" s="303"/>
      <c r="R498" s="303"/>
      <c r="S498" s="303"/>
      <c r="T498" s="303"/>
      <c r="U498" s="303"/>
      <c r="V498" s="305"/>
      <c r="W498" s="305"/>
      <c r="X498" s="305"/>
      <c r="Y498" s="305"/>
    </row>
    <row r="499" spans="11:25" ht="15.75" customHeight="1" x14ac:dyDescent="0.25">
      <c r="K499" s="303"/>
      <c r="L499" s="303"/>
      <c r="M499" s="303"/>
      <c r="N499" s="303"/>
      <c r="O499" s="303"/>
      <c r="P499" s="303"/>
      <c r="Q499" s="303"/>
      <c r="R499" s="303"/>
      <c r="S499" s="303"/>
      <c r="T499" s="303"/>
      <c r="U499" s="303"/>
      <c r="V499" s="305"/>
      <c r="W499" s="305"/>
      <c r="X499" s="305"/>
      <c r="Y499" s="305"/>
    </row>
    <row r="500" spans="11:25" ht="15.75" customHeight="1" x14ac:dyDescent="0.25">
      <c r="K500" s="303"/>
      <c r="L500" s="303"/>
      <c r="M500" s="303"/>
      <c r="N500" s="303"/>
      <c r="O500" s="303"/>
      <c r="P500" s="303"/>
      <c r="Q500" s="303"/>
      <c r="R500" s="303"/>
      <c r="S500" s="303"/>
      <c r="T500" s="303"/>
      <c r="U500" s="303"/>
      <c r="V500" s="305"/>
      <c r="W500" s="305"/>
      <c r="X500" s="305"/>
      <c r="Y500" s="305"/>
    </row>
    <row r="501" spans="11:25" ht="15.75" customHeight="1" x14ac:dyDescent="0.25">
      <c r="K501" s="303"/>
      <c r="L501" s="303"/>
      <c r="M501" s="303"/>
      <c r="N501" s="303"/>
      <c r="O501" s="303"/>
      <c r="P501" s="303"/>
      <c r="Q501" s="303"/>
      <c r="R501" s="303"/>
      <c r="S501" s="303"/>
      <c r="T501" s="303"/>
      <c r="U501" s="303"/>
      <c r="V501" s="305"/>
      <c r="W501" s="305"/>
      <c r="X501" s="305"/>
      <c r="Y501" s="305"/>
    </row>
    <row r="502" spans="11:25" ht="15.75" customHeight="1" x14ac:dyDescent="0.25">
      <c r="K502" s="303"/>
      <c r="L502" s="303"/>
      <c r="M502" s="303"/>
      <c r="N502" s="303"/>
      <c r="O502" s="303"/>
      <c r="P502" s="303"/>
      <c r="Q502" s="303"/>
      <c r="R502" s="303"/>
      <c r="S502" s="303"/>
      <c r="T502" s="303"/>
      <c r="U502" s="303"/>
      <c r="V502" s="305"/>
      <c r="W502" s="305"/>
      <c r="X502" s="305"/>
      <c r="Y502" s="305"/>
    </row>
    <row r="503" spans="11:25" ht="15.75" customHeight="1" x14ac:dyDescent="0.25">
      <c r="K503" s="303"/>
      <c r="L503" s="303"/>
      <c r="M503" s="303"/>
      <c r="N503" s="303"/>
      <c r="O503" s="303"/>
      <c r="P503" s="303"/>
      <c r="Q503" s="303"/>
      <c r="R503" s="303"/>
      <c r="S503" s="303"/>
      <c r="T503" s="303"/>
      <c r="U503" s="303"/>
      <c r="V503" s="305"/>
      <c r="W503" s="305"/>
      <c r="X503" s="305"/>
      <c r="Y503" s="305"/>
    </row>
    <row r="504" spans="11:25" ht="15.75" customHeight="1" x14ac:dyDescent="0.25">
      <c r="K504" s="303"/>
      <c r="L504" s="303"/>
      <c r="M504" s="303"/>
      <c r="N504" s="303"/>
      <c r="O504" s="303"/>
      <c r="P504" s="303"/>
      <c r="Q504" s="303"/>
      <c r="R504" s="303"/>
      <c r="S504" s="303"/>
      <c r="T504" s="303"/>
      <c r="U504" s="303"/>
      <c r="V504" s="305"/>
      <c r="W504" s="305"/>
      <c r="X504" s="305"/>
      <c r="Y504" s="305"/>
    </row>
    <row r="505" spans="11:25" ht="15.75" customHeight="1" x14ac:dyDescent="0.25">
      <c r="K505" s="303"/>
      <c r="L505" s="303"/>
      <c r="M505" s="303"/>
      <c r="N505" s="303"/>
      <c r="O505" s="303"/>
      <c r="P505" s="303"/>
      <c r="Q505" s="303"/>
      <c r="R505" s="303"/>
      <c r="S505" s="303"/>
      <c r="T505" s="303"/>
      <c r="U505" s="303"/>
      <c r="V505" s="305"/>
      <c r="W505" s="305"/>
      <c r="X505" s="305"/>
      <c r="Y505" s="305"/>
    </row>
    <row r="506" spans="11:25" ht="15.75" customHeight="1" x14ac:dyDescent="0.25">
      <c r="K506" s="303"/>
      <c r="L506" s="303"/>
      <c r="M506" s="303"/>
      <c r="N506" s="303"/>
      <c r="O506" s="303"/>
      <c r="P506" s="303"/>
      <c r="Q506" s="303"/>
      <c r="R506" s="303"/>
      <c r="S506" s="303"/>
      <c r="T506" s="303"/>
      <c r="U506" s="303"/>
      <c r="V506" s="305"/>
      <c r="W506" s="305"/>
      <c r="X506" s="305"/>
      <c r="Y506" s="305"/>
    </row>
    <row r="507" spans="11:25" ht="15.75" customHeight="1" x14ac:dyDescent="0.25">
      <c r="K507" s="303"/>
      <c r="L507" s="303"/>
      <c r="M507" s="303"/>
      <c r="N507" s="303"/>
      <c r="O507" s="303"/>
      <c r="P507" s="303"/>
      <c r="Q507" s="303"/>
      <c r="R507" s="303"/>
      <c r="S507" s="303"/>
      <c r="T507" s="303"/>
      <c r="U507" s="303"/>
      <c r="V507" s="305"/>
      <c r="W507" s="305"/>
      <c r="X507" s="305"/>
      <c r="Y507" s="305"/>
    </row>
    <row r="508" spans="11:25" ht="15.75" customHeight="1" x14ac:dyDescent="0.25">
      <c r="K508" s="303"/>
      <c r="L508" s="303"/>
      <c r="M508" s="303"/>
      <c r="N508" s="303"/>
      <c r="O508" s="303"/>
      <c r="P508" s="303"/>
      <c r="Q508" s="303"/>
      <c r="R508" s="303"/>
      <c r="S508" s="303"/>
      <c r="T508" s="303"/>
      <c r="U508" s="303"/>
      <c r="V508" s="305"/>
      <c r="W508" s="305"/>
      <c r="X508" s="305"/>
      <c r="Y508" s="305"/>
    </row>
    <row r="509" spans="11:25" ht="15.75" customHeight="1" x14ac:dyDescent="0.25">
      <c r="K509" s="303"/>
      <c r="L509" s="303"/>
      <c r="M509" s="303"/>
      <c r="N509" s="303"/>
      <c r="O509" s="303"/>
      <c r="P509" s="303"/>
      <c r="Q509" s="303"/>
      <c r="R509" s="303"/>
      <c r="S509" s="303"/>
      <c r="T509" s="303"/>
      <c r="U509" s="303"/>
      <c r="V509" s="305"/>
      <c r="W509" s="305"/>
      <c r="X509" s="305"/>
      <c r="Y509" s="305"/>
    </row>
    <row r="510" spans="11:25" ht="15.75" customHeight="1" x14ac:dyDescent="0.25">
      <c r="K510" s="303"/>
      <c r="L510" s="303"/>
      <c r="M510" s="303"/>
      <c r="N510" s="303"/>
      <c r="O510" s="303"/>
      <c r="P510" s="303"/>
      <c r="Q510" s="303"/>
      <c r="R510" s="303"/>
      <c r="S510" s="303"/>
      <c r="T510" s="303"/>
      <c r="U510" s="303"/>
      <c r="V510" s="305"/>
      <c r="W510" s="305"/>
      <c r="X510" s="305"/>
      <c r="Y510" s="305"/>
    </row>
    <row r="511" spans="11:25" ht="15.75" customHeight="1" x14ac:dyDescent="0.25">
      <c r="K511" s="303"/>
      <c r="L511" s="303"/>
      <c r="M511" s="303"/>
      <c r="N511" s="303"/>
      <c r="O511" s="303"/>
      <c r="P511" s="303"/>
      <c r="Q511" s="303"/>
      <c r="R511" s="303"/>
      <c r="S511" s="303"/>
      <c r="T511" s="303"/>
      <c r="U511" s="303"/>
      <c r="V511" s="305"/>
      <c r="W511" s="305"/>
      <c r="X511" s="305"/>
      <c r="Y511" s="305"/>
    </row>
    <row r="512" spans="11:25" ht="15.75" customHeight="1" x14ac:dyDescent="0.25">
      <c r="K512" s="303"/>
      <c r="L512" s="303"/>
      <c r="M512" s="303"/>
      <c r="N512" s="303"/>
      <c r="O512" s="303"/>
      <c r="P512" s="303"/>
      <c r="Q512" s="303"/>
      <c r="R512" s="303"/>
      <c r="S512" s="303"/>
      <c r="T512" s="303"/>
      <c r="U512" s="303"/>
      <c r="V512" s="305"/>
      <c r="W512" s="305"/>
      <c r="X512" s="305"/>
      <c r="Y512" s="305"/>
    </row>
    <row r="513" spans="11:25" ht="15.75" customHeight="1" x14ac:dyDescent="0.25">
      <c r="K513" s="303"/>
      <c r="L513" s="303"/>
      <c r="M513" s="303"/>
      <c r="N513" s="303"/>
      <c r="O513" s="303"/>
      <c r="P513" s="303"/>
      <c r="Q513" s="303"/>
      <c r="R513" s="303"/>
      <c r="S513" s="303"/>
      <c r="T513" s="303"/>
      <c r="U513" s="303"/>
      <c r="V513" s="305"/>
      <c r="W513" s="305"/>
      <c r="X513" s="305"/>
      <c r="Y513" s="305"/>
    </row>
    <row r="514" spans="11:25" ht="15.75" customHeight="1" x14ac:dyDescent="0.25">
      <c r="K514" s="303"/>
      <c r="L514" s="303"/>
      <c r="M514" s="303"/>
      <c r="N514" s="303"/>
      <c r="O514" s="303"/>
      <c r="P514" s="303"/>
      <c r="Q514" s="303"/>
      <c r="R514" s="303"/>
      <c r="S514" s="303"/>
      <c r="T514" s="303"/>
      <c r="U514" s="303"/>
      <c r="V514" s="305"/>
      <c r="W514" s="305"/>
      <c r="X514" s="305"/>
      <c r="Y514" s="305"/>
    </row>
    <row r="515" spans="11:25" ht="15.75" customHeight="1" x14ac:dyDescent="0.25">
      <c r="K515" s="303"/>
      <c r="L515" s="303"/>
      <c r="M515" s="303"/>
      <c r="N515" s="303"/>
      <c r="O515" s="303"/>
      <c r="P515" s="303"/>
      <c r="Q515" s="303"/>
      <c r="R515" s="303"/>
      <c r="S515" s="303"/>
      <c r="T515" s="303"/>
      <c r="U515" s="303"/>
      <c r="V515" s="305"/>
      <c r="W515" s="305"/>
      <c r="X515" s="305"/>
      <c r="Y515" s="305"/>
    </row>
    <row r="516" spans="11:25" ht="15.75" customHeight="1" x14ac:dyDescent="0.25">
      <c r="K516" s="303"/>
      <c r="L516" s="303"/>
      <c r="M516" s="303"/>
      <c r="N516" s="303"/>
      <c r="O516" s="303"/>
      <c r="P516" s="303"/>
      <c r="Q516" s="303"/>
      <c r="R516" s="303"/>
      <c r="S516" s="303"/>
      <c r="T516" s="303"/>
      <c r="U516" s="303"/>
      <c r="V516" s="305"/>
      <c r="W516" s="305"/>
      <c r="X516" s="305"/>
      <c r="Y516" s="305"/>
    </row>
    <row r="517" spans="11:25" ht="15.75" customHeight="1" x14ac:dyDescent="0.25">
      <c r="K517" s="303"/>
      <c r="L517" s="303"/>
      <c r="M517" s="303"/>
      <c r="N517" s="303"/>
      <c r="O517" s="303"/>
      <c r="P517" s="303"/>
      <c r="Q517" s="303"/>
      <c r="R517" s="303"/>
      <c r="S517" s="303"/>
      <c r="T517" s="303"/>
      <c r="U517" s="303"/>
      <c r="V517" s="305"/>
      <c r="W517" s="305"/>
      <c r="X517" s="305"/>
      <c r="Y517" s="305"/>
    </row>
    <row r="518" spans="11:25" ht="15.75" customHeight="1" x14ac:dyDescent="0.25">
      <c r="K518" s="303"/>
      <c r="L518" s="303"/>
      <c r="M518" s="303"/>
      <c r="N518" s="303"/>
      <c r="O518" s="303"/>
      <c r="P518" s="303"/>
      <c r="Q518" s="303"/>
      <c r="R518" s="303"/>
      <c r="S518" s="303"/>
      <c r="T518" s="303"/>
      <c r="U518" s="303"/>
      <c r="V518" s="305"/>
      <c r="W518" s="305"/>
      <c r="X518" s="305"/>
      <c r="Y518" s="305"/>
    </row>
    <row r="519" spans="11:25" ht="15.75" customHeight="1" x14ac:dyDescent="0.25">
      <c r="K519" s="303"/>
      <c r="L519" s="303"/>
      <c r="M519" s="303"/>
      <c r="N519" s="303"/>
      <c r="O519" s="303"/>
      <c r="P519" s="303"/>
      <c r="Q519" s="303"/>
      <c r="R519" s="303"/>
      <c r="S519" s="303"/>
      <c r="T519" s="303"/>
      <c r="U519" s="303"/>
      <c r="V519" s="305"/>
      <c r="W519" s="305"/>
      <c r="X519" s="305"/>
      <c r="Y519" s="305"/>
    </row>
    <row r="520" spans="11:25" ht="15.75" customHeight="1" x14ac:dyDescent="0.25">
      <c r="K520" s="303"/>
      <c r="L520" s="303"/>
      <c r="M520" s="303"/>
      <c r="N520" s="303"/>
      <c r="O520" s="303"/>
      <c r="P520" s="303"/>
      <c r="Q520" s="303"/>
      <c r="R520" s="303"/>
      <c r="S520" s="303"/>
      <c r="T520" s="303"/>
      <c r="U520" s="303"/>
      <c r="V520" s="305"/>
      <c r="W520" s="305"/>
      <c r="X520" s="305"/>
      <c r="Y520" s="305"/>
    </row>
    <row r="521" spans="11:25" ht="15.75" customHeight="1" x14ac:dyDescent="0.25">
      <c r="K521" s="303"/>
      <c r="L521" s="303"/>
      <c r="M521" s="303"/>
      <c r="N521" s="303"/>
      <c r="O521" s="303"/>
      <c r="P521" s="303"/>
      <c r="Q521" s="303"/>
      <c r="R521" s="303"/>
      <c r="S521" s="303"/>
      <c r="T521" s="303"/>
      <c r="U521" s="303"/>
      <c r="V521" s="305"/>
      <c r="W521" s="305"/>
      <c r="X521" s="305"/>
      <c r="Y521" s="305"/>
    </row>
    <row r="522" spans="11:25" ht="15.75" customHeight="1" x14ac:dyDescent="0.25">
      <c r="K522" s="303"/>
      <c r="L522" s="303"/>
      <c r="M522" s="303"/>
      <c r="N522" s="303"/>
      <c r="O522" s="303"/>
      <c r="P522" s="303"/>
      <c r="Q522" s="303"/>
      <c r="R522" s="303"/>
      <c r="S522" s="303"/>
      <c r="T522" s="303"/>
      <c r="U522" s="303"/>
      <c r="V522" s="305"/>
      <c r="W522" s="305"/>
      <c r="X522" s="305"/>
      <c r="Y522" s="305"/>
    </row>
    <row r="523" spans="11:25" ht="15.75" customHeight="1" x14ac:dyDescent="0.25">
      <c r="K523" s="303"/>
      <c r="L523" s="303"/>
      <c r="M523" s="303"/>
      <c r="N523" s="303"/>
      <c r="O523" s="303"/>
      <c r="P523" s="303"/>
      <c r="Q523" s="303"/>
      <c r="R523" s="303"/>
      <c r="S523" s="303"/>
      <c r="T523" s="303"/>
      <c r="U523" s="303"/>
      <c r="V523" s="305"/>
      <c r="W523" s="305"/>
      <c r="X523" s="305"/>
      <c r="Y523" s="305"/>
    </row>
    <row r="524" spans="11:25" ht="15.75" customHeight="1" x14ac:dyDescent="0.25">
      <c r="K524" s="303"/>
      <c r="L524" s="303"/>
      <c r="M524" s="303"/>
      <c r="N524" s="303"/>
      <c r="O524" s="303"/>
      <c r="P524" s="303"/>
      <c r="Q524" s="303"/>
      <c r="R524" s="303"/>
      <c r="S524" s="303"/>
      <c r="T524" s="303"/>
      <c r="U524" s="303"/>
      <c r="V524" s="305"/>
      <c r="W524" s="305"/>
      <c r="X524" s="305"/>
      <c r="Y524" s="305"/>
    </row>
    <row r="525" spans="11:25" ht="15.75" customHeight="1" x14ac:dyDescent="0.25">
      <c r="K525" s="303"/>
      <c r="L525" s="303"/>
      <c r="M525" s="303"/>
      <c r="N525" s="303"/>
      <c r="O525" s="303"/>
      <c r="P525" s="303"/>
      <c r="Q525" s="303"/>
      <c r="R525" s="303"/>
      <c r="S525" s="303"/>
      <c r="T525" s="303"/>
      <c r="U525" s="303"/>
      <c r="V525" s="305"/>
      <c r="W525" s="305"/>
      <c r="X525" s="305"/>
      <c r="Y525" s="305"/>
    </row>
    <row r="526" spans="11:25" ht="15.75" customHeight="1" x14ac:dyDescent="0.25">
      <c r="K526" s="303"/>
      <c r="L526" s="303"/>
      <c r="M526" s="303"/>
      <c r="N526" s="303"/>
      <c r="O526" s="303"/>
      <c r="P526" s="303"/>
      <c r="Q526" s="303"/>
      <c r="R526" s="303"/>
      <c r="S526" s="303"/>
      <c r="T526" s="303"/>
      <c r="U526" s="303"/>
      <c r="V526" s="305"/>
      <c r="W526" s="305"/>
      <c r="X526" s="305"/>
      <c r="Y526" s="305"/>
    </row>
    <row r="527" spans="11:25" ht="15.75" customHeight="1" x14ac:dyDescent="0.25">
      <c r="K527" s="303"/>
      <c r="L527" s="303"/>
      <c r="M527" s="303"/>
      <c r="N527" s="303"/>
      <c r="O527" s="303"/>
      <c r="P527" s="303"/>
      <c r="Q527" s="303"/>
      <c r="R527" s="303"/>
      <c r="S527" s="303"/>
      <c r="T527" s="303"/>
      <c r="U527" s="303"/>
      <c r="V527" s="305"/>
      <c r="W527" s="305"/>
      <c r="X527" s="305"/>
      <c r="Y527" s="305"/>
    </row>
    <row r="528" spans="11:25" ht="15.75" customHeight="1" x14ac:dyDescent="0.25">
      <c r="K528" s="303"/>
      <c r="L528" s="303"/>
      <c r="M528" s="303"/>
      <c r="N528" s="303"/>
      <c r="O528" s="303"/>
      <c r="P528" s="303"/>
      <c r="Q528" s="303"/>
      <c r="R528" s="303"/>
      <c r="S528" s="303"/>
      <c r="T528" s="303"/>
      <c r="U528" s="303"/>
      <c r="V528" s="305"/>
      <c r="W528" s="305"/>
      <c r="X528" s="305"/>
      <c r="Y528" s="305"/>
    </row>
    <row r="529" spans="11:25" ht="15.75" customHeight="1" x14ac:dyDescent="0.25">
      <c r="K529" s="303"/>
      <c r="L529" s="303"/>
      <c r="M529" s="303"/>
      <c r="N529" s="303"/>
      <c r="O529" s="303"/>
      <c r="P529" s="303"/>
      <c r="Q529" s="303"/>
      <c r="R529" s="303"/>
      <c r="S529" s="303"/>
      <c r="T529" s="303"/>
      <c r="U529" s="303"/>
      <c r="V529" s="305"/>
      <c r="W529" s="305"/>
      <c r="X529" s="305"/>
      <c r="Y529" s="305"/>
    </row>
    <row r="530" spans="11:25" ht="15.75" customHeight="1" x14ac:dyDescent="0.25">
      <c r="K530" s="303"/>
      <c r="L530" s="303"/>
      <c r="M530" s="303"/>
      <c r="N530" s="303"/>
      <c r="O530" s="303"/>
      <c r="P530" s="303"/>
      <c r="Q530" s="303"/>
      <c r="R530" s="303"/>
      <c r="S530" s="303"/>
      <c r="T530" s="303"/>
      <c r="U530" s="303"/>
      <c r="V530" s="305"/>
      <c r="W530" s="305"/>
      <c r="X530" s="305"/>
      <c r="Y530" s="305"/>
    </row>
    <row r="531" spans="11:25" ht="15.75" customHeight="1" x14ac:dyDescent="0.25">
      <c r="K531" s="303"/>
      <c r="L531" s="303"/>
      <c r="M531" s="303"/>
      <c r="N531" s="303"/>
      <c r="O531" s="303"/>
      <c r="P531" s="303"/>
      <c r="Q531" s="303"/>
      <c r="R531" s="303"/>
      <c r="S531" s="303"/>
      <c r="T531" s="303"/>
      <c r="U531" s="303"/>
      <c r="V531" s="305"/>
      <c r="W531" s="305"/>
      <c r="X531" s="305"/>
      <c r="Y531" s="305"/>
    </row>
    <row r="532" spans="11:25" ht="15.75" customHeight="1" x14ac:dyDescent="0.25">
      <c r="K532" s="303"/>
      <c r="L532" s="303"/>
      <c r="M532" s="303"/>
      <c r="N532" s="303"/>
      <c r="O532" s="303"/>
      <c r="P532" s="303"/>
      <c r="Q532" s="303"/>
      <c r="R532" s="303"/>
      <c r="S532" s="303"/>
      <c r="T532" s="303"/>
      <c r="U532" s="303"/>
      <c r="V532" s="305"/>
      <c r="W532" s="305"/>
      <c r="X532" s="305"/>
      <c r="Y532" s="305"/>
    </row>
    <row r="533" spans="11:25" ht="15.75" customHeight="1" x14ac:dyDescent="0.25">
      <c r="K533" s="303"/>
      <c r="L533" s="303"/>
      <c r="M533" s="303"/>
      <c r="N533" s="303"/>
      <c r="O533" s="303"/>
      <c r="P533" s="303"/>
      <c r="Q533" s="303"/>
      <c r="R533" s="303"/>
      <c r="S533" s="303"/>
      <c r="T533" s="303"/>
      <c r="U533" s="303"/>
      <c r="V533" s="305"/>
      <c r="W533" s="305"/>
      <c r="X533" s="305"/>
      <c r="Y533" s="305"/>
    </row>
    <row r="534" spans="11:25" ht="15.75" customHeight="1" x14ac:dyDescent="0.25">
      <c r="K534" s="303"/>
      <c r="L534" s="303"/>
      <c r="M534" s="303"/>
      <c r="N534" s="303"/>
      <c r="O534" s="303"/>
      <c r="P534" s="303"/>
      <c r="Q534" s="303"/>
      <c r="R534" s="303"/>
      <c r="S534" s="303"/>
      <c r="T534" s="303"/>
      <c r="U534" s="303"/>
      <c r="V534" s="305"/>
      <c r="W534" s="305"/>
      <c r="X534" s="305"/>
      <c r="Y534" s="305"/>
    </row>
    <row r="535" spans="11:25" ht="15.75" customHeight="1" x14ac:dyDescent="0.25">
      <c r="K535" s="303"/>
      <c r="L535" s="303"/>
      <c r="M535" s="303"/>
      <c r="N535" s="303"/>
      <c r="O535" s="303"/>
      <c r="P535" s="303"/>
      <c r="Q535" s="303"/>
      <c r="R535" s="303"/>
      <c r="S535" s="303"/>
      <c r="T535" s="303"/>
      <c r="U535" s="303"/>
      <c r="V535" s="305"/>
      <c r="W535" s="305"/>
      <c r="X535" s="305"/>
      <c r="Y535" s="305"/>
    </row>
    <row r="536" spans="11:25" ht="15.75" customHeight="1" x14ac:dyDescent="0.25">
      <c r="K536" s="303"/>
      <c r="L536" s="303"/>
      <c r="M536" s="303"/>
      <c r="N536" s="303"/>
      <c r="O536" s="303"/>
      <c r="P536" s="303"/>
      <c r="Q536" s="303"/>
      <c r="R536" s="303"/>
      <c r="S536" s="303"/>
      <c r="T536" s="303"/>
      <c r="U536" s="303"/>
      <c r="V536" s="305"/>
      <c r="W536" s="305"/>
      <c r="X536" s="305"/>
      <c r="Y536" s="305"/>
    </row>
    <row r="537" spans="11:25" ht="15.75" customHeight="1" x14ac:dyDescent="0.25">
      <c r="K537" s="303"/>
      <c r="L537" s="303"/>
      <c r="M537" s="303"/>
      <c r="N537" s="303"/>
      <c r="O537" s="303"/>
      <c r="P537" s="303"/>
      <c r="Q537" s="303"/>
      <c r="R537" s="303"/>
      <c r="S537" s="303"/>
      <c r="T537" s="303"/>
      <c r="U537" s="303"/>
      <c r="V537" s="305"/>
      <c r="W537" s="305"/>
      <c r="X537" s="305"/>
      <c r="Y537" s="305"/>
    </row>
    <row r="538" spans="11:25" ht="15.75" customHeight="1" x14ac:dyDescent="0.25">
      <c r="K538" s="303"/>
      <c r="L538" s="303"/>
      <c r="M538" s="303"/>
      <c r="N538" s="303"/>
      <c r="O538" s="303"/>
      <c r="P538" s="303"/>
      <c r="Q538" s="303"/>
      <c r="R538" s="303"/>
      <c r="S538" s="303"/>
      <c r="T538" s="303"/>
      <c r="U538" s="303"/>
      <c r="V538" s="305"/>
      <c r="W538" s="305"/>
      <c r="X538" s="305"/>
      <c r="Y538" s="305"/>
    </row>
    <row r="539" spans="11:25" ht="15.75" customHeight="1" x14ac:dyDescent="0.25">
      <c r="K539" s="303"/>
      <c r="L539" s="303"/>
      <c r="M539" s="303"/>
      <c r="N539" s="303"/>
      <c r="O539" s="303"/>
      <c r="P539" s="303"/>
      <c r="Q539" s="303"/>
      <c r="R539" s="303"/>
      <c r="S539" s="303"/>
      <c r="T539" s="303"/>
      <c r="U539" s="303"/>
      <c r="V539" s="305"/>
      <c r="W539" s="305"/>
      <c r="X539" s="305"/>
      <c r="Y539" s="305"/>
    </row>
    <row r="540" spans="11:25" ht="15.75" customHeight="1" x14ac:dyDescent="0.25">
      <c r="K540" s="303"/>
      <c r="L540" s="303"/>
      <c r="M540" s="303"/>
      <c r="N540" s="303"/>
      <c r="O540" s="303"/>
      <c r="P540" s="303"/>
      <c r="Q540" s="303"/>
      <c r="R540" s="303"/>
      <c r="S540" s="303"/>
      <c r="T540" s="303"/>
      <c r="U540" s="303"/>
      <c r="V540" s="305"/>
      <c r="W540" s="305"/>
      <c r="X540" s="305"/>
      <c r="Y540" s="305"/>
    </row>
    <row r="541" spans="11:25" ht="15.75" customHeight="1" x14ac:dyDescent="0.25">
      <c r="K541" s="303"/>
      <c r="L541" s="303"/>
      <c r="M541" s="303"/>
      <c r="N541" s="303"/>
      <c r="O541" s="303"/>
      <c r="P541" s="303"/>
      <c r="Q541" s="303"/>
      <c r="R541" s="303"/>
      <c r="S541" s="303"/>
      <c r="T541" s="303"/>
      <c r="U541" s="303"/>
      <c r="V541" s="305"/>
      <c r="W541" s="305"/>
      <c r="X541" s="305"/>
      <c r="Y541" s="305"/>
    </row>
    <row r="542" spans="11:25" ht="15.75" customHeight="1" x14ac:dyDescent="0.25">
      <c r="K542" s="303"/>
      <c r="L542" s="303"/>
      <c r="M542" s="303"/>
      <c r="N542" s="303"/>
      <c r="O542" s="303"/>
      <c r="P542" s="303"/>
      <c r="Q542" s="303"/>
      <c r="R542" s="303"/>
      <c r="S542" s="303"/>
      <c r="T542" s="303"/>
      <c r="U542" s="303"/>
      <c r="V542" s="305"/>
      <c r="W542" s="305"/>
      <c r="X542" s="305"/>
      <c r="Y542" s="305"/>
    </row>
    <row r="543" spans="11:25" ht="15.75" customHeight="1" x14ac:dyDescent="0.25">
      <c r="K543" s="303"/>
      <c r="L543" s="303"/>
      <c r="M543" s="303"/>
      <c r="N543" s="303"/>
      <c r="O543" s="303"/>
      <c r="P543" s="303"/>
      <c r="Q543" s="303"/>
      <c r="R543" s="303"/>
      <c r="S543" s="303"/>
      <c r="T543" s="303"/>
      <c r="U543" s="303"/>
      <c r="V543" s="305"/>
      <c r="W543" s="305"/>
      <c r="X543" s="305"/>
      <c r="Y543" s="305"/>
    </row>
    <row r="544" spans="11:25" ht="15.75" customHeight="1" x14ac:dyDescent="0.25">
      <c r="K544" s="303"/>
      <c r="L544" s="303"/>
      <c r="M544" s="303"/>
      <c r="N544" s="303"/>
      <c r="O544" s="303"/>
      <c r="P544" s="303"/>
      <c r="Q544" s="303"/>
      <c r="R544" s="303"/>
      <c r="S544" s="303"/>
      <c r="T544" s="303"/>
      <c r="U544" s="303"/>
      <c r="V544" s="305"/>
      <c r="W544" s="305"/>
      <c r="X544" s="305"/>
      <c r="Y544" s="305"/>
    </row>
    <row r="545" spans="11:25" ht="15.75" customHeight="1" x14ac:dyDescent="0.25">
      <c r="K545" s="303"/>
      <c r="L545" s="303"/>
      <c r="M545" s="303"/>
      <c r="N545" s="303"/>
      <c r="O545" s="303"/>
      <c r="P545" s="303"/>
      <c r="Q545" s="303"/>
      <c r="R545" s="303"/>
      <c r="S545" s="303"/>
      <c r="T545" s="303"/>
      <c r="U545" s="303"/>
      <c r="V545" s="305"/>
      <c r="W545" s="305"/>
      <c r="X545" s="305"/>
      <c r="Y545" s="305"/>
    </row>
    <row r="546" spans="11:25" ht="15.75" customHeight="1" x14ac:dyDescent="0.25">
      <c r="K546" s="303"/>
      <c r="L546" s="303"/>
      <c r="M546" s="303"/>
      <c r="N546" s="303"/>
      <c r="O546" s="303"/>
      <c r="P546" s="303"/>
      <c r="Q546" s="303"/>
      <c r="R546" s="303"/>
      <c r="S546" s="303"/>
      <c r="T546" s="303"/>
      <c r="U546" s="303"/>
      <c r="V546" s="305"/>
      <c r="W546" s="305"/>
      <c r="X546" s="305"/>
      <c r="Y546" s="305"/>
    </row>
    <row r="547" spans="11:25" ht="15.75" customHeight="1" x14ac:dyDescent="0.25">
      <c r="K547" s="303"/>
      <c r="L547" s="303"/>
      <c r="M547" s="303"/>
      <c r="N547" s="303"/>
      <c r="O547" s="303"/>
      <c r="P547" s="303"/>
      <c r="Q547" s="303"/>
      <c r="R547" s="303"/>
      <c r="S547" s="303"/>
      <c r="T547" s="303"/>
      <c r="U547" s="303"/>
      <c r="V547" s="305"/>
      <c r="W547" s="305"/>
      <c r="X547" s="305"/>
      <c r="Y547" s="305"/>
    </row>
    <row r="548" spans="11:25" ht="15.75" customHeight="1" x14ac:dyDescent="0.25">
      <c r="K548" s="303"/>
      <c r="L548" s="303"/>
      <c r="M548" s="303"/>
      <c r="N548" s="303"/>
      <c r="O548" s="303"/>
      <c r="P548" s="303"/>
      <c r="Q548" s="303"/>
      <c r="R548" s="303"/>
      <c r="S548" s="303"/>
      <c r="T548" s="303"/>
      <c r="U548" s="303"/>
      <c r="V548" s="305"/>
      <c r="W548" s="305"/>
      <c r="X548" s="305"/>
      <c r="Y548" s="305"/>
    </row>
    <row r="549" spans="11:25" ht="15.75" customHeight="1" x14ac:dyDescent="0.25">
      <c r="K549" s="303"/>
      <c r="L549" s="303"/>
      <c r="M549" s="303"/>
      <c r="N549" s="303"/>
      <c r="O549" s="303"/>
      <c r="P549" s="303"/>
      <c r="Q549" s="303"/>
      <c r="R549" s="303"/>
      <c r="S549" s="303"/>
      <c r="T549" s="303"/>
      <c r="U549" s="303"/>
      <c r="V549" s="305"/>
      <c r="W549" s="305"/>
      <c r="X549" s="305"/>
      <c r="Y549" s="305"/>
    </row>
    <row r="550" spans="11:25" ht="15.75" customHeight="1" x14ac:dyDescent="0.25">
      <c r="K550" s="303"/>
      <c r="L550" s="303"/>
      <c r="M550" s="303"/>
      <c r="N550" s="303"/>
      <c r="O550" s="303"/>
      <c r="P550" s="303"/>
      <c r="Q550" s="303"/>
      <c r="R550" s="303"/>
      <c r="S550" s="303"/>
      <c r="T550" s="303"/>
      <c r="U550" s="303"/>
      <c r="V550" s="305"/>
      <c r="W550" s="305"/>
      <c r="X550" s="305"/>
      <c r="Y550" s="305"/>
    </row>
    <row r="551" spans="11:25" ht="15.75" customHeight="1" x14ac:dyDescent="0.25">
      <c r="K551" s="303"/>
      <c r="L551" s="303"/>
      <c r="M551" s="303"/>
      <c r="N551" s="303"/>
      <c r="O551" s="303"/>
      <c r="P551" s="303"/>
      <c r="Q551" s="303"/>
      <c r="R551" s="303"/>
      <c r="S551" s="303"/>
      <c r="T551" s="303"/>
      <c r="U551" s="303"/>
      <c r="V551" s="305"/>
      <c r="W551" s="305"/>
      <c r="X551" s="305"/>
      <c r="Y551" s="305"/>
    </row>
    <row r="552" spans="11:25" ht="15.75" customHeight="1" x14ac:dyDescent="0.25">
      <c r="K552" s="303"/>
      <c r="L552" s="303"/>
      <c r="M552" s="303"/>
      <c r="N552" s="303"/>
      <c r="O552" s="303"/>
      <c r="P552" s="303"/>
      <c r="Q552" s="303"/>
      <c r="R552" s="303"/>
      <c r="S552" s="303"/>
      <c r="T552" s="303"/>
      <c r="U552" s="303"/>
      <c r="V552" s="305"/>
      <c r="W552" s="305"/>
      <c r="X552" s="305"/>
      <c r="Y552" s="305"/>
    </row>
    <row r="553" spans="11:25" ht="15.75" customHeight="1" x14ac:dyDescent="0.25">
      <c r="K553" s="303"/>
      <c r="L553" s="303"/>
      <c r="M553" s="303"/>
      <c r="N553" s="303"/>
      <c r="O553" s="303"/>
      <c r="P553" s="303"/>
      <c r="Q553" s="303"/>
      <c r="R553" s="303"/>
      <c r="S553" s="303"/>
      <c r="T553" s="303"/>
      <c r="U553" s="303"/>
      <c r="V553" s="305"/>
      <c r="W553" s="305"/>
      <c r="X553" s="305"/>
      <c r="Y553" s="305"/>
    </row>
    <row r="554" spans="11:25" ht="15.75" customHeight="1" x14ac:dyDescent="0.25">
      <c r="K554" s="303"/>
      <c r="L554" s="303"/>
      <c r="M554" s="303"/>
      <c r="N554" s="303"/>
      <c r="O554" s="303"/>
      <c r="P554" s="303"/>
      <c r="Q554" s="303"/>
      <c r="R554" s="303"/>
      <c r="S554" s="303"/>
      <c r="T554" s="303"/>
      <c r="U554" s="303"/>
      <c r="V554" s="305"/>
      <c r="W554" s="305"/>
      <c r="X554" s="305"/>
      <c r="Y554" s="305"/>
    </row>
    <row r="555" spans="11:25" ht="15.75" customHeight="1" x14ac:dyDescent="0.25">
      <c r="K555" s="303"/>
      <c r="L555" s="303"/>
      <c r="M555" s="303"/>
      <c r="N555" s="303"/>
      <c r="O555" s="303"/>
      <c r="P555" s="303"/>
      <c r="Q555" s="303"/>
      <c r="R555" s="303"/>
      <c r="S555" s="303"/>
      <c r="T555" s="303"/>
      <c r="U555" s="303"/>
      <c r="V555" s="305"/>
      <c r="W555" s="305"/>
      <c r="X555" s="305"/>
      <c r="Y555" s="305"/>
    </row>
    <row r="556" spans="11:25" ht="15.75" customHeight="1" x14ac:dyDescent="0.25">
      <c r="K556" s="303"/>
      <c r="L556" s="303"/>
      <c r="M556" s="303"/>
      <c r="N556" s="303"/>
      <c r="O556" s="303"/>
      <c r="P556" s="303"/>
      <c r="Q556" s="303"/>
      <c r="R556" s="303"/>
      <c r="S556" s="303"/>
      <c r="T556" s="303"/>
      <c r="U556" s="303"/>
      <c r="V556" s="305"/>
      <c r="W556" s="305"/>
      <c r="X556" s="305"/>
      <c r="Y556" s="305"/>
    </row>
    <row r="557" spans="11:25" ht="15.75" customHeight="1" x14ac:dyDescent="0.25">
      <c r="K557" s="303"/>
      <c r="L557" s="303"/>
      <c r="M557" s="303"/>
      <c r="N557" s="303"/>
      <c r="O557" s="303"/>
      <c r="P557" s="303"/>
      <c r="Q557" s="303"/>
      <c r="R557" s="303"/>
      <c r="S557" s="303"/>
      <c r="T557" s="303"/>
      <c r="U557" s="303"/>
      <c r="V557" s="305"/>
      <c r="W557" s="305"/>
      <c r="X557" s="305"/>
      <c r="Y557" s="305"/>
    </row>
    <row r="558" spans="11:25" ht="15.75" customHeight="1" x14ac:dyDescent="0.25">
      <c r="K558" s="303"/>
      <c r="L558" s="303"/>
      <c r="M558" s="303"/>
      <c r="N558" s="303"/>
      <c r="O558" s="303"/>
      <c r="P558" s="303"/>
      <c r="Q558" s="303"/>
      <c r="R558" s="303"/>
      <c r="S558" s="303"/>
      <c r="T558" s="303"/>
      <c r="U558" s="303"/>
      <c r="V558" s="305"/>
      <c r="W558" s="305"/>
      <c r="X558" s="305"/>
      <c r="Y558" s="305"/>
    </row>
    <row r="559" spans="11:25" ht="15.75" customHeight="1" x14ac:dyDescent="0.25">
      <c r="K559" s="303"/>
      <c r="L559" s="303"/>
      <c r="M559" s="303"/>
      <c r="N559" s="303"/>
      <c r="O559" s="303"/>
      <c r="P559" s="303"/>
      <c r="Q559" s="303"/>
      <c r="R559" s="303"/>
      <c r="S559" s="303"/>
      <c r="T559" s="303"/>
      <c r="U559" s="303"/>
      <c r="V559" s="305"/>
      <c r="W559" s="305"/>
      <c r="X559" s="305"/>
      <c r="Y559" s="305"/>
    </row>
    <row r="560" spans="11:25" ht="15.75" customHeight="1" x14ac:dyDescent="0.25">
      <c r="K560" s="303"/>
      <c r="L560" s="303"/>
      <c r="M560" s="303"/>
      <c r="N560" s="303"/>
      <c r="O560" s="303"/>
      <c r="P560" s="303"/>
      <c r="Q560" s="303"/>
      <c r="R560" s="303"/>
      <c r="S560" s="303"/>
      <c r="T560" s="303"/>
      <c r="U560" s="303"/>
      <c r="V560" s="305"/>
      <c r="W560" s="305"/>
      <c r="X560" s="305"/>
      <c r="Y560" s="305"/>
    </row>
    <row r="561" spans="11:25" ht="15.75" customHeight="1" x14ac:dyDescent="0.25">
      <c r="K561" s="303"/>
      <c r="L561" s="303"/>
      <c r="M561" s="303"/>
      <c r="N561" s="303"/>
      <c r="O561" s="303"/>
      <c r="P561" s="303"/>
      <c r="Q561" s="303"/>
      <c r="R561" s="303"/>
      <c r="S561" s="303"/>
      <c r="T561" s="303"/>
      <c r="U561" s="303"/>
      <c r="V561" s="305"/>
      <c r="W561" s="305"/>
      <c r="X561" s="305"/>
      <c r="Y561" s="305"/>
    </row>
    <row r="562" spans="11:25" ht="15.75" customHeight="1" x14ac:dyDescent="0.25">
      <c r="K562" s="303"/>
      <c r="L562" s="303"/>
      <c r="M562" s="303"/>
      <c r="N562" s="303"/>
      <c r="O562" s="303"/>
      <c r="P562" s="303"/>
      <c r="Q562" s="303"/>
      <c r="R562" s="303"/>
      <c r="S562" s="303"/>
      <c r="T562" s="303"/>
      <c r="U562" s="303"/>
      <c r="V562" s="305"/>
      <c r="W562" s="305"/>
      <c r="X562" s="305"/>
      <c r="Y562" s="305"/>
    </row>
    <row r="563" spans="11:25" ht="15.75" customHeight="1" x14ac:dyDescent="0.25">
      <c r="K563" s="303"/>
      <c r="L563" s="303"/>
      <c r="M563" s="303"/>
      <c r="N563" s="303"/>
      <c r="O563" s="303"/>
      <c r="P563" s="303"/>
      <c r="Q563" s="303"/>
      <c r="R563" s="303"/>
      <c r="S563" s="303"/>
      <c r="T563" s="303"/>
      <c r="U563" s="303"/>
      <c r="V563" s="305"/>
      <c r="W563" s="305"/>
      <c r="X563" s="305"/>
      <c r="Y563" s="305"/>
    </row>
    <row r="564" spans="11:25" ht="15.75" customHeight="1" x14ac:dyDescent="0.25">
      <c r="K564" s="303"/>
      <c r="L564" s="303"/>
      <c r="M564" s="303"/>
      <c r="N564" s="303"/>
      <c r="O564" s="303"/>
      <c r="P564" s="303"/>
      <c r="Q564" s="303"/>
      <c r="R564" s="303"/>
      <c r="S564" s="303"/>
      <c r="T564" s="303"/>
      <c r="U564" s="303"/>
      <c r="V564" s="305"/>
      <c r="W564" s="305"/>
      <c r="X564" s="305"/>
      <c r="Y564" s="305"/>
    </row>
    <row r="565" spans="11:25" ht="15.75" customHeight="1" x14ac:dyDescent="0.25">
      <c r="K565" s="303"/>
      <c r="L565" s="303"/>
      <c r="M565" s="303"/>
      <c r="N565" s="303"/>
      <c r="O565" s="303"/>
      <c r="P565" s="303"/>
      <c r="Q565" s="303"/>
      <c r="R565" s="303"/>
      <c r="S565" s="303"/>
      <c r="T565" s="303"/>
      <c r="U565" s="303"/>
      <c r="V565" s="305"/>
      <c r="W565" s="305"/>
      <c r="X565" s="305"/>
      <c r="Y565" s="305"/>
    </row>
    <row r="566" spans="11:25" ht="15.75" customHeight="1" x14ac:dyDescent="0.25">
      <c r="K566" s="303"/>
      <c r="L566" s="303"/>
      <c r="M566" s="303"/>
      <c r="N566" s="303"/>
      <c r="O566" s="303"/>
      <c r="P566" s="303"/>
      <c r="Q566" s="303"/>
      <c r="R566" s="303"/>
      <c r="S566" s="303"/>
      <c r="T566" s="303"/>
      <c r="U566" s="303"/>
      <c r="V566" s="305"/>
      <c r="W566" s="305"/>
      <c r="X566" s="305"/>
      <c r="Y566" s="305"/>
    </row>
    <row r="567" spans="11:25" ht="15.75" customHeight="1" x14ac:dyDescent="0.25">
      <c r="K567" s="303"/>
      <c r="L567" s="303"/>
      <c r="M567" s="303"/>
      <c r="N567" s="303"/>
      <c r="O567" s="303"/>
      <c r="P567" s="303"/>
      <c r="Q567" s="303"/>
      <c r="R567" s="303"/>
      <c r="S567" s="303"/>
      <c r="T567" s="303"/>
      <c r="U567" s="303"/>
      <c r="V567" s="305"/>
      <c r="W567" s="305"/>
      <c r="X567" s="305"/>
      <c r="Y567" s="305"/>
    </row>
    <row r="568" spans="11:25" ht="15.75" customHeight="1" x14ac:dyDescent="0.25">
      <c r="K568" s="303"/>
      <c r="L568" s="303"/>
      <c r="M568" s="303"/>
      <c r="N568" s="303"/>
      <c r="O568" s="303"/>
      <c r="P568" s="303"/>
      <c r="Q568" s="303"/>
      <c r="R568" s="303"/>
      <c r="S568" s="303"/>
      <c r="T568" s="303"/>
      <c r="U568" s="303"/>
      <c r="V568" s="305"/>
      <c r="W568" s="305"/>
      <c r="X568" s="305"/>
      <c r="Y568" s="305"/>
    </row>
    <row r="569" spans="11:25" ht="15.75" customHeight="1" x14ac:dyDescent="0.25">
      <c r="K569" s="303"/>
      <c r="L569" s="303"/>
      <c r="M569" s="303"/>
      <c r="N569" s="303"/>
      <c r="O569" s="303"/>
      <c r="P569" s="303"/>
      <c r="Q569" s="303"/>
      <c r="R569" s="303"/>
      <c r="S569" s="303"/>
      <c r="T569" s="303"/>
      <c r="U569" s="303"/>
      <c r="V569" s="305"/>
      <c r="W569" s="305"/>
      <c r="X569" s="305"/>
      <c r="Y569" s="305"/>
    </row>
    <row r="570" spans="11:25" ht="15.75" customHeight="1" x14ac:dyDescent="0.25">
      <c r="K570" s="303"/>
      <c r="L570" s="303"/>
      <c r="M570" s="303"/>
      <c r="N570" s="303"/>
      <c r="O570" s="303"/>
      <c r="P570" s="303"/>
      <c r="Q570" s="303"/>
      <c r="R570" s="303"/>
      <c r="S570" s="303"/>
      <c r="T570" s="303"/>
      <c r="U570" s="303"/>
      <c r="V570" s="305"/>
      <c r="W570" s="305"/>
      <c r="X570" s="305"/>
      <c r="Y570" s="305"/>
    </row>
    <row r="571" spans="11:25" ht="15.75" customHeight="1" x14ac:dyDescent="0.25">
      <c r="K571" s="303"/>
      <c r="L571" s="303"/>
      <c r="M571" s="303"/>
      <c r="N571" s="303"/>
      <c r="O571" s="303"/>
      <c r="P571" s="303"/>
      <c r="Q571" s="303"/>
      <c r="R571" s="303"/>
      <c r="S571" s="303"/>
      <c r="T571" s="303"/>
      <c r="U571" s="303"/>
      <c r="V571" s="305"/>
      <c r="W571" s="305"/>
      <c r="X571" s="305"/>
      <c r="Y571" s="305"/>
    </row>
    <row r="572" spans="11:25" ht="15.75" customHeight="1" x14ac:dyDescent="0.25">
      <c r="K572" s="303"/>
      <c r="L572" s="303"/>
      <c r="M572" s="303"/>
      <c r="N572" s="303"/>
      <c r="O572" s="303"/>
      <c r="P572" s="303"/>
      <c r="Q572" s="303"/>
      <c r="R572" s="303"/>
      <c r="S572" s="303"/>
      <c r="T572" s="303"/>
      <c r="U572" s="303"/>
      <c r="V572" s="305"/>
      <c r="W572" s="305"/>
      <c r="X572" s="305"/>
      <c r="Y572" s="305"/>
    </row>
    <row r="573" spans="11:25" ht="15.75" customHeight="1" x14ac:dyDescent="0.25">
      <c r="K573" s="303"/>
      <c r="L573" s="303"/>
      <c r="M573" s="303"/>
      <c r="N573" s="303"/>
      <c r="O573" s="303"/>
      <c r="P573" s="303"/>
      <c r="Q573" s="303"/>
      <c r="R573" s="303"/>
      <c r="S573" s="303"/>
      <c r="T573" s="303"/>
      <c r="U573" s="303"/>
      <c r="V573" s="305"/>
      <c r="W573" s="305"/>
      <c r="X573" s="305"/>
      <c r="Y573" s="305"/>
    </row>
    <row r="574" spans="11:25" ht="15.75" customHeight="1" x14ac:dyDescent="0.25">
      <c r="K574" s="303"/>
      <c r="L574" s="303"/>
      <c r="M574" s="303"/>
      <c r="N574" s="303"/>
      <c r="O574" s="303"/>
      <c r="P574" s="303"/>
      <c r="Q574" s="303"/>
      <c r="R574" s="303"/>
      <c r="S574" s="303"/>
      <c r="T574" s="303"/>
      <c r="U574" s="303"/>
      <c r="V574" s="305"/>
      <c r="W574" s="305"/>
      <c r="X574" s="305"/>
      <c r="Y574" s="305"/>
    </row>
    <row r="575" spans="11:25" ht="15.75" customHeight="1" x14ac:dyDescent="0.25">
      <c r="K575" s="303"/>
      <c r="L575" s="303"/>
      <c r="M575" s="303"/>
      <c r="N575" s="303"/>
      <c r="O575" s="303"/>
      <c r="P575" s="303"/>
      <c r="Q575" s="303"/>
      <c r="R575" s="303"/>
      <c r="S575" s="303"/>
      <c r="T575" s="303"/>
      <c r="U575" s="303"/>
      <c r="V575" s="305"/>
      <c r="W575" s="305"/>
      <c r="X575" s="305"/>
      <c r="Y575" s="305"/>
    </row>
    <row r="576" spans="11:25" ht="15.75" customHeight="1" x14ac:dyDescent="0.25">
      <c r="K576" s="303"/>
      <c r="L576" s="303"/>
      <c r="M576" s="303"/>
      <c r="N576" s="303"/>
      <c r="O576" s="303"/>
      <c r="P576" s="303"/>
      <c r="Q576" s="303"/>
      <c r="R576" s="303"/>
      <c r="S576" s="303"/>
      <c r="T576" s="303"/>
      <c r="U576" s="303"/>
      <c r="V576" s="305"/>
      <c r="W576" s="305"/>
      <c r="X576" s="305"/>
      <c r="Y576" s="305"/>
    </row>
    <row r="577" spans="11:25" ht="15.75" customHeight="1" x14ac:dyDescent="0.25">
      <c r="K577" s="303"/>
      <c r="L577" s="303"/>
      <c r="M577" s="303"/>
      <c r="N577" s="303"/>
      <c r="O577" s="303"/>
      <c r="P577" s="303"/>
      <c r="Q577" s="303"/>
      <c r="R577" s="303"/>
      <c r="S577" s="303"/>
      <c r="T577" s="303"/>
      <c r="U577" s="303"/>
      <c r="V577" s="305"/>
      <c r="W577" s="305"/>
      <c r="X577" s="305"/>
      <c r="Y577" s="305"/>
    </row>
    <row r="578" spans="11:25" ht="15.75" customHeight="1" x14ac:dyDescent="0.25">
      <c r="K578" s="303"/>
      <c r="L578" s="303"/>
      <c r="M578" s="303"/>
      <c r="N578" s="303"/>
      <c r="O578" s="303"/>
      <c r="P578" s="303"/>
      <c r="Q578" s="303"/>
      <c r="R578" s="303"/>
      <c r="S578" s="303"/>
      <c r="T578" s="303"/>
      <c r="U578" s="303"/>
      <c r="V578" s="305"/>
      <c r="W578" s="305"/>
      <c r="X578" s="305"/>
      <c r="Y578" s="305"/>
    </row>
    <row r="579" spans="11:25" ht="15.75" customHeight="1" x14ac:dyDescent="0.25">
      <c r="K579" s="303"/>
      <c r="L579" s="303"/>
      <c r="M579" s="303"/>
      <c r="N579" s="303"/>
      <c r="O579" s="303"/>
      <c r="P579" s="303"/>
      <c r="Q579" s="303"/>
      <c r="R579" s="303"/>
      <c r="S579" s="303"/>
      <c r="T579" s="303"/>
      <c r="U579" s="303"/>
      <c r="V579" s="305"/>
      <c r="W579" s="305"/>
      <c r="X579" s="305"/>
      <c r="Y579" s="305"/>
    </row>
    <row r="580" spans="11:25" ht="15.75" customHeight="1" x14ac:dyDescent="0.25">
      <c r="K580" s="303"/>
      <c r="L580" s="303"/>
      <c r="M580" s="303"/>
      <c r="N580" s="303"/>
      <c r="O580" s="303"/>
      <c r="P580" s="303"/>
      <c r="Q580" s="303"/>
      <c r="R580" s="303"/>
      <c r="S580" s="303"/>
      <c r="T580" s="303"/>
      <c r="U580" s="303"/>
      <c r="V580" s="305"/>
      <c r="W580" s="305"/>
      <c r="X580" s="305"/>
      <c r="Y580" s="305"/>
    </row>
    <row r="581" spans="11:25" ht="15.75" customHeight="1" x14ac:dyDescent="0.25">
      <c r="K581" s="303"/>
      <c r="L581" s="303"/>
      <c r="M581" s="303"/>
      <c r="N581" s="303"/>
      <c r="O581" s="303"/>
      <c r="P581" s="303"/>
      <c r="Q581" s="303"/>
      <c r="R581" s="303"/>
      <c r="S581" s="303"/>
      <c r="T581" s="303"/>
      <c r="U581" s="303"/>
      <c r="V581" s="305"/>
      <c r="W581" s="305"/>
      <c r="X581" s="305"/>
      <c r="Y581" s="305"/>
    </row>
    <row r="582" spans="11:25" ht="15.75" customHeight="1" x14ac:dyDescent="0.25">
      <c r="K582" s="303"/>
      <c r="L582" s="303"/>
      <c r="M582" s="303"/>
      <c r="N582" s="303"/>
      <c r="O582" s="303"/>
      <c r="P582" s="303"/>
      <c r="Q582" s="303"/>
      <c r="R582" s="303"/>
      <c r="S582" s="303"/>
      <c r="T582" s="303"/>
      <c r="U582" s="303"/>
      <c r="V582" s="305"/>
      <c r="W582" s="305"/>
      <c r="X582" s="305"/>
      <c r="Y582" s="305"/>
    </row>
    <row r="583" spans="11:25" ht="15.75" customHeight="1" x14ac:dyDescent="0.25">
      <c r="K583" s="303"/>
      <c r="L583" s="303"/>
      <c r="M583" s="303"/>
      <c r="N583" s="303"/>
      <c r="O583" s="303"/>
      <c r="P583" s="303"/>
      <c r="Q583" s="303"/>
      <c r="R583" s="303"/>
      <c r="S583" s="303"/>
      <c r="T583" s="303"/>
      <c r="U583" s="303"/>
      <c r="V583" s="305"/>
      <c r="W583" s="305"/>
      <c r="X583" s="305"/>
      <c r="Y583" s="305"/>
    </row>
    <row r="584" spans="11:25" ht="15.75" customHeight="1" x14ac:dyDescent="0.25">
      <c r="K584" s="303"/>
      <c r="L584" s="303"/>
      <c r="M584" s="303"/>
      <c r="N584" s="303"/>
      <c r="O584" s="303"/>
      <c r="P584" s="303"/>
      <c r="Q584" s="303"/>
      <c r="R584" s="303"/>
      <c r="S584" s="303"/>
      <c r="T584" s="303"/>
      <c r="U584" s="303"/>
      <c r="V584" s="305"/>
      <c r="W584" s="305"/>
      <c r="X584" s="305"/>
      <c r="Y584" s="305"/>
    </row>
    <row r="585" spans="11:25" ht="15.75" customHeight="1" x14ac:dyDescent="0.25">
      <c r="K585" s="303"/>
      <c r="L585" s="303"/>
      <c r="M585" s="303"/>
      <c r="N585" s="303"/>
      <c r="O585" s="303"/>
      <c r="P585" s="303"/>
      <c r="Q585" s="303"/>
      <c r="R585" s="303"/>
      <c r="S585" s="303"/>
      <c r="T585" s="303"/>
      <c r="U585" s="303"/>
      <c r="V585" s="305"/>
      <c r="W585" s="305"/>
      <c r="X585" s="305"/>
      <c r="Y585" s="305"/>
    </row>
    <row r="586" spans="11:25" ht="15.75" customHeight="1" x14ac:dyDescent="0.25">
      <c r="K586" s="303"/>
      <c r="L586" s="303"/>
      <c r="M586" s="303"/>
      <c r="N586" s="303"/>
      <c r="O586" s="303"/>
      <c r="P586" s="303"/>
      <c r="Q586" s="303"/>
      <c r="R586" s="303"/>
      <c r="S586" s="303"/>
      <c r="T586" s="303"/>
      <c r="U586" s="303"/>
      <c r="V586" s="305"/>
      <c r="W586" s="305"/>
      <c r="X586" s="305"/>
      <c r="Y586" s="305"/>
    </row>
    <row r="587" spans="11:25" ht="15.75" customHeight="1" x14ac:dyDescent="0.25">
      <c r="K587" s="303"/>
      <c r="L587" s="303"/>
      <c r="M587" s="303"/>
      <c r="N587" s="303"/>
      <c r="O587" s="303"/>
      <c r="P587" s="303"/>
      <c r="Q587" s="303"/>
      <c r="R587" s="303"/>
      <c r="S587" s="303"/>
      <c r="T587" s="303"/>
      <c r="U587" s="303"/>
      <c r="V587" s="305"/>
      <c r="W587" s="305"/>
      <c r="X587" s="305"/>
      <c r="Y587" s="305"/>
    </row>
    <row r="588" spans="11:25" ht="15.75" customHeight="1" x14ac:dyDescent="0.25">
      <c r="K588" s="303"/>
      <c r="L588" s="303"/>
      <c r="M588" s="303"/>
      <c r="N588" s="303"/>
      <c r="O588" s="303"/>
      <c r="P588" s="303"/>
      <c r="Q588" s="303"/>
      <c r="R588" s="303"/>
      <c r="S588" s="303"/>
      <c r="T588" s="303"/>
      <c r="U588" s="303"/>
      <c r="V588" s="305"/>
      <c r="W588" s="305"/>
      <c r="X588" s="305"/>
      <c r="Y588" s="305"/>
    </row>
    <row r="589" spans="11:25" ht="15.75" customHeight="1" x14ac:dyDescent="0.25">
      <c r="K589" s="303"/>
      <c r="L589" s="303"/>
      <c r="M589" s="303"/>
      <c r="N589" s="303"/>
      <c r="O589" s="303"/>
      <c r="P589" s="303"/>
      <c r="Q589" s="303"/>
      <c r="R589" s="303"/>
      <c r="S589" s="303"/>
      <c r="T589" s="303"/>
      <c r="U589" s="303"/>
      <c r="V589" s="305"/>
      <c r="W589" s="305"/>
      <c r="X589" s="305"/>
      <c r="Y589" s="305"/>
    </row>
    <row r="590" spans="11:25" ht="15.75" customHeight="1" x14ac:dyDescent="0.25">
      <c r="K590" s="303"/>
      <c r="L590" s="303"/>
      <c r="M590" s="303"/>
      <c r="N590" s="303"/>
      <c r="O590" s="303"/>
      <c r="P590" s="303"/>
      <c r="Q590" s="303"/>
      <c r="R590" s="303"/>
      <c r="S590" s="303"/>
      <c r="T590" s="303"/>
      <c r="U590" s="303"/>
      <c r="V590" s="305"/>
      <c r="W590" s="305"/>
      <c r="X590" s="305"/>
      <c r="Y590" s="305"/>
    </row>
    <row r="591" spans="11:25" ht="15.75" customHeight="1" x14ac:dyDescent="0.25">
      <c r="K591" s="303"/>
      <c r="L591" s="303"/>
      <c r="M591" s="303"/>
      <c r="N591" s="303"/>
      <c r="O591" s="303"/>
      <c r="P591" s="303"/>
      <c r="Q591" s="303"/>
      <c r="R591" s="303"/>
      <c r="S591" s="303"/>
      <c r="T591" s="303"/>
      <c r="U591" s="303"/>
      <c r="V591" s="305"/>
      <c r="W591" s="305"/>
      <c r="X591" s="305"/>
      <c r="Y591" s="305"/>
    </row>
    <row r="592" spans="11:25" ht="15.75" customHeight="1" x14ac:dyDescent="0.25">
      <c r="K592" s="303"/>
      <c r="L592" s="303"/>
      <c r="M592" s="303"/>
      <c r="N592" s="303"/>
      <c r="O592" s="303"/>
      <c r="P592" s="303"/>
      <c r="Q592" s="303"/>
      <c r="R592" s="303"/>
      <c r="S592" s="303"/>
      <c r="T592" s="303"/>
      <c r="U592" s="303"/>
      <c r="V592" s="305"/>
      <c r="W592" s="305"/>
      <c r="X592" s="305"/>
      <c r="Y592" s="305"/>
    </row>
    <row r="593" spans="11:25" ht="15.75" customHeight="1" x14ac:dyDescent="0.25">
      <c r="K593" s="303"/>
      <c r="L593" s="303"/>
      <c r="M593" s="303"/>
      <c r="N593" s="303"/>
      <c r="O593" s="303"/>
      <c r="P593" s="303"/>
      <c r="Q593" s="303"/>
      <c r="R593" s="303"/>
      <c r="S593" s="303"/>
      <c r="T593" s="303"/>
      <c r="U593" s="303"/>
      <c r="V593" s="305"/>
      <c r="W593" s="305"/>
      <c r="X593" s="305"/>
      <c r="Y593" s="305"/>
    </row>
    <row r="594" spans="11:25" ht="15.75" customHeight="1" x14ac:dyDescent="0.25">
      <c r="K594" s="303"/>
      <c r="L594" s="303"/>
      <c r="M594" s="303"/>
      <c r="N594" s="303"/>
      <c r="O594" s="303"/>
      <c r="P594" s="303"/>
      <c r="Q594" s="303"/>
      <c r="R594" s="303"/>
      <c r="S594" s="303"/>
      <c r="T594" s="303"/>
      <c r="U594" s="303"/>
      <c r="V594" s="305"/>
      <c r="W594" s="305"/>
      <c r="X594" s="305"/>
      <c r="Y594" s="305"/>
    </row>
    <row r="595" spans="11:25" ht="15.75" customHeight="1" x14ac:dyDescent="0.25">
      <c r="K595" s="303"/>
      <c r="L595" s="303"/>
      <c r="M595" s="303"/>
      <c r="N595" s="303"/>
      <c r="O595" s="303"/>
      <c r="P595" s="303"/>
      <c r="Q595" s="303"/>
      <c r="R595" s="303"/>
      <c r="S595" s="303"/>
      <c r="T595" s="303"/>
      <c r="U595" s="303"/>
      <c r="V595" s="305"/>
      <c r="W595" s="305"/>
      <c r="X595" s="305"/>
      <c r="Y595" s="305"/>
    </row>
    <row r="596" spans="11:25" ht="15.75" customHeight="1" x14ac:dyDescent="0.25">
      <c r="K596" s="303"/>
      <c r="L596" s="303"/>
      <c r="M596" s="303"/>
      <c r="N596" s="303"/>
      <c r="O596" s="303"/>
      <c r="P596" s="303"/>
      <c r="Q596" s="303"/>
      <c r="R596" s="303"/>
      <c r="S596" s="303"/>
      <c r="T596" s="303"/>
      <c r="U596" s="303"/>
      <c r="V596" s="305"/>
      <c r="W596" s="305"/>
      <c r="X596" s="305"/>
      <c r="Y596" s="305"/>
    </row>
    <row r="597" spans="11:25" ht="15.75" customHeight="1" x14ac:dyDescent="0.25">
      <c r="K597" s="303"/>
      <c r="L597" s="303"/>
      <c r="M597" s="303"/>
      <c r="N597" s="303"/>
      <c r="O597" s="303"/>
      <c r="P597" s="303"/>
      <c r="Q597" s="303"/>
      <c r="R597" s="303"/>
      <c r="S597" s="303"/>
      <c r="T597" s="303"/>
      <c r="U597" s="303"/>
      <c r="V597" s="305"/>
      <c r="W597" s="305"/>
      <c r="X597" s="305"/>
      <c r="Y597" s="305"/>
    </row>
    <row r="598" spans="11:25" ht="15.75" customHeight="1" x14ac:dyDescent="0.25">
      <c r="K598" s="303"/>
      <c r="L598" s="303"/>
      <c r="M598" s="303"/>
      <c r="N598" s="303"/>
      <c r="O598" s="303"/>
      <c r="P598" s="303"/>
      <c r="Q598" s="303"/>
      <c r="R598" s="303"/>
      <c r="S598" s="303"/>
      <c r="T598" s="303"/>
      <c r="U598" s="303"/>
      <c r="V598" s="305"/>
      <c r="W598" s="305"/>
      <c r="X598" s="305"/>
      <c r="Y598" s="305"/>
    </row>
    <row r="599" spans="11:25" ht="15.75" customHeight="1" x14ac:dyDescent="0.25">
      <c r="K599" s="303"/>
      <c r="L599" s="303"/>
      <c r="M599" s="303"/>
      <c r="N599" s="303"/>
      <c r="O599" s="303"/>
      <c r="P599" s="303"/>
      <c r="Q599" s="303"/>
      <c r="R599" s="303"/>
      <c r="S599" s="303"/>
      <c r="T599" s="303"/>
      <c r="U599" s="303"/>
      <c r="V599" s="305"/>
      <c r="W599" s="305"/>
      <c r="X599" s="305"/>
      <c r="Y599" s="305"/>
    </row>
    <row r="600" spans="11:25" ht="15.75" customHeight="1" x14ac:dyDescent="0.25">
      <c r="K600" s="303"/>
      <c r="L600" s="303"/>
      <c r="M600" s="303"/>
      <c r="N600" s="303"/>
      <c r="O600" s="303"/>
      <c r="P600" s="303"/>
      <c r="Q600" s="303"/>
      <c r="R600" s="303"/>
      <c r="S600" s="303"/>
      <c r="T600" s="303"/>
      <c r="U600" s="303"/>
      <c r="V600" s="305"/>
      <c r="W600" s="305"/>
      <c r="X600" s="305"/>
      <c r="Y600" s="305"/>
    </row>
    <row r="601" spans="11:25" ht="15.75" customHeight="1" x14ac:dyDescent="0.25">
      <c r="K601" s="303"/>
      <c r="L601" s="303"/>
      <c r="M601" s="303"/>
      <c r="N601" s="303"/>
      <c r="O601" s="303"/>
      <c r="P601" s="303"/>
      <c r="Q601" s="303"/>
      <c r="R601" s="303"/>
      <c r="S601" s="303"/>
      <c r="T601" s="303"/>
      <c r="U601" s="303"/>
      <c r="V601" s="305"/>
      <c r="W601" s="305"/>
      <c r="X601" s="305"/>
      <c r="Y601" s="305"/>
    </row>
    <row r="602" spans="11:25" ht="15.75" customHeight="1" x14ac:dyDescent="0.25">
      <c r="K602" s="303"/>
      <c r="L602" s="303"/>
      <c r="M602" s="303"/>
      <c r="N602" s="303"/>
      <c r="O602" s="303"/>
      <c r="P602" s="303"/>
      <c r="Q602" s="303"/>
      <c r="R602" s="303"/>
      <c r="S602" s="303"/>
      <c r="T602" s="303"/>
      <c r="U602" s="303"/>
      <c r="V602" s="305"/>
      <c r="W602" s="305"/>
      <c r="X602" s="305"/>
      <c r="Y602" s="305"/>
    </row>
    <row r="603" spans="11:25" ht="15.75" customHeight="1" x14ac:dyDescent="0.25">
      <c r="K603" s="303"/>
      <c r="L603" s="303"/>
      <c r="M603" s="303"/>
      <c r="N603" s="303"/>
      <c r="O603" s="303"/>
      <c r="P603" s="303"/>
      <c r="Q603" s="303"/>
      <c r="R603" s="303"/>
      <c r="S603" s="303"/>
      <c r="T603" s="303"/>
      <c r="U603" s="303"/>
      <c r="V603" s="305"/>
      <c r="W603" s="305"/>
      <c r="X603" s="305"/>
      <c r="Y603" s="305"/>
    </row>
    <row r="604" spans="11:25" ht="15.75" customHeight="1" x14ac:dyDescent="0.25">
      <c r="K604" s="303"/>
      <c r="L604" s="303"/>
      <c r="M604" s="303"/>
      <c r="N604" s="303"/>
      <c r="O604" s="303"/>
      <c r="P604" s="303"/>
      <c r="Q604" s="303"/>
      <c r="R604" s="303"/>
      <c r="S604" s="303"/>
      <c r="T604" s="303"/>
      <c r="U604" s="303"/>
      <c r="V604" s="305"/>
      <c r="W604" s="305"/>
      <c r="X604" s="305"/>
      <c r="Y604" s="305"/>
    </row>
    <row r="605" spans="11:25" ht="15.75" customHeight="1" x14ac:dyDescent="0.25">
      <c r="K605" s="303"/>
      <c r="L605" s="303"/>
      <c r="M605" s="303"/>
      <c r="N605" s="303"/>
      <c r="O605" s="303"/>
      <c r="P605" s="303"/>
      <c r="Q605" s="303"/>
      <c r="R605" s="303"/>
      <c r="S605" s="303"/>
      <c r="T605" s="303"/>
      <c r="U605" s="303"/>
      <c r="V605" s="305"/>
      <c r="W605" s="305"/>
      <c r="X605" s="305"/>
      <c r="Y605" s="305"/>
    </row>
    <row r="606" spans="11:25" ht="15.75" customHeight="1" x14ac:dyDescent="0.25">
      <c r="K606" s="303"/>
      <c r="L606" s="303"/>
      <c r="M606" s="303"/>
      <c r="N606" s="303"/>
      <c r="O606" s="303"/>
      <c r="P606" s="303"/>
      <c r="Q606" s="303"/>
      <c r="R606" s="303"/>
      <c r="S606" s="303"/>
      <c r="T606" s="303"/>
      <c r="U606" s="303"/>
      <c r="V606" s="305"/>
      <c r="W606" s="305"/>
      <c r="X606" s="305"/>
      <c r="Y606" s="305"/>
    </row>
    <row r="607" spans="11:25" ht="15.75" customHeight="1" x14ac:dyDescent="0.25">
      <c r="K607" s="303"/>
      <c r="L607" s="303"/>
      <c r="M607" s="303"/>
      <c r="N607" s="303"/>
      <c r="O607" s="303"/>
      <c r="P607" s="303"/>
      <c r="Q607" s="303"/>
      <c r="R607" s="303"/>
      <c r="S607" s="303"/>
      <c r="T607" s="303"/>
      <c r="U607" s="303"/>
      <c r="V607" s="305"/>
      <c r="W607" s="305"/>
      <c r="X607" s="305"/>
      <c r="Y607" s="305"/>
    </row>
    <row r="608" spans="11:25" ht="15.75" customHeight="1" x14ac:dyDescent="0.25">
      <c r="K608" s="303"/>
      <c r="L608" s="303"/>
      <c r="M608" s="303"/>
      <c r="N608" s="303"/>
      <c r="O608" s="303"/>
      <c r="P608" s="303"/>
      <c r="Q608" s="303"/>
      <c r="R608" s="303"/>
      <c r="S608" s="303"/>
      <c r="T608" s="303"/>
      <c r="U608" s="303"/>
      <c r="V608" s="305"/>
      <c r="W608" s="305"/>
      <c r="X608" s="305"/>
      <c r="Y608" s="305"/>
    </row>
    <row r="609" spans="11:25" ht="15.75" customHeight="1" x14ac:dyDescent="0.25">
      <c r="K609" s="303"/>
      <c r="L609" s="303"/>
      <c r="M609" s="303"/>
      <c r="N609" s="303"/>
      <c r="O609" s="303"/>
      <c r="P609" s="303"/>
      <c r="Q609" s="303"/>
      <c r="R609" s="303"/>
      <c r="S609" s="303"/>
      <c r="T609" s="303"/>
      <c r="U609" s="303"/>
      <c r="V609" s="305"/>
      <c r="W609" s="305"/>
      <c r="X609" s="305"/>
      <c r="Y609" s="305"/>
    </row>
    <row r="610" spans="11:25" ht="15.75" customHeight="1" x14ac:dyDescent="0.25">
      <c r="K610" s="303"/>
      <c r="L610" s="303"/>
      <c r="M610" s="303"/>
      <c r="N610" s="303"/>
      <c r="O610" s="303"/>
      <c r="P610" s="303"/>
      <c r="Q610" s="303"/>
      <c r="R610" s="303"/>
      <c r="S610" s="303"/>
      <c r="T610" s="303"/>
      <c r="U610" s="303"/>
      <c r="V610" s="305"/>
      <c r="W610" s="305"/>
      <c r="X610" s="305"/>
      <c r="Y610" s="305"/>
    </row>
    <row r="611" spans="11:25" ht="15.75" customHeight="1" x14ac:dyDescent="0.25">
      <c r="K611" s="303"/>
      <c r="L611" s="303"/>
      <c r="M611" s="303"/>
      <c r="N611" s="303"/>
      <c r="O611" s="303"/>
      <c r="P611" s="303"/>
      <c r="Q611" s="303"/>
      <c r="R611" s="303"/>
      <c r="S611" s="303"/>
      <c r="T611" s="303"/>
      <c r="U611" s="303"/>
      <c r="V611" s="305"/>
      <c r="W611" s="305"/>
      <c r="X611" s="305"/>
      <c r="Y611" s="305"/>
    </row>
    <row r="612" spans="11:25" ht="15.75" customHeight="1" x14ac:dyDescent="0.25">
      <c r="K612" s="303"/>
      <c r="L612" s="303"/>
      <c r="M612" s="303"/>
      <c r="N612" s="303"/>
      <c r="O612" s="303"/>
      <c r="P612" s="303"/>
      <c r="Q612" s="303"/>
      <c r="R612" s="303"/>
      <c r="S612" s="303"/>
      <c r="T612" s="303"/>
      <c r="U612" s="303"/>
      <c r="V612" s="305"/>
      <c r="W612" s="305"/>
      <c r="X612" s="305"/>
      <c r="Y612" s="305"/>
    </row>
    <row r="613" spans="11:25" ht="15.75" customHeight="1" x14ac:dyDescent="0.25">
      <c r="K613" s="303"/>
      <c r="L613" s="303"/>
      <c r="M613" s="303"/>
      <c r="N613" s="303"/>
      <c r="O613" s="303"/>
      <c r="P613" s="303"/>
      <c r="Q613" s="303"/>
      <c r="R613" s="303"/>
      <c r="S613" s="303"/>
      <c r="T613" s="303"/>
      <c r="U613" s="303"/>
      <c r="V613" s="305"/>
      <c r="W613" s="305"/>
      <c r="X613" s="305"/>
      <c r="Y613" s="305"/>
    </row>
    <row r="614" spans="11:25" ht="15.75" customHeight="1" x14ac:dyDescent="0.25">
      <c r="K614" s="303"/>
      <c r="L614" s="303"/>
      <c r="M614" s="303"/>
      <c r="N614" s="303"/>
      <c r="O614" s="303"/>
      <c r="P614" s="303"/>
      <c r="Q614" s="303"/>
      <c r="R614" s="303"/>
      <c r="S614" s="303"/>
      <c r="T614" s="303"/>
      <c r="U614" s="303"/>
      <c r="V614" s="305"/>
      <c r="W614" s="305"/>
      <c r="X614" s="305"/>
      <c r="Y614" s="305"/>
    </row>
    <row r="615" spans="11:25" ht="15.75" customHeight="1" x14ac:dyDescent="0.25">
      <c r="K615" s="303"/>
      <c r="L615" s="303"/>
      <c r="M615" s="303"/>
      <c r="N615" s="303"/>
      <c r="O615" s="303"/>
      <c r="P615" s="303"/>
      <c r="Q615" s="303"/>
      <c r="R615" s="303"/>
      <c r="S615" s="303"/>
      <c r="T615" s="303"/>
      <c r="U615" s="303"/>
      <c r="V615" s="305"/>
      <c r="W615" s="305"/>
      <c r="X615" s="305"/>
      <c r="Y615" s="305"/>
    </row>
    <row r="616" spans="11:25" ht="15.75" customHeight="1" x14ac:dyDescent="0.25">
      <c r="K616" s="303"/>
      <c r="L616" s="303"/>
      <c r="M616" s="303"/>
      <c r="N616" s="303"/>
      <c r="O616" s="303"/>
      <c r="P616" s="303"/>
      <c r="Q616" s="303"/>
      <c r="R616" s="303"/>
      <c r="S616" s="303"/>
      <c r="T616" s="303"/>
      <c r="U616" s="303"/>
      <c r="V616" s="305"/>
      <c r="W616" s="305"/>
      <c r="X616" s="305"/>
      <c r="Y616" s="305"/>
    </row>
    <row r="617" spans="11:25" ht="15.75" customHeight="1" x14ac:dyDescent="0.25">
      <c r="K617" s="303"/>
      <c r="L617" s="303"/>
      <c r="M617" s="303"/>
      <c r="N617" s="303"/>
      <c r="O617" s="303"/>
      <c r="P617" s="303"/>
      <c r="Q617" s="303"/>
      <c r="R617" s="303"/>
      <c r="S617" s="303"/>
      <c r="T617" s="303"/>
      <c r="U617" s="303"/>
      <c r="V617" s="305"/>
      <c r="W617" s="305"/>
      <c r="X617" s="305"/>
      <c r="Y617" s="305"/>
    </row>
    <row r="618" spans="11:25" ht="15.75" customHeight="1" x14ac:dyDescent="0.25">
      <c r="K618" s="303"/>
      <c r="L618" s="303"/>
      <c r="M618" s="303"/>
      <c r="N618" s="303"/>
      <c r="O618" s="303"/>
      <c r="P618" s="303"/>
      <c r="Q618" s="303"/>
      <c r="R618" s="303"/>
      <c r="S618" s="303"/>
      <c r="T618" s="303"/>
      <c r="U618" s="303"/>
      <c r="V618" s="305"/>
      <c r="W618" s="305"/>
      <c r="X618" s="305"/>
      <c r="Y618" s="305"/>
    </row>
    <row r="619" spans="11:25" ht="15.75" customHeight="1" x14ac:dyDescent="0.25">
      <c r="K619" s="303"/>
      <c r="L619" s="303"/>
      <c r="M619" s="303"/>
      <c r="N619" s="303"/>
      <c r="O619" s="303"/>
      <c r="P619" s="303"/>
      <c r="Q619" s="303"/>
      <c r="R619" s="303"/>
      <c r="S619" s="303"/>
      <c r="T619" s="303"/>
      <c r="U619" s="303"/>
      <c r="V619" s="305"/>
      <c r="W619" s="305"/>
      <c r="X619" s="305"/>
      <c r="Y619" s="305"/>
    </row>
    <row r="620" spans="11:25" ht="15.75" customHeight="1" x14ac:dyDescent="0.25">
      <c r="K620" s="303"/>
      <c r="L620" s="303"/>
      <c r="M620" s="303"/>
      <c r="N620" s="303"/>
      <c r="O620" s="303"/>
      <c r="P620" s="303"/>
      <c r="Q620" s="303"/>
      <c r="R620" s="303"/>
      <c r="S620" s="303"/>
      <c r="T620" s="303"/>
      <c r="U620" s="303"/>
      <c r="V620" s="305"/>
      <c r="W620" s="305"/>
      <c r="X620" s="305"/>
      <c r="Y620" s="305"/>
    </row>
    <row r="621" spans="11:25" ht="15.75" customHeight="1" x14ac:dyDescent="0.25">
      <c r="K621" s="303"/>
      <c r="L621" s="303"/>
      <c r="M621" s="303"/>
      <c r="N621" s="303"/>
      <c r="O621" s="303"/>
      <c r="P621" s="303"/>
      <c r="Q621" s="303"/>
      <c r="R621" s="303"/>
      <c r="S621" s="303"/>
      <c r="T621" s="303"/>
      <c r="U621" s="303"/>
      <c r="V621" s="305"/>
      <c r="W621" s="305"/>
      <c r="X621" s="305"/>
      <c r="Y621" s="305"/>
    </row>
    <row r="622" spans="11:25" ht="15.75" customHeight="1" x14ac:dyDescent="0.25">
      <c r="K622" s="303"/>
      <c r="L622" s="303"/>
      <c r="M622" s="303"/>
      <c r="N622" s="303"/>
      <c r="O622" s="303"/>
      <c r="P622" s="303"/>
      <c r="Q622" s="303"/>
      <c r="R622" s="303"/>
      <c r="S622" s="303"/>
      <c r="T622" s="303"/>
      <c r="U622" s="303"/>
      <c r="V622" s="305"/>
      <c r="W622" s="305"/>
      <c r="X622" s="305"/>
      <c r="Y622" s="305"/>
    </row>
    <row r="623" spans="11:25" ht="15.75" customHeight="1" x14ac:dyDescent="0.25">
      <c r="K623" s="303"/>
      <c r="L623" s="303"/>
      <c r="M623" s="303"/>
      <c r="N623" s="303"/>
      <c r="O623" s="303"/>
      <c r="P623" s="303"/>
      <c r="Q623" s="303"/>
      <c r="R623" s="303"/>
      <c r="S623" s="303"/>
      <c r="T623" s="303"/>
      <c r="U623" s="303"/>
      <c r="V623" s="305"/>
      <c r="W623" s="305"/>
      <c r="X623" s="305"/>
      <c r="Y623" s="305"/>
    </row>
    <row r="624" spans="11:25" ht="15.75" customHeight="1" x14ac:dyDescent="0.25">
      <c r="K624" s="303"/>
      <c r="L624" s="303"/>
      <c r="M624" s="303"/>
      <c r="N624" s="303"/>
      <c r="O624" s="303"/>
      <c r="P624" s="303"/>
      <c r="Q624" s="303"/>
      <c r="R624" s="303"/>
      <c r="S624" s="303"/>
      <c r="T624" s="303"/>
      <c r="U624" s="303"/>
      <c r="V624" s="305"/>
      <c r="W624" s="305"/>
      <c r="X624" s="305"/>
      <c r="Y624" s="305"/>
    </row>
    <row r="625" spans="11:25" ht="15.75" customHeight="1" x14ac:dyDescent="0.25">
      <c r="K625" s="303"/>
      <c r="L625" s="303"/>
      <c r="M625" s="303"/>
      <c r="N625" s="303"/>
      <c r="O625" s="303"/>
      <c r="P625" s="303"/>
      <c r="Q625" s="303"/>
      <c r="R625" s="303"/>
      <c r="S625" s="303"/>
      <c r="T625" s="303"/>
      <c r="U625" s="303"/>
      <c r="V625" s="305"/>
      <c r="W625" s="305"/>
      <c r="X625" s="305"/>
      <c r="Y625" s="305"/>
    </row>
    <row r="626" spans="11:25" ht="15.75" customHeight="1" x14ac:dyDescent="0.25">
      <c r="K626" s="303"/>
      <c r="L626" s="303"/>
      <c r="M626" s="303"/>
      <c r="N626" s="303"/>
      <c r="O626" s="303"/>
      <c r="P626" s="303"/>
      <c r="Q626" s="303"/>
      <c r="R626" s="303"/>
      <c r="S626" s="303"/>
      <c r="T626" s="303"/>
      <c r="U626" s="303"/>
      <c r="V626" s="305"/>
      <c r="W626" s="305"/>
      <c r="X626" s="305"/>
      <c r="Y626" s="305"/>
    </row>
    <row r="627" spans="11:25" ht="15.75" customHeight="1" x14ac:dyDescent="0.25">
      <c r="K627" s="303"/>
      <c r="L627" s="303"/>
      <c r="M627" s="303"/>
      <c r="N627" s="303"/>
      <c r="O627" s="303"/>
      <c r="P627" s="303"/>
      <c r="Q627" s="303"/>
      <c r="R627" s="303"/>
      <c r="S627" s="303"/>
      <c r="T627" s="303"/>
      <c r="U627" s="303"/>
      <c r="V627" s="305"/>
      <c r="W627" s="305"/>
      <c r="X627" s="305"/>
      <c r="Y627" s="305"/>
    </row>
    <row r="628" spans="11:25" ht="15.75" customHeight="1" x14ac:dyDescent="0.25">
      <c r="K628" s="303"/>
      <c r="L628" s="303"/>
      <c r="M628" s="303"/>
      <c r="N628" s="303"/>
      <c r="O628" s="303"/>
      <c r="P628" s="303"/>
      <c r="Q628" s="303"/>
      <c r="R628" s="303"/>
      <c r="S628" s="303"/>
      <c r="T628" s="303"/>
      <c r="U628" s="303"/>
      <c r="V628" s="305"/>
      <c r="W628" s="305"/>
      <c r="X628" s="305"/>
      <c r="Y628" s="305"/>
    </row>
    <row r="629" spans="11:25" ht="15.75" customHeight="1" x14ac:dyDescent="0.25">
      <c r="K629" s="303"/>
      <c r="L629" s="303"/>
      <c r="M629" s="303"/>
      <c r="N629" s="303"/>
      <c r="O629" s="303"/>
      <c r="P629" s="303"/>
      <c r="Q629" s="303"/>
      <c r="R629" s="303"/>
      <c r="S629" s="303"/>
      <c r="T629" s="303"/>
      <c r="U629" s="303"/>
      <c r="V629" s="305"/>
      <c r="W629" s="305"/>
      <c r="X629" s="305"/>
      <c r="Y629" s="305"/>
    </row>
    <row r="630" spans="11:25" ht="15.75" customHeight="1" x14ac:dyDescent="0.25">
      <c r="K630" s="303"/>
      <c r="L630" s="303"/>
      <c r="M630" s="303"/>
      <c r="N630" s="303"/>
      <c r="O630" s="303"/>
      <c r="P630" s="303"/>
      <c r="Q630" s="303"/>
      <c r="R630" s="303"/>
      <c r="S630" s="303"/>
      <c r="T630" s="303"/>
      <c r="U630" s="303"/>
      <c r="V630" s="305"/>
      <c r="W630" s="305"/>
      <c r="X630" s="305"/>
      <c r="Y630" s="305"/>
    </row>
    <row r="631" spans="11:25" ht="15.75" customHeight="1" x14ac:dyDescent="0.25">
      <c r="K631" s="303"/>
      <c r="L631" s="303"/>
      <c r="M631" s="303"/>
      <c r="N631" s="303"/>
      <c r="O631" s="303"/>
      <c r="P631" s="303"/>
      <c r="Q631" s="303"/>
      <c r="R631" s="303"/>
      <c r="S631" s="303"/>
      <c r="T631" s="303"/>
      <c r="U631" s="303"/>
      <c r="V631" s="305"/>
      <c r="W631" s="305"/>
      <c r="X631" s="305"/>
      <c r="Y631" s="305"/>
    </row>
    <row r="632" spans="11:25" ht="15.75" customHeight="1" x14ac:dyDescent="0.25">
      <c r="K632" s="303"/>
      <c r="L632" s="303"/>
      <c r="M632" s="303"/>
      <c r="N632" s="303"/>
      <c r="O632" s="303"/>
      <c r="P632" s="303"/>
      <c r="Q632" s="303"/>
      <c r="R632" s="303"/>
      <c r="S632" s="303"/>
      <c r="T632" s="303"/>
      <c r="U632" s="303"/>
      <c r="V632" s="305"/>
      <c r="W632" s="305"/>
      <c r="X632" s="305"/>
      <c r="Y632" s="305"/>
    </row>
    <row r="633" spans="11:25" ht="15.75" customHeight="1" x14ac:dyDescent="0.25">
      <c r="K633" s="303"/>
      <c r="L633" s="303"/>
      <c r="M633" s="303"/>
      <c r="N633" s="303"/>
      <c r="O633" s="303"/>
      <c r="P633" s="303"/>
      <c r="Q633" s="303"/>
      <c r="R633" s="303"/>
      <c r="S633" s="303"/>
      <c r="T633" s="303"/>
      <c r="U633" s="303"/>
      <c r="V633" s="305"/>
      <c r="W633" s="305"/>
      <c r="X633" s="305"/>
      <c r="Y633" s="305"/>
    </row>
    <row r="634" spans="11:25" ht="15.75" customHeight="1" x14ac:dyDescent="0.25">
      <c r="K634" s="303"/>
      <c r="L634" s="303"/>
      <c r="M634" s="303"/>
      <c r="N634" s="303"/>
      <c r="O634" s="303"/>
      <c r="P634" s="303"/>
      <c r="Q634" s="303"/>
      <c r="R634" s="303"/>
      <c r="S634" s="303"/>
      <c r="T634" s="303"/>
      <c r="U634" s="303"/>
      <c r="V634" s="305"/>
      <c r="W634" s="305"/>
      <c r="X634" s="305"/>
      <c r="Y634" s="305"/>
    </row>
    <row r="635" spans="11:25" ht="15.75" customHeight="1" x14ac:dyDescent="0.25">
      <c r="K635" s="303"/>
      <c r="L635" s="303"/>
      <c r="M635" s="303"/>
      <c r="N635" s="303"/>
      <c r="O635" s="303"/>
      <c r="P635" s="303"/>
      <c r="Q635" s="303"/>
      <c r="R635" s="303"/>
      <c r="S635" s="303"/>
      <c r="T635" s="303"/>
      <c r="U635" s="303"/>
      <c r="V635" s="305"/>
      <c r="W635" s="305"/>
      <c r="X635" s="305"/>
      <c r="Y635" s="305"/>
    </row>
    <row r="636" spans="11:25" ht="15.75" customHeight="1" x14ac:dyDescent="0.25">
      <c r="K636" s="303"/>
      <c r="L636" s="303"/>
      <c r="M636" s="303"/>
      <c r="N636" s="303"/>
      <c r="O636" s="303"/>
      <c r="P636" s="303"/>
      <c r="Q636" s="303"/>
      <c r="R636" s="303"/>
      <c r="S636" s="303"/>
      <c r="T636" s="303"/>
      <c r="U636" s="303"/>
      <c r="V636" s="305"/>
      <c r="W636" s="305"/>
      <c r="X636" s="305"/>
      <c r="Y636" s="305"/>
    </row>
    <row r="637" spans="11:25" ht="15.75" customHeight="1" x14ac:dyDescent="0.25">
      <c r="K637" s="303"/>
      <c r="L637" s="303"/>
      <c r="M637" s="303"/>
      <c r="N637" s="303"/>
      <c r="O637" s="303"/>
      <c r="P637" s="303"/>
      <c r="Q637" s="303"/>
      <c r="R637" s="303"/>
      <c r="S637" s="303"/>
      <c r="T637" s="303"/>
      <c r="U637" s="303"/>
      <c r="V637" s="305"/>
      <c r="W637" s="305"/>
      <c r="X637" s="305"/>
      <c r="Y637" s="305"/>
    </row>
    <row r="638" spans="11:25" ht="15.75" customHeight="1" x14ac:dyDescent="0.25">
      <c r="K638" s="303"/>
      <c r="L638" s="303"/>
      <c r="M638" s="303"/>
      <c r="N638" s="303"/>
      <c r="O638" s="303"/>
      <c r="P638" s="303"/>
      <c r="Q638" s="303"/>
      <c r="R638" s="303"/>
      <c r="S638" s="303"/>
      <c r="T638" s="303"/>
      <c r="U638" s="303"/>
      <c r="V638" s="305"/>
      <c r="W638" s="305"/>
      <c r="X638" s="305"/>
      <c r="Y638" s="305"/>
    </row>
    <row r="639" spans="11:25" ht="15.75" customHeight="1" x14ac:dyDescent="0.25">
      <c r="K639" s="303"/>
      <c r="L639" s="303"/>
      <c r="M639" s="303"/>
      <c r="N639" s="303"/>
      <c r="O639" s="303"/>
      <c r="P639" s="303"/>
      <c r="Q639" s="303"/>
      <c r="R639" s="303"/>
      <c r="S639" s="303"/>
      <c r="T639" s="303"/>
      <c r="U639" s="303"/>
      <c r="V639" s="305"/>
      <c r="W639" s="305"/>
      <c r="X639" s="305"/>
      <c r="Y639" s="305"/>
    </row>
    <row r="640" spans="11:25" ht="15.75" customHeight="1" x14ac:dyDescent="0.25">
      <c r="K640" s="303"/>
      <c r="L640" s="303"/>
      <c r="M640" s="303"/>
      <c r="N640" s="303"/>
      <c r="O640" s="303"/>
      <c r="P640" s="303"/>
      <c r="Q640" s="303"/>
      <c r="R640" s="303"/>
      <c r="S640" s="303"/>
      <c r="T640" s="303"/>
      <c r="U640" s="303"/>
      <c r="V640" s="305"/>
      <c r="W640" s="305"/>
      <c r="X640" s="305"/>
      <c r="Y640" s="305"/>
    </row>
    <row r="641" spans="11:25" ht="15.75" customHeight="1" x14ac:dyDescent="0.25">
      <c r="K641" s="303"/>
      <c r="L641" s="303"/>
      <c r="M641" s="303"/>
      <c r="N641" s="303"/>
      <c r="O641" s="303"/>
      <c r="P641" s="303"/>
      <c r="Q641" s="303"/>
      <c r="R641" s="303"/>
      <c r="S641" s="303"/>
      <c r="T641" s="303"/>
      <c r="U641" s="303"/>
      <c r="V641" s="305"/>
      <c r="W641" s="305"/>
      <c r="X641" s="305"/>
      <c r="Y641" s="305"/>
    </row>
    <row r="642" spans="11:25" ht="15.75" customHeight="1" x14ac:dyDescent="0.25">
      <c r="K642" s="303"/>
      <c r="L642" s="303"/>
      <c r="M642" s="303"/>
      <c r="N642" s="303"/>
      <c r="O642" s="303"/>
      <c r="P642" s="303"/>
      <c r="Q642" s="303"/>
      <c r="R642" s="303"/>
      <c r="S642" s="303"/>
      <c r="T642" s="303"/>
      <c r="U642" s="303"/>
      <c r="V642" s="305"/>
      <c r="W642" s="305"/>
      <c r="X642" s="305"/>
      <c r="Y642" s="305"/>
    </row>
    <row r="643" spans="11:25" ht="15.75" customHeight="1" x14ac:dyDescent="0.25">
      <c r="K643" s="303"/>
      <c r="L643" s="303"/>
      <c r="M643" s="303"/>
      <c r="N643" s="303"/>
      <c r="O643" s="303"/>
      <c r="P643" s="303"/>
      <c r="Q643" s="303"/>
      <c r="R643" s="303"/>
      <c r="S643" s="303"/>
      <c r="T643" s="303"/>
      <c r="U643" s="303"/>
      <c r="V643" s="305"/>
      <c r="W643" s="305"/>
      <c r="X643" s="305"/>
      <c r="Y643" s="305"/>
    </row>
    <row r="644" spans="11:25" ht="15.75" customHeight="1" x14ac:dyDescent="0.25">
      <c r="K644" s="303"/>
      <c r="L644" s="303"/>
      <c r="M644" s="303"/>
      <c r="N644" s="303"/>
      <c r="O644" s="303"/>
      <c r="P644" s="303"/>
      <c r="Q644" s="303"/>
      <c r="R644" s="303"/>
      <c r="S644" s="303"/>
      <c r="T644" s="303"/>
      <c r="U644" s="303"/>
      <c r="V644" s="305"/>
      <c r="W644" s="305"/>
      <c r="X644" s="305"/>
      <c r="Y644" s="305"/>
    </row>
    <row r="645" spans="11:25" ht="15.75" customHeight="1" x14ac:dyDescent="0.25">
      <c r="K645" s="303"/>
      <c r="L645" s="303"/>
      <c r="M645" s="303"/>
      <c r="N645" s="303"/>
      <c r="O645" s="303"/>
      <c r="P645" s="303"/>
      <c r="Q645" s="303"/>
      <c r="R645" s="303"/>
      <c r="S645" s="303"/>
      <c r="T645" s="303"/>
      <c r="U645" s="303"/>
      <c r="V645" s="305"/>
      <c r="W645" s="305"/>
      <c r="X645" s="305"/>
      <c r="Y645" s="305"/>
    </row>
    <row r="646" spans="11:25" ht="15.75" customHeight="1" x14ac:dyDescent="0.25">
      <c r="K646" s="303"/>
      <c r="L646" s="303"/>
      <c r="M646" s="303"/>
      <c r="N646" s="303"/>
      <c r="O646" s="303"/>
      <c r="P646" s="303"/>
      <c r="Q646" s="303"/>
      <c r="R646" s="303"/>
      <c r="S646" s="303"/>
      <c r="T646" s="303"/>
      <c r="U646" s="303"/>
      <c r="V646" s="305"/>
      <c r="W646" s="305"/>
      <c r="X646" s="305"/>
      <c r="Y646" s="305"/>
    </row>
    <row r="647" spans="11:25" ht="15.75" customHeight="1" x14ac:dyDescent="0.25">
      <c r="K647" s="303"/>
      <c r="L647" s="303"/>
      <c r="M647" s="303"/>
      <c r="N647" s="303"/>
      <c r="O647" s="303"/>
      <c r="P647" s="303"/>
      <c r="Q647" s="303"/>
      <c r="R647" s="303"/>
      <c r="S647" s="303"/>
      <c r="T647" s="303"/>
      <c r="U647" s="303"/>
      <c r="V647" s="305"/>
      <c r="W647" s="305"/>
      <c r="X647" s="305"/>
      <c r="Y647" s="305"/>
    </row>
    <row r="648" spans="11:25" ht="15.75" customHeight="1" x14ac:dyDescent="0.25">
      <c r="K648" s="303"/>
      <c r="L648" s="303"/>
      <c r="M648" s="303"/>
      <c r="N648" s="303"/>
      <c r="O648" s="303"/>
      <c r="P648" s="303"/>
      <c r="Q648" s="303"/>
      <c r="R648" s="303"/>
      <c r="S648" s="303"/>
      <c r="T648" s="303"/>
      <c r="U648" s="303"/>
      <c r="V648" s="305"/>
      <c r="W648" s="305"/>
      <c r="X648" s="305"/>
      <c r="Y648" s="305"/>
    </row>
    <row r="649" spans="11:25" ht="15.75" customHeight="1" x14ac:dyDescent="0.25">
      <c r="K649" s="303"/>
      <c r="L649" s="303"/>
      <c r="M649" s="303"/>
      <c r="N649" s="303"/>
      <c r="O649" s="303"/>
      <c r="P649" s="303"/>
      <c r="Q649" s="303"/>
      <c r="R649" s="303"/>
      <c r="S649" s="303"/>
      <c r="T649" s="303"/>
      <c r="U649" s="303"/>
      <c r="V649" s="305"/>
      <c r="W649" s="305"/>
      <c r="X649" s="305"/>
      <c r="Y649" s="305"/>
    </row>
    <row r="650" spans="11:25" ht="15.75" customHeight="1" x14ac:dyDescent="0.25">
      <c r="K650" s="303"/>
      <c r="L650" s="303"/>
      <c r="M650" s="303"/>
      <c r="N650" s="303"/>
      <c r="O650" s="303"/>
      <c r="P650" s="303"/>
      <c r="Q650" s="303"/>
      <c r="R650" s="303"/>
      <c r="S650" s="303"/>
      <c r="T650" s="303"/>
      <c r="U650" s="303"/>
      <c r="V650" s="305"/>
      <c r="W650" s="305"/>
      <c r="X650" s="305"/>
      <c r="Y650" s="305"/>
    </row>
    <row r="651" spans="11:25" ht="15.75" customHeight="1" x14ac:dyDescent="0.25">
      <c r="K651" s="303"/>
      <c r="L651" s="303"/>
      <c r="M651" s="303"/>
      <c r="N651" s="303"/>
      <c r="O651" s="303"/>
      <c r="P651" s="303"/>
      <c r="Q651" s="303"/>
      <c r="R651" s="303"/>
      <c r="S651" s="303"/>
      <c r="T651" s="303"/>
      <c r="U651" s="303"/>
      <c r="V651" s="305"/>
      <c r="W651" s="305"/>
      <c r="X651" s="305"/>
      <c r="Y651" s="305"/>
    </row>
    <row r="652" spans="11:25" ht="15.75" customHeight="1" x14ac:dyDescent="0.25">
      <c r="K652" s="303"/>
      <c r="L652" s="303"/>
      <c r="M652" s="303"/>
      <c r="N652" s="303"/>
      <c r="O652" s="303"/>
      <c r="P652" s="303"/>
      <c r="Q652" s="303"/>
      <c r="R652" s="303"/>
      <c r="S652" s="303"/>
      <c r="T652" s="303"/>
      <c r="U652" s="303"/>
      <c r="V652" s="305"/>
      <c r="W652" s="305"/>
      <c r="X652" s="305"/>
      <c r="Y652" s="305"/>
    </row>
    <row r="653" spans="11:25" ht="15.75" customHeight="1" x14ac:dyDescent="0.25">
      <c r="K653" s="303"/>
      <c r="L653" s="303"/>
      <c r="M653" s="303"/>
      <c r="N653" s="303"/>
      <c r="O653" s="303"/>
      <c r="P653" s="303"/>
      <c r="Q653" s="303"/>
      <c r="R653" s="303"/>
      <c r="S653" s="303"/>
      <c r="T653" s="303"/>
      <c r="U653" s="303"/>
      <c r="V653" s="305"/>
      <c r="W653" s="305"/>
      <c r="X653" s="305"/>
      <c r="Y653" s="305"/>
    </row>
    <row r="654" spans="11:25" ht="15.75" customHeight="1" x14ac:dyDescent="0.25">
      <c r="K654" s="303"/>
      <c r="L654" s="303"/>
      <c r="M654" s="303"/>
      <c r="N654" s="303"/>
      <c r="O654" s="303"/>
      <c r="P654" s="303"/>
      <c r="Q654" s="303"/>
      <c r="R654" s="303"/>
      <c r="S654" s="303"/>
      <c r="T654" s="303"/>
      <c r="U654" s="303"/>
      <c r="V654" s="305"/>
      <c r="W654" s="305"/>
      <c r="X654" s="305"/>
      <c r="Y654" s="305"/>
    </row>
    <row r="655" spans="11:25" ht="15.75" customHeight="1" x14ac:dyDescent="0.25">
      <c r="K655" s="303"/>
      <c r="L655" s="303"/>
      <c r="M655" s="303"/>
      <c r="N655" s="303"/>
      <c r="O655" s="303"/>
      <c r="P655" s="303"/>
      <c r="Q655" s="303"/>
      <c r="R655" s="303"/>
      <c r="S655" s="303"/>
      <c r="T655" s="303"/>
      <c r="U655" s="303"/>
      <c r="V655" s="305"/>
      <c r="W655" s="305"/>
      <c r="X655" s="305"/>
      <c r="Y655" s="305"/>
    </row>
    <row r="656" spans="11:25" ht="15.75" customHeight="1" x14ac:dyDescent="0.25">
      <c r="K656" s="303"/>
      <c r="L656" s="303"/>
      <c r="M656" s="303"/>
      <c r="N656" s="303"/>
      <c r="O656" s="303"/>
      <c r="P656" s="303"/>
      <c r="Q656" s="303"/>
      <c r="R656" s="303"/>
      <c r="S656" s="303"/>
      <c r="T656" s="303"/>
      <c r="U656" s="303"/>
      <c r="V656" s="305"/>
      <c r="W656" s="305"/>
      <c r="X656" s="305"/>
      <c r="Y656" s="305"/>
    </row>
    <row r="657" spans="11:25" ht="15.75" customHeight="1" x14ac:dyDescent="0.25">
      <c r="K657" s="303"/>
      <c r="L657" s="303"/>
      <c r="M657" s="303"/>
      <c r="N657" s="303"/>
      <c r="O657" s="303"/>
      <c r="P657" s="303"/>
      <c r="Q657" s="303"/>
      <c r="R657" s="303"/>
      <c r="S657" s="303"/>
      <c r="T657" s="303"/>
      <c r="U657" s="303"/>
      <c r="V657" s="305"/>
      <c r="W657" s="305"/>
      <c r="X657" s="305"/>
      <c r="Y657" s="305"/>
    </row>
    <row r="658" spans="11:25" ht="15.75" customHeight="1" x14ac:dyDescent="0.25">
      <c r="K658" s="303"/>
      <c r="L658" s="303"/>
      <c r="M658" s="303"/>
      <c r="N658" s="303"/>
      <c r="O658" s="303"/>
      <c r="P658" s="303"/>
      <c r="Q658" s="303"/>
      <c r="R658" s="303"/>
      <c r="S658" s="303"/>
      <c r="T658" s="303"/>
      <c r="U658" s="303"/>
      <c r="V658" s="305"/>
      <c r="W658" s="305"/>
      <c r="X658" s="305"/>
      <c r="Y658" s="305"/>
    </row>
    <row r="659" spans="11:25" ht="15.75" customHeight="1" x14ac:dyDescent="0.25">
      <c r="K659" s="303"/>
      <c r="L659" s="303"/>
      <c r="M659" s="303"/>
      <c r="N659" s="303"/>
      <c r="O659" s="303"/>
      <c r="P659" s="303"/>
      <c r="Q659" s="303"/>
      <c r="R659" s="303"/>
      <c r="S659" s="303"/>
      <c r="T659" s="303"/>
      <c r="U659" s="303"/>
      <c r="V659" s="305"/>
      <c r="W659" s="305"/>
      <c r="X659" s="305"/>
      <c r="Y659" s="305"/>
    </row>
    <row r="660" spans="11:25" ht="15.75" customHeight="1" x14ac:dyDescent="0.25">
      <c r="K660" s="303"/>
      <c r="L660" s="303"/>
      <c r="M660" s="303"/>
      <c r="N660" s="303"/>
      <c r="O660" s="303"/>
      <c r="P660" s="303"/>
      <c r="Q660" s="303"/>
      <c r="R660" s="303"/>
      <c r="S660" s="303"/>
      <c r="T660" s="303"/>
      <c r="U660" s="303"/>
      <c r="V660" s="305"/>
      <c r="W660" s="305"/>
      <c r="X660" s="305"/>
      <c r="Y660" s="305"/>
    </row>
    <row r="661" spans="11:25" ht="15.75" customHeight="1" x14ac:dyDescent="0.25">
      <c r="K661" s="303"/>
      <c r="L661" s="303"/>
      <c r="M661" s="303"/>
      <c r="N661" s="303"/>
      <c r="O661" s="303"/>
      <c r="P661" s="303"/>
      <c r="Q661" s="303"/>
      <c r="R661" s="303"/>
      <c r="S661" s="303"/>
      <c r="T661" s="303"/>
      <c r="U661" s="303"/>
      <c r="V661" s="305"/>
      <c r="W661" s="305"/>
      <c r="X661" s="305"/>
      <c r="Y661" s="305"/>
    </row>
    <row r="662" spans="11:25" ht="15.75" customHeight="1" x14ac:dyDescent="0.25">
      <c r="K662" s="303"/>
      <c r="L662" s="303"/>
      <c r="M662" s="303"/>
      <c r="N662" s="303"/>
      <c r="O662" s="303"/>
      <c r="P662" s="303"/>
      <c r="Q662" s="303"/>
      <c r="R662" s="303"/>
      <c r="S662" s="303"/>
      <c r="T662" s="303"/>
      <c r="U662" s="303"/>
      <c r="V662" s="305"/>
      <c r="W662" s="305"/>
      <c r="X662" s="305"/>
      <c r="Y662" s="305"/>
    </row>
    <row r="663" spans="11:25" ht="15.75" customHeight="1" x14ac:dyDescent="0.25">
      <c r="K663" s="303"/>
      <c r="L663" s="303"/>
      <c r="M663" s="303"/>
      <c r="N663" s="303"/>
      <c r="O663" s="303"/>
      <c r="P663" s="303"/>
      <c r="Q663" s="303"/>
      <c r="R663" s="303"/>
      <c r="S663" s="303"/>
      <c r="T663" s="303"/>
      <c r="U663" s="303"/>
      <c r="V663" s="305"/>
      <c r="W663" s="305"/>
      <c r="X663" s="305"/>
      <c r="Y663" s="305"/>
    </row>
    <row r="664" spans="11:25" ht="15.75" customHeight="1" x14ac:dyDescent="0.25">
      <c r="K664" s="303"/>
      <c r="L664" s="303"/>
      <c r="M664" s="303"/>
      <c r="N664" s="303"/>
      <c r="O664" s="303"/>
      <c r="P664" s="303"/>
      <c r="Q664" s="303"/>
      <c r="R664" s="303"/>
      <c r="S664" s="303"/>
      <c r="T664" s="303"/>
      <c r="U664" s="303"/>
      <c r="V664" s="305"/>
      <c r="W664" s="305"/>
      <c r="X664" s="305"/>
      <c r="Y664" s="305"/>
    </row>
    <row r="665" spans="11:25" ht="15.75" customHeight="1" x14ac:dyDescent="0.25">
      <c r="K665" s="303"/>
      <c r="L665" s="303"/>
      <c r="M665" s="303"/>
      <c r="N665" s="303"/>
      <c r="O665" s="303"/>
      <c r="P665" s="303"/>
      <c r="Q665" s="303"/>
      <c r="R665" s="303"/>
      <c r="S665" s="303"/>
      <c r="T665" s="303"/>
      <c r="U665" s="303"/>
      <c r="V665" s="305"/>
      <c r="W665" s="305"/>
      <c r="X665" s="305"/>
      <c r="Y665" s="305"/>
    </row>
    <row r="666" spans="11:25" ht="15.75" customHeight="1" x14ac:dyDescent="0.25">
      <c r="K666" s="303"/>
      <c r="L666" s="303"/>
      <c r="M666" s="303"/>
      <c r="N666" s="303"/>
      <c r="O666" s="303"/>
      <c r="P666" s="303"/>
      <c r="Q666" s="303"/>
      <c r="R666" s="303"/>
      <c r="S666" s="303"/>
      <c r="T666" s="303"/>
      <c r="U666" s="303"/>
      <c r="V666" s="305"/>
      <c r="W666" s="305"/>
      <c r="X666" s="305"/>
      <c r="Y666" s="305"/>
    </row>
    <row r="667" spans="11:25" ht="15.75" customHeight="1" x14ac:dyDescent="0.25">
      <c r="K667" s="303"/>
      <c r="L667" s="303"/>
      <c r="M667" s="303"/>
      <c r="N667" s="303"/>
      <c r="O667" s="303"/>
      <c r="P667" s="303"/>
      <c r="Q667" s="303"/>
      <c r="R667" s="303"/>
      <c r="S667" s="303"/>
      <c r="T667" s="303"/>
      <c r="U667" s="303"/>
      <c r="V667" s="305"/>
      <c r="W667" s="305"/>
      <c r="X667" s="305"/>
      <c r="Y667" s="305"/>
    </row>
    <row r="668" spans="11:25" ht="15.75" customHeight="1" x14ac:dyDescent="0.25">
      <c r="K668" s="303"/>
      <c r="L668" s="303"/>
      <c r="M668" s="303"/>
      <c r="N668" s="303"/>
      <c r="O668" s="303"/>
      <c r="P668" s="303"/>
      <c r="Q668" s="303"/>
      <c r="R668" s="303"/>
      <c r="S668" s="303"/>
      <c r="T668" s="303"/>
      <c r="U668" s="303"/>
      <c r="V668" s="305"/>
      <c r="W668" s="305"/>
      <c r="X668" s="305"/>
      <c r="Y668" s="305"/>
    </row>
    <row r="669" spans="11:25" ht="15.75" customHeight="1" x14ac:dyDescent="0.25">
      <c r="K669" s="303"/>
      <c r="L669" s="303"/>
      <c r="M669" s="303"/>
      <c r="N669" s="303"/>
      <c r="O669" s="303"/>
      <c r="P669" s="303"/>
      <c r="Q669" s="303"/>
      <c r="R669" s="303"/>
      <c r="S669" s="303"/>
      <c r="T669" s="303"/>
      <c r="U669" s="303"/>
      <c r="V669" s="305"/>
      <c r="W669" s="305"/>
      <c r="X669" s="305"/>
      <c r="Y669" s="305"/>
    </row>
    <row r="670" spans="11:25" ht="15.75" customHeight="1" x14ac:dyDescent="0.25">
      <c r="K670" s="303"/>
      <c r="L670" s="303"/>
      <c r="M670" s="303"/>
      <c r="N670" s="303"/>
      <c r="O670" s="303"/>
      <c r="P670" s="303"/>
      <c r="Q670" s="303"/>
      <c r="R670" s="303"/>
      <c r="S670" s="303"/>
      <c r="T670" s="303"/>
      <c r="U670" s="303"/>
      <c r="V670" s="305"/>
      <c r="W670" s="305"/>
      <c r="X670" s="305"/>
      <c r="Y670" s="305"/>
    </row>
    <row r="671" spans="11:25" ht="15.75" customHeight="1" x14ac:dyDescent="0.25">
      <c r="K671" s="303"/>
      <c r="L671" s="303"/>
      <c r="M671" s="303"/>
      <c r="N671" s="303"/>
      <c r="O671" s="303"/>
      <c r="P671" s="303"/>
      <c r="Q671" s="303"/>
      <c r="R671" s="303"/>
      <c r="S671" s="303"/>
      <c r="T671" s="303"/>
      <c r="U671" s="303"/>
      <c r="V671" s="305"/>
      <c r="W671" s="305"/>
      <c r="X671" s="305"/>
      <c r="Y671" s="305"/>
    </row>
    <row r="672" spans="11:25" ht="15.75" customHeight="1" x14ac:dyDescent="0.25">
      <c r="K672" s="303"/>
      <c r="L672" s="303"/>
      <c r="M672" s="303"/>
      <c r="N672" s="303"/>
      <c r="O672" s="303"/>
      <c r="P672" s="303"/>
      <c r="Q672" s="303"/>
      <c r="R672" s="303"/>
      <c r="S672" s="303"/>
      <c r="T672" s="303"/>
      <c r="U672" s="303"/>
      <c r="V672" s="305"/>
      <c r="W672" s="305"/>
      <c r="X672" s="305"/>
      <c r="Y672" s="305"/>
    </row>
    <row r="673" spans="11:25" ht="15.75" customHeight="1" x14ac:dyDescent="0.25">
      <c r="K673" s="303"/>
      <c r="L673" s="303"/>
      <c r="M673" s="303"/>
      <c r="N673" s="303"/>
      <c r="O673" s="303"/>
      <c r="P673" s="303"/>
      <c r="Q673" s="303"/>
      <c r="R673" s="303"/>
      <c r="S673" s="303"/>
      <c r="T673" s="303"/>
      <c r="U673" s="303"/>
      <c r="V673" s="305"/>
      <c r="W673" s="305"/>
      <c r="X673" s="305"/>
      <c r="Y673" s="305"/>
    </row>
    <row r="674" spans="11:25" ht="15.75" customHeight="1" x14ac:dyDescent="0.25">
      <c r="K674" s="303"/>
      <c r="L674" s="303"/>
      <c r="M674" s="303"/>
      <c r="N674" s="303"/>
      <c r="O674" s="303"/>
      <c r="P674" s="303"/>
      <c r="Q674" s="303"/>
      <c r="R674" s="303"/>
      <c r="S674" s="303"/>
      <c r="T674" s="303"/>
      <c r="U674" s="303"/>
      <c r="V674" s="305"/>
      <c r="W674" s="305"/>
      <c r="X674" s="305"/>
      <c r="Y674" s="305"/>
    </row>
    <row r="675" spans="11:25" ht="15.75" customHeight="1" x14ac:dyDescent="0.25">
      <c r="K675" s="303"/>
      <c r="L675" s="303"/>
      <c r="M675" s="303"/>
      <c r="N675" s="303"/>
      <c r="O675" s="303"/>
      <c r="P675" s="303"/>
      <c r="Q675" s="303"/>
      <c r="R675" s="303"/>
      <c r="S675" s="303"/>
      <c r="T675" s="303"/>
      <c r="U675" s="303"/>
      <c r="V675" s="305"/>
      <c r="W675" s="305"/>
      <c r="X675" s="305"/>
      <c r="Y675" s="305"/>
    </row>
    <row r="676" spans="11:25" ht="15.75" customHeight="1" x14ac:dyDescent="0.25">
      <c r="K676" s="303"/>
      <c r="L676" s="303"/>
      <c r="M676" s="303"/>
      <c r="N676" s="303"/>
      <c r="O676" s="303"/>
      <c r="P676" s="303"/>
      <c r="Q676" s="303"/>
      <c r="R676" s="303"/>
      <c r="S676" s="303"/>
      <c r="T676" s="303"/>
      <c r="U676" s="303"/>
      <c r="V676" s="305"/>
      <c r="W676" s="305"/>
      <c r="X676" s="305"/>
      <c r="Y676" s="305"/>
    </row>
    <row r="677" spans="11:25" ht="15.75" customHeight="1" x14ac:dyDescent="0.25">
      <c r="K677" s="303"/>
      <c r="L677" s="303"/>
      <c r="M677" s="303"/>
      <c r="N677" s="303"/>
      <c r="O677" s="303"/>
      <c r="P677" s="303"/>
      <c r="Q677" s="303"/>
      <c r="R677" s="303"/>
      <c r="S677" s="303"/>
      <c r="T677" s="303"/>
      <c r="U677" s="303"/>
      <c r="V677" s="305"/>
      <c r="W677" s="305"/>
      <c r="X677" s="305"/>
      <c r="Y677" s="305"/>
    </row>
    <row r="678" spans="11:25" ht="15.75" customHeight="1" x14ac:dyDescent="0.25">
      <c r="K678" s="303"/>
      <c r="L678" s="303"/>
      <c r="M678" s="303"/>
      <c r="N678" s="303"/>
      <c r="O678" s="303"/>
      <c r="P678" s="303"/>
      <c r="Q678" s="303"/>
      <c r="R678" s="303"/>
      <c r="S678" s="303"/>
      <c r="T678" s="303"/>
      <c r="U678" s="303"/>
      <c r="V678" s="305"/>
      <c r="W678" s="305"/>
      <c r="X678" s="305"/>
      <c r="Y678" s="305"/>
    </row>
    <row r="679" spans="11:25" ht="15.75" customHeight="1" x14ac:dyDescent="0.25">
      <c r="K679" s="303"/>
      <c r="L679" s="303"/>
      <c r="M679" s="303"/>
      <c r="N679" s="303"/>
      <c r="O679" s="303"/>
      <c r="P679" s="303"/>
      <c r="Q679" s="303"/>
      <c r="R679" s="303"/>
      <c r="S679" s="303"/>
      <c r="T679" s="303"/>
      <c r="U679" s="303"/>
      <c r="V679" s="305"/>
      <c r="W679" s="305"/>
      <c r="X679" s="305"/>
      <c r="Y679" s="305"/>
    </row>
    <row r="680" spans="11:25" ht="15.75" customHeight="1" x14ac:dyDescent="0.25">
      <c r="K680" s="303"/>
      <c r="L680" s="303"/>
      <c r="M680" s="303"/>
      <c r="N680" s="303"/>
      <c r="O680" s="303"/>
      <c r="P680" s="303"/>
      <c r="Q680" s="303"/>
      <c r="R680" s="303"/>
      <c r="S680" s="303"/>
      <c r="T680" s="303"/>
      <c r="U680" s="303"/>
      <c r="V680" s="305"/>
      <c r="W680" s="305"/>
      <c r="X680" s="305"/>
      <c r="Y680" s="305"/>
    </row>
    <row r="681" spans="11:25" ht="15.75" customHeight="1" x14ac:dyDescent="0.25">
      <c r="K681" s="303"/>
      <c r="L681" s="303"/>
      <c r="M681" s="303"/>
      <c r="N681" s="303"/>
      <c r="O681" s="303"/>
      <c r="P681" s="303"/>
      <c r="Q681" s="303"/>
      <c r="R681" s="303"/>
      <c r="S681" s="303"/>
      <c r="T681" s="303"/>
      <c r="U681" s="303"/>
      <c r="V681" s="305"/>
      <c r="W681" s="305"/>
      <c r="X681" s="305"/>
      <c r="Y681" s="305"/>
    </row>
    <row r="682" spans="11:25" ht="15.75" customHeight="1" x14ac:dyDescent="0.25">
      <c r="K682" s="303"/>
      <c r="L682" s="303"/>
      <c r="M682" s="303"/>
      <c r="N682" s="303"/>
      <c r="O682" s="303"/>
      <c r="P682" s="303"/>
      <c r="Q682" s="303"/>
      <c r="R682" s="303"/>
      <c r="S682" s="303"/>
      <c r="T682" s="303"/>
      <c r="U682" s="303"/>
      <c r="V682" s="305"/>
      <c r="W682" s="305"/>
      <c r="X682" s="305"/>
      <c r="Y682" s="305"/>
    </row>
    <row r="683" spans="11:25" ht="15.75" customHeight="1" x14ac:dyDescent="0.25">
      <c r="K683" s="303"/>
      <c r="L683" s="303"/>
      <c r="M683" s="303"/>
      <c r="N683" s="303"/>
      <c r="O683" s="303"/>
      <c r="P683" s="303"/>
      <c r="Q683" s="303"/>
      <c r="R683" s="303"/>
      <c r="S683" s="303"/>
      <c r="T683" s="303"/>
      <c r="U683" s="303"/>
      <c r="V683" s="305"/>
      <c r="W683" s="305"/>
      <c r="X683" s="305"/>
      <c r="Y683" s="305"/>
    </row>
    <row r="684" spans="11:25" ht="15.75" customHeight="1" x14ac:dyDescent="0.25">
      <c r="K684" s="303"/>
      <c r="L684" s="303"/>
      <c r="M684" s="303"/>
      <c r="N684" s="303"/>
      <c r="O684" s="303"/>
      <c r="P684" s="303"/>
      <c r="Q684" s="303"/>
      <c r="R684" s="303"/>
      <c r="S684" s="303"/>
      <c r="T684" s="303"/>
      <c r="U684" s="303"/>
      <c r="V684" s="305"/>
      <c r="W684" s="305"/>
      <c r="X684" s="305"/>
      <c r="Y684" s="305"/>
    </row>
    <row r="685" spans="11:25" ht="15.75" customHeight="1" x14ac:dyDescent="0.25">
      <c r="K685" s="303"/>
      <c r="L685" s="303"/>
      <c r="M685" s="303"/>
      <c r="N685" s="303"/>
      <c r="O685" s="303"/>
      <c r="P685" s="303"/>
      <c r="Q685" s="303"/>
      <c r="R685" s="303"/>
      <c r="S685" s="303"/>
      <c r="T685" s="303"/>
      <c r="U685" s="303"/>
      <c r="V685" s="305"/>
      <c r="W685" s="305"/>
      <c r="X685" s="305"/>
      <c r="Y685" s="305"/>
    </row>
    <row r="686" spans="11:25" ht="15.75" customHeight="1" x14ac:dyDescent="0.25">
      <c r="K686" s="303"/>
      <c r="L686" s="303"/>
      <c r="M686" s="303"/>
      <c r="N686" s="303"/>
      <c r="O686" s="303"/>
      <c r="P686" s="303"/>
      <c r="Q686" s="303"/>
      <c r="R686" s="303"/>
      <c r="S686" s="303"/>
      <c r="T686" s="303"/>
      <c r="U686" s="303"/>
      <c r="V686" s="305"/>
      <c r="W686" s="305"/>
      <c r="X686" s="305"/>
      <c r="Y686" s="305"/>
    </row>
    <row r="687" spans="11:25" ht="15.75" customHeight="1" x14ac:dyDescent="0.25">
      <c r="K687" s="303"/>
      <c r="L687" s="303"/>
      <c r="M687" s="303"/>
      <c r="N687" s="303"/>
      <c r="O687" s="303"/>
      <c r="P687" s="303"/>
      <c r="Q687" s="303"/>
      <c r="R687" s="303"/>
      <c r="S687" s="303"/>
      <c r="T687" s="303"/>
      <c r="U687" s="303"/>
      <c r="V687" s="305"/>
      <c r="W687" s="305"/>
      <c r="X687" s="305"/>
      <c r="Y687" s="305"/>
    </row>
    <row r="688" spans="11:25" ht="15.75" customHeight="1" x14ac:dyDescent="0.25">
      <c r="K688" s="303"/>
      <c r="L688" s="303"/>
      <c r="M688" s="303"/>
      <c r="N688" s="303"/>
      <c r="O688" s="303"/>
      <c r="P688" s="303"/>
      <c r="Q688" s="303"/>
      <c r="R688" s="303"/>
      <c r="S688" s="303"/>
      <c r="T688" s="303"/>
      <c r="U688" s="303"/>
      <c r="V688" s="305"/>
      <c r="W688" s="305"/>
      <c r="X688" s="305"/>
      <c r="Y688" s="305"/>
    </row>
    <row r="689" spans="11:25" ht="15.75" customHeight="1" x14ac:dyDescent="0.25">
      <c r="K689" s="303"/>
      <c r="L689" s="303"/>
      <c r="M689" s="303"/>
      <c r="N689" s="303"/>
      <c r="O689" s="303"/>
      <c r="P689" s="303"/>
      <c r="Q689" s="303"/>
      <c r="R689" s="303"/>
      <c r="S689" s="303"/>
      <c r="T689" s="303"/>
      <c r="U689" s="303"/>
      <c r="V689" s="305"/>
      <c r="W689" s="305"/>
      <c r="X689" s="305"/>
      <c r="Y689" s="305"/>
    </row>
    <row r="690" spans="11:25" ht="15.75" customHeight="1" x14ac:dyDescent="0.25">
      <c r="K690" s="303"/>
      <c r="L690" s="303"/>
      <c r="M690" s="303"/>
      <c r="N690" s="303"/>
      <c r="O690" s="303"/>
      <c r="P690" s="303"/>
      <c r="Q690" s="303"/>
      <c r="R690" s="303"/>
      <c r="S690" s="303"/>
      <c r="T690" s="303"/>
      <c r="U690" s="303"/>
      <c r="V690" s="305"/>
      <c r="W690" s="305"/>
      <c r="X690" s="305"/>
      <c r="Y690" s="305"/>
    </row>
    <row r="691" spans="11:25" ht="15.75" customHeight="1" x14ac:dyDescent="0.25">
      <c r="K691" s="303"/>
      <c r="L691" s="303"/>
      <c r="M691" s="303"/>
      <c r="N691" s="303"/>
      <c r="O691" s="303"/>
      <c r="P691" s="303"/>
      <c r="Q691" s="303"/>
      <c r="R691" s="303"/>
      <c r="S691" s="303"/>
      <c r="T691" s="303"/>
      <c r="U691" s="303"/>
      <c r="V691" s="305"/>
      <c r="W691" s="305"/>
      <c r="X691" s="305"/>
      <c r="Y691" s="305"/>
    </row>
    <row r="692" spans="11:25" ht="15.75" customHeight="1" x14ac:dyDescent="0.25">
      <c r="K692" s="303"/>
      <c r="L692" s="303"/>
      <c r="M692" s="303"/>
      <c r="N692" s="303"/>
      <c r="O692" s="303"/>
      <c r="P692" s="303"/>
      <c r="Q692" s="303"/>
      <c r="R692" s="303"/>
      <c r="S692" s="303"/>
      <c r="T692" s="303"/>
      <c r="U692" s="303"/>
      <c r="V692" s="305"/>
      <c r="W692" s="305"/>
      <c r="X692" s="305"/>
      <c r="Y692" s="305"/>
    </row>
    <row r="693" spans="11:25" ht="15.75" customHeight="1" x14ac:dyDescent="0.25">
      <c r="K693" s="303"/>
      <c r="L693" s="303"/>
      <c r="M693" s="303"/>
      <c r="N693" s="303"/>
      <c r="O693" s="303"/>
      <c r="P693" s="303"/>
      <c r="Q693" s="303"/>
      <c r="R693" s="303"/>
      <c r="S693" s="303"/>
      <c r="T693" s="303"/>
      <c r="U693" s="303"/>
      <c r="V693" s="305"/>
      <c r="W693" s="305"/>
      <c r="X693" s="305"/>
      <c r="Y693" s="305"/>
    </row>
    <row r="694" spans="11:25" ht="15.75" customHeight="1" x14ac:dyDescent="0.25">
      <c r="K694" s="303"/>
      <c r="L694" s="303"/>
      <c r="M694" s="303"/>
      <c r="N694" s="303"/>
      <c r="O694" s="303"/>
      <c r="P694" s="303"/>
      <c r="Q694" s="303"/>
      <c r="R694" s="303"/>
      <c r="S694" s="303"/>
      <c r="T694" s="303"/>
      <c r="U694" s="303"/>
      <c r="V694" s="305"/>
      <c r="W694" s="305"/>
      <c r="X694" s="305"/>
      <c r="Y694" s="305"/>
    </row>
    <row r="695" spans="11:25" ht="15.75" customHeight="1" x14ac:dyDescent="0.25">
      <c r="K695" s="303"/>
      <c r="L695" s="303"/>
      <c r="M695" s="303"/>
      <c r="N695" s="303"/>
      <c r="O695" s="303"/>
      <c r="P695" s="303"/>
      <c r="Q695" s="303"/>
      <c r="R695" s="303"/>
      <c r="S695" s="303"/>
      <c r="T695" s="303"/>
      <c r="U695" s="303"/>
      <c r="V695" s="305"/>
      <c r="W695" s="305"/>
      <c r="X695" s="305"/>
      <c r="Y695" s="305"/>
    </row>
    <row r="696" spans="11:25" ht="15.75" customHeight="1" x14ac:dyDescent="0.25">
      <c r="K696" s="303"/>
      <c r="L696" s="303"/>
      <c r="M696" s="303"/>
      <c r="N696" s="303"/>
      <c r="O696" s="303"/>
      <c r="P696" s="303"/>
      <c r="Q696" s="303"/>
      <c r="R696" s="303"/>
      <c r="S696" s="303"/>
      <c r="T696" s="303"/>
      <c r="U696" s="303"/>
      <c r="V696" s="305"/>
      <c r="W696" s="305"/>
      <c r="X696" s="305"/>
      <c r="Y696" s="305"/>
    </row>
    <row r="697" spans="11:25" ht="15.75" customHeight="1" x14ac:dyDescent="0.25">
      <c r="K697" s="303"/>
      <c r="L697" s="303"/>
      <c r="M697" s="303"/>
      <c r="N697" s="303"/>
      <c r="O697" s="303"/>
      <c r="P697" s="303"/>
      <c r="Q697" s="303"/>
      <c r="R697" s="303"/>
      <c r="S697" s="303"/>
      <c r="T697" s="303"/>
      <c r="U697" s="303"/>
      <c r="V697" s="305"/>
      <c r="W697" s="305"/>
      <c r="X697" s="305"/>
      <c r="Y697" s="305"/>
    </row>
    <row r="698" spans="11:25" ht="15.75" customHeight="1" x14ac:dyDescent="0.25">
      <c r="K698" s="303"/>
      <c r="L698" s="303"/>
      <c r="M698" s="303"/>
      <c r="N698" s="303"/>
      <c r="O698" s="303"/>
      <c r="P698" s="303"/>
      <c r="Q698" s="303"/>
      <c r="R698" s="303"/>
      <c r="S698" s="303"/>
      <c r="T698" s="303"/>
      <c r="U698" s="303"/>
      <c r="V698" s="305"/>
      <c r="W698" s="305"/>
      <c r="X698" s="305"/>
      <c r="Y698" s="305"/>
    </row>
    <row r="699" spans="11:25" ht="15.75" customHeight="1" x14ac:dyDescent="0.25">
      <c r="K699" s="303"/>
      <c r="L699" s="303"/>
      <c r="M699" s="303"/>
      <c r="N699" s="303"/>
      <c r="O699" s="303"/>
      <c r="P699" s="303"/>
      <c r="Q699" s="303"/>
      <c r="R699" s="303"/>
      <c r="S699" s="303"/>
      <c r="T699" s="303"/>
      <c r="U699" s="303"/>
      <c r="V699" s="305"/>
      <c r="W699" s="305"/>
      <c r="X699" s="305"/>
      <c r="Y699" s="305"/>
    </row>
    <row r="700" spans="11:25" ht="15.75" customHeight="1" x14ac:dyDescent="0.25">
      <c r="K700" s="303"/>
      <c r="L700" s="303"/>
      <c r="M700" s="303"/>
      <c r="N700" s="303"/>
      <c r="O700" s="303"/>
      <c r="P700" s="303"/>
      <c r="Q700" s="303"/>
      <c r="R700" s="303"/>
      <c r="S700" s="303"/>
      <c r="T700" s="303"/>
      <c r="U700" s="303"/>
      <c r="V700" s="305"/>
      <c r="W700" s="305"/>
      <c r="X700" s="305"/>
      <c r="Y700" s="305"/>
    </row>
    <row r="701" spans="11:25" ht="15.75" customHeight="1" x14ac:dyDescent="0.25">
      <c r="K701" s="303"/>
      <c r="L701" s="303"/>
      <c r="M701" s="303"/>
      <c r="N701" s="303"/>
      <c r="O701" s="303"/>
      <c r="P701" s="303"/>
      <c r="Q701" s="303"/>
      <c r="R701" s="303"/>
      <c r="S701" s="303"/>
      <c r="T701" s="303"/>
      <c r="U701" s="303"/>
      <c r="V701" s="305"/>
      <c r="W701" s="305"/>
      <c r="X701" s="305"/>
      <c r="Y701" s="305"/>
    </row>
    <row r="702" spans="11:25" ht="15.75" customHeight="1" x14ac:dyDescent="0.25">
      <c r="K702" s="303"/>
      <c r="L702" s="303"/>
      <c r="M702" s="303"/>
      <c r="N702" s="303"/>
      <c r="O702" s="303"/>
      <c r="P702" s="303"/>
      <c r="Q702" s="303"/>
      <c r="R702" s="303"/>
      <c r="S702" s="303"/>
      <c r="T702" s="303"/>
      <c r="U702" s="303"/>
      <c r="V702" s="305"/>
      <c r="W702" s="305"/>
      <c r="X702" s="305"/>
      <c r="Y702" s="305"/>
    </row>
    <row r="703" spans="11:25" ht="15.75" customHeight="1" x14ac:dyDescent="0.25">
      <c r="K703" s="303"/>
      <c r="L703" s="303"/>
      <c r="M703" s="303"/>
      <c r="N703" s="303"/>
      <c r="O703" s="303"/>
      <c r="P703" s="303"/>
      <c r="Q703" s="303"/>
      <c r="R703" s="303"/>
      <c r="S703" s="303"/>
      <c r="T703" s="303"/>
      <c r="U703" s="303"/>
      <c r="V703" s="305"/>
      <c r="W703" s="305"/>
      <c r="X703" s="305"/>
      <c r="Y703" s="305"/>
    </row>
    <row r="704" spans="11:25" ht="15.75" customHeight="1" x14ac:dyDescent="0.25">
      <c r="K704" s="303"/>
      <c r="L704" s="303"/>
      <c r="M704" s="303"/>
      <c r="N704" s="303"/>
      <c r="O704" s="303"/>
      <c r="P704" s="303"/>
      <c r="Q704" s="303"/>
      <c r="R704" s="303"/>
      <c r="S704" s="303"/>
      <c r="T704" s="303"/>
      <c r="U704" s="303"/>
      <c r="V704" s="305"/>
      <c r="W704" s="305"/>
      <c r="X704" s="305"/>
      <c r="Y704" s="305"/>
    </row>
    <row r="705" spans="11:25" ht="15.75" customHeight="1" x14ac:dyDescent="0.25">
      <c r="K705" s="303"/>
      <c r="L705" s="303"/>
      <c r="M705" s="303"/>
      <c r="N705" s="303"/>
      <c r="O705" s="303"/>
      <c r="P705" s="303"/>
      <c r="Q705" s="303"/>
      <c r="R705" s="303"/>
      <c r="S705" s="303"/>
      <c r="T705" s="303"/>
      <c r="U705" s="303"/>
      <c r="V705" s="305"/>
      <c r="W705" s="305"/>
      <c r="X705" s="305"/>
      <c r="Y705" s="305"/>
    </row>
    <row r="706" spans="11:25" ht="15.75" customHeight="1" x14ac:dyDescent="0.25">
      <c r="K706" s="303"/>
      <c r="L706" s="303"/>
      <c r="M706" s="303"/>
      <c r="N706" s="303"/>
      <c r="O706" s="303"/>
      <c r="P706" s="303"/>
      <c r="Q706" s="303"/>
      <c r="R706" s="303"/>
      <c r="S706" s="303"/>
      <c r="T706" s="303"/>
      <c r="U706" s="303"/>
      <c r="V706" s="305"/>
      <c r="W706" s="305"/>
      <c r="X706" s="305"/>
      <c r="Y706" s="305"/>
    </row>
    <row r="707" spans="11:25" ht="15.75" customHeight="1" x14ac:dyDescent="0.25">
      <c r="K707" s="303"/>
      <c r="L707" s="303"/>
      <c r="M707" s="303"/>
      <c r="N707" s="303"/>
      <c r="O707" s="303"/>
      <c r="P707" s="303"/>
      <c r="Q707" s="303"/>
      <c r="R707" s="303"/>
      <c r="S707" s="303"/>
      <c r="T707" s="303"/>
      <c r="U707" s="303"/>
      <c r="V707" s="305"/>
      <c r="W707" s="305"/>
      <c r="X707" s="305"/>
      <c r="Y707" s="305"/>
    </row>
    <row r="708" spans="11:25" ht="15.75" customHeight="1" x14ac:dyDescent="0.25">
      <c r="K708" s="303"/>
      <c r="L708" s="303"/>
      <c r="M708" s="303"/>
      <c r="N708" s="303"/>
      <c r="O708" s="303"/>
      <c r="P708" s="303"/>
      <c r="Q708" s="303"/>
      <c r="R708" s="303"/>
      <c r="S708" s="303"/>
      <c r="T708" s="303"/>
      <c r="U708" s="303"/>
      <c r="V708" s="305"/>
      <c r="W708" s="305"/>
      <c r="X708" s="305"/>
      <c r="Y708" s="305"/>
    </row>
    <row r="709" spans="11:25" ht="15.75" customHeight="1" x14ac:dyDescent="0.25">
      <c r="K709" s="303"/>
      <c r="L709" s="303"/>
      <c r="M709" s="303"/>
      <c r="N709" s="303"/>
      <c r="O709" s="303"/>
      <c r="P709" s="303"/>
      <c r="Q709" s="303"/>
      <c r="R709" s="303"/>
      <c r="S709" s="303"/>
      <c r="T709" s="303"/>
      <c r="U709" s="303"/>
      <c r="V709" s="305"/>
      <c r="W709" s="305"/>
      <c r="X709" s="305"/>
      <c r="Y709" s="305"/>
    </row>
    <row r="710" spans="11:25" ht="15.75" customHeight="1" x14ac:dyDescent="0.25">
      <c r="K710" s="303"/>
      <c r="L710" s="303"/>
      <c r="M710" s="303"/>
      <c r="N710" s="303"/>
      <c r="O710" s="303"/>
      <c r="P710" s="303"/>
      <c r="Q710" s="303"/>
      <c r="R710" s="303"/>
      <c r="S710" s="303"/>
      <c r="T710" s="303"/>
      <c r="U710" s="303"/>
      <c r="V710" s="305"/>
      <c r="W710" s="305"/>
      <c r="X710" s="305"/>
      <c r="Y710" s="305"/>
    </row>
    <row r="711" spans="11:25" ht="15.75" customHeight="1" x14ac:dyDescent="0.25">
      <c r="K711" s="303"/>
      <c r="L711" s="303"/>
      <c r="M711" s="303"/>
      <c r="N711" s="303"/>
      <c r="O711" s="303"/>
      <c r="P711" s="303"/>
      <c r="Q711" s="303"/>
      <c r="R711" s="303"/>
      <c r="S711" s="303"/>
      <c r="T711" s="303"/>
      <c r="U711" s="303"/>
      <c r="V711" s="305"/>
      <c r="W711" s="305"/>
      <c r="X711" s="305"/>
      <c r="Y711" s="305"/>
    </row>
    <row r="712" spans="11:25" ht="15.75" customHeight="1" x14ac:dyDescent="0.25">
      <c r="K712" s="303"/>
      <c r="L712" s="303"/>
      <c r="M712" s="303"/>
      <c r="N712" s="303"/>
      <c r="O712" s="303"/>
      <c r="P712" s="303"/>
      <c r="Q712" s="303"/>
      <c r="R712" s="303"/>
      <c r="S712" s="303"/>
      <c r="T712" s="303"/>
      <c r="U712" s="303"/>
      <c r="V712" s="305"/>
      <c r="W712" s="305"/>
      <c r="X712" s="305"/>
      <c r="Y712" s="305"/>
    </row>
    <row r="713" spans="11:25" ht="15.75" customHeight="1" x14ac:dyDescent="0.25">
      <c r="K713" s="303"/>
      <c r="L713" s="303"/>
      <c r="M713" s="303"/>
      <c r="N713" s="303"/>
      <c r="O713" s="303"/>
      <c r="P713" s="303"/>
      <c r="Q713" s="303"/>
      <c r="R713" s="303"/>
      <c r="S713" s="303"/>
      <c r="T713" s="303"/>
      <c r="U713" s="303"/>
      <c r="V713" s="305"/>
      <c r="W713" s="305"/>
      <c r="X713" s="305"/>
      <c r="Y713" s="305"/>
    </row>
    <row r="714" spans="11:25" ht="15.75" customHeight="1" x14ac:dyDescent="0.25">
      <c r="K714" s="303"/>
      <c r="L714" s="303"/>
      <c r="M714" s="303"/>
      <c r="N714" s="303"/>
      <c r="O714" s="303"/>
      <c r="P714" s="303"/>
      <c r="Q714" s="303"/>
      <c r="R714" s="303"/>
      <c r="S714" s="303"/>
      <c r="T714" s="303"/>
      <c r="U714" s="303"/>
      <c r="V714" s="305"/>
      <c r="W714" s="305"/>
      <c r="X714" s="305"/>
      <c r="Y714" s="305"/>
    </row>
    <row r="715" spans="11:25" ht="15.75" customHeight="1" x14ac:dyDescent="0.25">
      <c r="K715" s="303"/>
      <c r="L715" s="303"/>
      <c r="M715" s="303"/>
      <c r="N715" s="303"/>
      <c r="O715" s="303"/>
      <c r="P715" s="303"/>
      <c r="Q715" s="303"/>
      <c r="R715" s="303"/>
      <c r="S715" s="303"/>
      <c r="T715" s="303"/>
      <c r="U715" s="303"/>
      <c r="V715" s="305"/>
      <c r="W715" s="305"/>
      <c r="X715" s="305"/>
      <c r="Y715" s="305"/>
    </row>
    <row r="716" spans="11:25" ht="15.75" customHeight="1" x14ac:dyDescent="0.25">
      <c r="K716" s="303"/>
      <c r="L716" s="303"/>
      <c r="M716" s="303"/>
      <c r="N716" s="303"/>
      <c r="O716" s="303"/>
      <c r="P716" s="303"/>
      <c r="Q716" s="303"/>
      <c r="R716" s="303"/>
      <c r="S716" s="303"/>
      <c r="T716" s="303"/>
      <c r="U716" s="303"/>
      <c r="V716" s="305"/>
      <c r="W716" s="305"/>
      <c r="X716" s="305"/>
      <c r="Y716" s="305"/>
    </row>
    <row r="717" spans="11:25" ht="15.75" customHeight="1" x14ac:dyDescent="0.25">
      <c r="K717" s="303"/>
      <c r="L717" s="303"/>
      <c r="M717" s="303"/>
      <c r="N717" s="303"/>
      <c r="O717" s="303"/>
      <c r="P717" s="303"/>
      <c r="Q717" s="303"/>
      <c r="R717" s="303"/>
      <c r="S717" s="303"/>
      <c r="T717" s="303"/>
      <c r="U717" s="303"/>
      <c r="V717" s="305"/>
      <c r="W717" s="305"/>
      <c r="X717" s="305"/>
      <c r="Y717" s="305"/>
    </row>
    <row r="718" spans="11:25" ht="15.75" customHeight="1" x14ac:dyDescent="0.25">
      <c r="K718" s="303"/>
      <c r="L718" s="303"/>
      <c r="M718" s="303"/>
      <c r="N718" s="303"/>
      <c r="O718" s="303"/>
      <c r="P718" s="303"/>
      <c r="Q718" s="303"/>
      <c r="R718" s="303"/>
      <c r="S718" s="303"/>
      <c r="T718" s="303"/>
      <c r="U718" s="303"/>
      <c r="V718" s="305"/>
      <c r="W718" s="305"/>
      <c r="X718" s="305"/>
      <c r="Y718" s="305"/>
    </row>
    <row r="719" spans="11:25" ht="15.75" customHeight="1" x14ac:dyDescent="0.25">
      <c r="K719" s="303"/>
      <c r="L719" s="303"/>
      <c r="M719" s="303"/>
      <c r="N719" s="303"/>
      <c r="O719" s="303"/>
      <c r="P719" s="303"/>
      <c r="Q719" s="303"/>
      <c r="R719" s="303"/>
      <c r="S719" s="303"/>
      <c r="T719" s="303"/>
      <c r="U719" s="303"/>
      <c r="V719" s="305"/>
      <c r="W719" s="305"/>
      <c r="X719" s="305"/>
      <c r="Y719" s="305"/>
    </row>
    <row r="720" spans="11:25" ht="15.75" customHeight="1" x14ac:dyDescent="0.25">
      <c r="K720" s="303"/>
      <c r="L720" s="303"/>
      <c r="M720" s="303"/>
      <c r="N720" s="303"/>
      <c r="O720" s="303"/>
      <c r="P720" s="303"/>
      <c r="Q720" s="303"/>
      <c r="R720" s="303"/>
      <c r="S720" s="303"/>
      <c r="T720" s="303"/>
      <c r="U720" s="303"/>
      <c r="V720" s="305"/>
      <c r="W720" s="305"/>
      <c r="X720" s="305"/>
      <c r="Y720" s="305"/>
    </row>
    <row r="721" spans="11:25" ht="15.75" customHeight="1" x14ac:dyDescent="0.25">
      <c r="K721" s="303"/>
      <c r="L721" s="303"/>
      <c r="M721" s="303"/>
      <c r="N721" s="303"/>
      <c r="O721" s="303"/>
      <c r="P721" s="303"/>
      <c r="Q721" s="303"/>
      <c r="R721" s="303"/>
      <c r="S721" s="303"/>
      <c r="T721" s="303"/>
      <c r="U721" s="303"/>
      <c r="V721" s="305"/>
      <c r="W721" s="305"/>
      <c r="X721" s="305"/>
      <c r="Y721" s="305"/>
    </row>
    <row r="722" spans="11:25" ht="15.75" customHeight="1" x14ac:dyDescent="0.25">
      <c r="K722" s="303"/>
      <c r="L722" s="303"/>
      <c r="M722" s="303"/>
      <c r="N722" s="303"/>
      <c r="O722" s="303"/>
      <c r="P722" s="303"/>
      <c r="Q722" s="303"/>
      <c r="R722" s="303"/>
      <c r="S722" s="303"/>
      <c r="T722" s="303"/>
      <c r="U722" s="303"/>
      <c r="V722" s="305"/>
      <c r="W722" s="305"/>
      <c r="X722" s="305"/>
      <c r="Y722" s="305"/>
    </row>
    <row r="723" spans="11:25" ht="15.75" customHeight="1" x14ac:dyDescent="0.25">
      <c r="K723" s="303"/>
      <c r="L723" s="303"/>
      <c r="M723" s="303"/>
      <c r="N723" s="303"/>
      <c r="O723" s="303"/>
      <c r="P723" s="303"/>
      <c r="Q723" s="303"/>
      <c r="R723" s="303"/>
      <c r="S723" s="303"/>
      <c r="T723" s="303"/>
      <c r="U723" s="303"/>
      <c r="V723" s="305"/>
      <c r="W723" s="305"/>
      <c r="X723" s="305"/>
      <c r="Y723" s="305"/>
    </row>
    <row r="724" spans="11:25" ht="15.75" customHeight="1" x14ac:dyDescent="0.25">
      <c r="K724" s="303"/>
      <c r="L724" s="303"/>
      <c r="M724" s="303"/>
      <c r="N724" s="303"/>
      <c r="O724" s="303"/>
      <c r="P724" s="303"/>
      <c r="Q724" s="303"/>
      <c r="R724" s="303"/>
      <c r="S724" s="303"/>
      <c r="T724" s="303"/>
      <c r="U724" s="303"/>
      <c r="V724" s="305"/>
      <c r="W724" s="305"/>
      <c r="X724" s="305"/>
      <c r="Y724" s="305"/>
    </row>
    <row r="725" spans="11:25" ht="15.75" customHeight="1" x14ac:dyDescent="0.25">
      <c r="K725" s="303"/>
      <c r="L725" s="303"/>
      <c r="M725" s="303"/>
      <c r="N725" s="303"/>
      <c r="O725" s="303"/>
      <c r="P725" s="303"/>
      <c r="Q725" s="303"/>
      <c r="R725" s="303"/>
      <c r="S725" s="303"/>
      <c r="T725" s="303"/>
      <c r="U725" s="303"/>
      <c r="V725" s="305"/>
      <c r="W725" s="305"/>
      <c r="X725" s="305"/>
      <c r="Y725" s="305"/>
    </row>
    <row r="726" spans="11:25" ht="15.75" customHeight="1" x14ac:dyDescent="0.25">
      <c r="K726" s="303"/>
      <c r="L726" s="303"/>
      <c r="M726" s="303"/>
      <c r="N726" s="303"/>
      <c r="O726" s="303"/>
      <c r="P726" s="303"/>
      <c r="Q726" s="303"/>
      <c r="R726" s="303"/>
      <c r="S726" s="303"/>
      <c r="T726" s="303"/>
      <c r="U726" s="303"/>
      <c r="V726" s="305"/>
      <c r="W726" s="305"/>
      <c r="X726" s="305"/>
      <c r="Y726" s="305"/>
    </row>
    <row r="727" spans="11:25" ht="15.75" customHeight="1" x14ac:dyDescent="0.25">
      <c r="K727" s="303"/>
      <c r="L727" s="303"/>
      <c r="M727" s="303"/>
      <c r="N727" s="303"/>
      <c r="O727" s="303"/>
      <c r="P727" s="303"/>
      <c r="Q727" s="303"/>
      <c r="R727" s="303"/>
      <c r="S727" s="303"/>
      <c r="T727" s="303"/>
      <c r="U727" s="303"/>
      <c r="V727" s="305"/>
      <c r="W727" s="305"/>
      <c r="X727" s="305"/>
      <c r="Y727" s="305"/>
    </row>
    <row r="728" spans="11:25" ht="15.75" customHeight="1" x14ac:dyDescent="0.25">
      <c r="K728" s="303"/>
      <c r="L728" s="303"/>
      <c r="M728" s="303"/>
      <c r="N728" s="303"/>
      <c r="O728" s="303"/>
      <c r="P728" s="303"/>
      <c r="Q728" s="303"/>
      <c r="R728" s="303"/>
      <c r="S728" s="303"/>
      <c r="T728" s="303"/>
      <c r="U728" s="303"/>
      <c r="V728" s="305"/>
      <c r="W728" s="305"/>
      <c r="X728" s="305"/>
      <c r="Y728" s="305"/>
    </row>
    <row r="729" spans="11:25" ht="15.75" customHeight="1" x14ac:dyDescent="0.25">
      <c r="K729" s="303"/>
      <c r="L729" s="303"/>
      <c r="M729" s="303"/>
      <c r="N729" s="303"/>
      <c r="O729" s="303"/>
      <c r="P729" s="303"/>
      <c r="Q729" s="303"/>
      <c r="R729" s="303"/>
      <c r="S729" s="303"/>
      <c r="T729" s="303"/>
      <c r="U729" s="303"/>
      <c r="V729" s="305"/>
      <c r="W729" s="305"/>
      <c r="X729" s="305"/>
      <c r="Y729" s="305"/>
    </row>
    <row r="730" spans="11:25" ht="15.75" customHeight="1" x14ac:dyDescent="0.25">
      <c r="K730" s="303"/>
      <c r="L730" s="303"/>
      <c r="M730" s="303"/>
      <c r="N730" s="303"/>
      <c r="O730" s="303"/>
      <c r="P730" s="303"/>
      <c r="Q730" s="303"/>
      <c r="R730" s="303"/>
      <c r="S730" s="303"/>
      <c r="T730" s="303"/>
      <c r="U730" s="303"/>
      <c r="V730" s="305"/>
      <c r="W730" s="305"/>
      <c r="X730" s="305"/>
      <c r="Y730" s="305"/>
    </row>
    <row r="731" spans="11:25" ht="15.75" customHeight="1" x14ac:dyDescent="0.25">
      <c r="K731" s="303"/>
      <c r="L731" s="303"/>
      <c r="M731" s="303"/>
      <c r="N731" s="303"/>
      <c r="O731" s="303"/>
      <c r="P731" s="303"/>
      <c r="Q731" s="303"/>
      <c r="R731" s="303"/>
      <c r="S731" s="303"/>
      <c r="T731" s="303"/>
      <c r="U731" s="303"/>
      <c r="V731" s="305"/>
      <c r="W731" s="305"/>
      <c r="X731" s="305"/>
      <c r="Y731" s="305"/>
    </row>
    <row r="732" spans="11:25" ht="15.75" customHeight="1" x14ac:dyDescent="0.25">
      <c r="K732" s="303"/>
      <c r="L732" s="303"/>
      <c r="M732" s="303"/>
      <c r="N732" s="303"/>
      <c r="O732" s="303"/>
      <c r="P732" s="303"/>
      <c r="Q732" s="303"/>
      <c r="R732" s="303"/>
      <c r="S732" s="303"/>
      <c r="T732" s="303"/>
      <c r="U732" s="303"/>
      <c r="V732" s="305"/>
      <c r="W732" s="305"/>
      <c r="X732" s="305"/>
      <c r="Y732" s="305"/>
    </row>
    <row r="733" spans="11:25" ht="15.75" customHeight="1" x14ac:dyDescent="0.25">
      <c r="K733" s="303"/>
      <c r="L733" s="303"/>
      <c r="M733" s="303"/>
      <c r="N733" s="303"/>
      <c r="O733" s="303"/>
      <c r="P733" s="303"/>
      <c r="Q733" s="303"/>
      <c r="R733" s="303"/>
      <c r="S733" s="303"/>
      <c r="T733" s="303"/>
      <c r="U733" s="303"/>
      <c r="V733" s="305"/>
      <c r="W733" s="305"/>
      <c r="X733" s="305"/>
      <c r="Y733" s="305"/>
    </row>
    <row r="734" spans="11:25" ht="15.75" customHeight="1" x14ac:dyDescent="0.25">
      <c r="K734" s="303"/>
      <c r="L734" s="303"/>
      <c r="M734" s="303"/>
      <c r="N734" s="303"/>
      <c r="O734" s="303"/>
      <c r="P734" s="303"/>
      <c r="Q734" s="303"/>
      <c r="R734" s="303"/>
      <c r="S734" s="303"/>
      <c r="T734" s="303"/>
      <c r="U734" s="303"/>
      <c r="V734" s="305"/>
      <c r="W734" s="305"/>
      <c r="X734" s="305"/>
      <c r="Y734" s="305"/>
    </row>
    <row r="735" spans="11:25" ht="15.75" customHeight="1" x14ac:dyDescent="0.25">
      <c r="K735" s="303"/>
      <c r="L735" s="303"/>
      <c r="M735" s="303"/>
      <c r="N735" s="303"/>
      <c r="O735" s="303"/>
      <c r="P735" s="303"/>
      <c r="Q735" s="303"/>
      <c r="R735" s="303"/>
      <c r="S735" s="303"/>
      <c r="T735" s="303"/>
      <c r="U735" s="303"/>
      <c r="V735" s="305"/>
      <c r="W735" s="305"/>
      <c r="X735" s="305"/>
      <c r="Y735" s="305"/>
    </row>
    <row r="736" spans="11:25" ht="15.75" customHeight="1" x14ac:dyDescent="0.25">
      <c r="K736" s="303"/>
      <c r="L736" s="303"/>
      <c r="M736" s="303"/>
      <c r="N736" s="303"/>
      <c r="O736" s="303"/>
      <c r="P736" s="303"/>
      <c r="Q736" s="303"/>
      <c r="R736" s="303"/>
      <c r="S736" s="303"/>
      <c r="T736" s="303"/>
      <c r="U736" s="303"/>
      <c r="V736" s="305"/>
      <c r="W736" s="305"/>
      <c r="X736" s="305"/>
      <c r="Y736" s="305"/>
    </row>
    <row r="737" spans="11:25" ht="15.75" customHeight="1" x14ac:dyDescent="0.25">
      <c r="K737" s="303"/>
      <c r="L737" s="303"/>
      <c r="M737" s="303"/>
      <c r="N737" s="303"/>
      <c r="O737" s="303"/>
      <c r="P737" s="303"/>
      <c r="Q737" s="303"/>
      <c r="R737" s="303"/>
      <c r="S737" s="303"/>
      <c r="T737" s="303"/>
      <c r="U737" s="303"/>
      <c r="V737" s="305"/>
      <c r="W737" s="305"/>
      <c r="X737" s="305"/>
      <c r="Y737" s="305"/>
    </row>
    <row r="738" spans="11:25" ht="15.75" customHeight="1" x14ac:dyDescent="0.25">
      <c r="K738" s="303"/>
      <c r="L738" s="303"/>
      <c r="M738" s="303"/>
      <c r="N738" s="303"/>
      <c r="O738" s="303"/>
      <c r="P738" s="303"/>
      <c r="Q738" s="303"/>
      <c r="R738" s="303"/>
      <c r="S738" s="303"/>
      <c r="T738" s="303"/>
      <c r="U738" s="303"/>
      <c r="V738" s="305"/>
      <c r="W738" s="305"/>
      <c r="X738" s="305"/>
      <c r="Y738" s="305"/>
    </row>
    <row r="739" spans="11:25" ht="15.75" customHeight="1" x14ac:dyDescent="0.25">
      <c r="K739" s="303"/>
      <c r="L739" s="303"/>
      <c r="M739" s="303"/>
      <c r="N739" s="303"/>
      <c r="O739" s="303"/>
      <c r="P739" s="303"/>
      <c r="Q739" s="303"/>
      <c r="R739" s="303"/>
      <c r="S739" s="303"/>
      <c r="T739" s="303"/>
      <c r="U739" s="303"/>
      <c r="V739" s="305"/>
      <c r="W739" s="305"/>
      <c r="X739" s="305"/>
      <c r="Y739" s="305"/>
    </row>
    <row r="740" spans="11:25" ht="15.75" customHeight="1" x14ac:dyDescent="0.25">
      <c r="K740" s="303"/>
      <c r="L740" s="303"/>
      <c r="M740" s="303"/>
      <c r="N740" s="303"/>
      <c r="O740" s="303"/>
      <c r="P740" s="303"/>
      <c r="Q740" s="303"/>
      <c r="R740" s="303"/>
      <c r="S740" s="303"/>
      <c r="T740" s="303"/>
      <c r="U740" s="303"/>
      <c r="V740" s="305"/>
      <c r="W740" s="305"/>
      <c r="X740" s="305"/>
      <c r="Y740" s="305"/>
    </row>
    <row r="741" spans="11:25" ht="15.75" customHeight="1" x14ac:dyDescent="0.25">
      <c r="K741" s="303"/>
      <c r="L741" s="303"/>
      <c r="M741" s="303"/>
      <c r="N741" s="303"/>
      <c r="O741" s="303"/>
      <c r="P741" s="303"/>
      <c r="Q741" s="303"/>
      <c r="R741" s="303"/>
      <c r="S741" s="303"/>
      <c r="T741" s="303"/>
      <c r="U741" s="303"/>
      <c r="V741" s="305"/>
      <c r="W741" s="305"/>
      <c r="X741" s="305"/>
      <c r="Y741" s="305"/>
    </row>
    <row r="742" spans="11:25" ht="15.75" customHeight="1" x14ac:dyDescent="0.25">
      <c r="K742" s="303"/>
      <c r="L742" s="303"/>
      <c r="M742" s="303"/>
      <c r="N742" s="303"/>
      <c r="O742" s="303"/>
      <c r="P742" s="303"/>
      <c r="Q742" s="303"/>
      <c r="R742" s="303"/>
      <c r="S742" s="303"/>
      <c r="T742" s="303"/>
      <c r="U742" s="303"/>
      <c r="V742" s="305"/>
      <c r="W742" s="305"/>
      <c r="X742" s="305"/>
      <c r="Y742" s="305"/>
    </row>
    <row r="743" spans="11:25" ht="15.75" customHeight="1" x14ac:dyDescent="0.25">
      <c r="K743" s="303"/>
      <c r="L743" s="303"/>
      <c r="M743" s="303"/>
      <c r="N743" s="303"/>
      <c r="O743" s="303"/>
      <c r="P743" s="303"/>
      <c r="Q743" s="303"/>
      <c r="R743" s="303"/>
      <c r="S743" s="303"/>
      <c r="T743" s="303"/>
      <c r="U743" s="303"/>
      <c r="V743" s="305"/>
      <c r="W743" s="305"/>
      <c r="X743" s="305"/>
      <c r="Y743" s="305"/>
    </row>
    <row r="744" spans="11:25" ht="15.75" customHeight="1" x14ac:dyDescent="0.25">
      <c r="K744" s="303"/>
      <c r="L744" s="303"/>
      <c r="M744" s="303"/>
      <c r="N744" s="303"/>
      <c r="O744" s="303"/>
      <c r="P744" s="303"/>
      <c r="Q744" s="303"/>
      <c r="R744" s="303"/>
      <c r="S744" s="303"/>
      <c r="T744" s="303"/>
      <c r="U744" s="303"/>
      <c r="V744" s="305"/>
      <c r="W744" s="305"/>
      <c r="X744" s="305"/>
      <c r="Y744" s="305"/>
    </row>
    <row r="745" spans="11:25" ht="15.75" customHeight="1" x14ac:dyDescent="0.25">
      <c r="K745" s="303"/>
      <c r="L745" s="303"/>
      <c r="M745" s="303"/>
      <c r="N745" s="303"/>
      <c r="O745" s="303"/>
      <c r="P745" s="303"/>
      <c r="Q745" s="303"/>
      <c r="R745" s="303"/>
      <c r="S745" s="303"/>
      <c r="T745" s="303"/>
      <c r="U745" s="303"/>
      <c r="V745" s="305"/>
      <c r="W745" s="305"/>
      <c r="X745" s="305"/>
      <c r="Y745" s="305"/>
    </row>
    <row r="746" spans="11:25" ht="15.75" customHeight="1" x14ac:dyDescent="0.25">
      <c r="K746" s="303"/>
      <c r="L746" s="303"/>
      <c r="M746" s="303"/>
      <c r="N746" s="303"/>
      <c r="O746" s="303"/>
      <c r="P746" s="303"/>
      <c r="Q746" s="303"/>
      <c r="R746" s="303"/>
      <c r="S746" s="303"/>
      <c r="T746" s="303"/>
      <c r="U746" s="303"/>
      <c r="V746" s="305"/>
      <c r="W746" s="305"/>
      <c r="X746" s="305"/>
      <c r="Y746" s="305"/>
    </row>
    <row r="747" spans="11:25" ht="15.75" customHeight="1" x14ac:dyDescent="0.25">
      <c r="K747" s="303"/>
      <c r="L747" s="303"/>
      <c r="M747" s="303"/>
      <c r="N747" s="303"/>
      <c r="O747" s="303"/>
      <c r="P747" s="303"/>
      <c r="Q747" s="303"/>
      <c r="R747" s="303"/>
      <c r="S747" s="303"/>
      <c r="T747" s="303"/>
      <c r="U747" s="303"/>
      <c r="V747" s="305"/>
      <c r="W747" s="305"/>
      <c r="X747" s="305"/>
      <c r="Y747" s="305"/>
    </row>
    <row r="748" spans="11:25" ht="15.75" customHeight="1" x14ac:dyDescent="0.25">
      <c r="K748" s="303"/>
      <c r="L748" s="303"/>
      <c r="M748" s="303"/>
      <c r="N748" s="303"/>
      <c r="O748" s="303"/>
      <c r="P748" s="303"/>
      <c r="Q748" s="303"/>
      <c r="R748" s="303"/>
      <c r="S748" s="303"/>
      <c r="T748" s="303"/>
      <c r="U748" s="303"/>
      <c r="V748" s="305"/>
      <c r="W748" s="305"/>
      <c r="X748" s="305"/>
      <c r="Y748" s="305"/>
    </row>
    <row r="749" spans="11:25" ht="15.75" customHeight="1" x14ac:dyDescent="0.25">
      <c r="K749" s="303"/>
      <c r="L749" s="303"/>
      <c r="M749" s="303"/>
      <c r="N749" s="303"/>
      <c r="O749" s="303"/>
      <c r="P749" s="303"/>
      <c r="Q749" s="303"/>
      <c r="R749" s="303"/>
      <c r="S749" s="303"/>
      <c r="T749" s="303"/>
      <c r="U749" s="303"/>
      <c r="V749" s="305"/>
      <c r="W749" s="305"/>
      <c r="X749" s="305"/>
      <c r="Y749" s="305"/>
    </row>
    <row r="750" spans="11:25" ht="15.75" customHeight="1" x14ac:dyDescent="0.25">
      <c r="K750" s="303"/>
      <c r="L750" s="303"/>
      <c r="M750" s="303"/>
      <c r="N750" s="303"/>
      <c r="O750" s="303"/>
      <c r="P750" s="303"/>
      <c r="Q750" s="303"/>
      <c r="R750" s="303"/>
      <c r="S750" s="303"/>
      <c r="T750" s="303"/>
      <c r="U750" s="303"/>
      <c r="V750" s="305"/>
      <c r="W750" s="305"/>
      <c r="X750" s="305"/>
      <c r="Y750" s="305"/>
    </row>
    <row r="751" spans="11:25" ht="15.75" customHeight="1" x14ac:dyDescent="0.25">
      <c r="K751" s="303"/>
      <c r="L751" s="303"/>
      <c r="M751" s="303"/>
      <c r="N751" s="303"/>
      <c r="O751" s="303"/>
      <c r="P751" s="303"/>
      <c r="Q751" s="303"/>
      <c r="R751" s="303"/>
      <c r="S751" s="303"/>
      <c r="T751" s="303"/>
      <c r="U751" s="303"/>
      <c r="V751" s="305"/>
      <c r="W751" s="305"/>
      <c r="X751" s="305"/>
      <c r="Y751" s="305"/>
    </row>
    <row r="752" spans="11:25" ht="15.75" customHeight="1" x14ac:dyDescent="0.25">
      <c r="K752" s="303"/>
      <c r="L752" s="303"/>
      <c r="M752" s="303"/>
      <c r="N752" s="303"/>
      <c r="O752" s="303"/>
      <c r="P752" s="303"/>
      <c r="Q752" s="303"/>
      <c r="R752" s="303"/>
      <c r="S752" s="303"/>
      <c r="T752" s="303"/>
      <c r="U752" s="303"/>
      <c r="V752" s="305"/>
      <c r="W752" s="305"/>
      <c r="X752" s="305"/>
      <c r="Y752" s="305"/>
    </row>
    <row r="753" spans="11:25" ht="15.75" customHeight="1" x14ac:dyDescent="0.25">
      <c r="K753" s="303"/>
      <c r="L753" s="303"/>
      <c r="M753" s="303"/>
      <c r="N753" s="303"/>
      <c r="O753" s="303"/>
      <c r="P753" s="303"/>
      <c r="Q753" s="303"/>
      <c r="R753" s="303"/>
      <c r="S753" s="303"/>
      <c r="T753" s="303"/>
      <c r="U753" s="303"/>
      <c r="V753" s="305"/>
      <c r="W753" s="305"/>
      <c r="X753" s="305"/>
      <c r="Y753" s="305"/>
    </row>
    <row r="754" spans="11:25" ht="15.75" customHeight="1" x14ac:dyDescent="0.25">
      <c r="K754" s="303"/>
      <c r="L754" s="303"/>
      <c r="M754" s="303"/>
      <c r="N754" s="303"/>
      <c r="O754" s="303"/>
      <c r="P754" s="303"/>
      <c r="Q754" s="303"/>
      <c r="R754" s="303"/>
      <c r="S754" s="303"/>
      <c r="T754" s="303"/>
      <c r="U754" s="303"/>
      <c r="V754" s="305"/>
      <c r="W754" s="305"/>
      <c r="X754" s="305"/>
      <c r="Y754" s="305"/>
    </row>
    <row r="755" spans="11:25" ht="15.75" customHeight="1" x14ac:dyDescent="0.25">
      <c r="K755" s="303"/>
      <c r="L755" s="303"/>
      <c r="M755" s="303"/>
      <c r="N755" s="303"/>
      <c r="O755" s="303"/>
      <c r="P755" s="303"/>
      <c r="Q755" s="303"/>
      <c r="R755" s="303"/>
      <c r="S755" s="303"/>
      <c r="T755" s="303"/>
      <c r="U755" s="303"/>
      <c r="V755" s="305"/>
      <c r="W755" s="305"/>
      <c r="X755" s="305"/>
      <c r="Y755" s="305"/>
    </row>
    <row r="756" spans="11:25" ht="15.75" customHeight="1" x14ac:dyDescent="0.25">
      <c r="K756" s="303"/>
      <c r="L756" s="303"/>
      <c r="M756" s="303"/>
      <c r="N756" s="303"/>
      <c r="O756" s="303"/>
      <c r="P756" s="303"/>
      <c r="Q756" s="303"/>
      <c r="R756" s="303"/>
      <c r="S756" s="303"/>
      <c r="T756" s="303"/>
      <c r="U756" s="303"/>
      <c r="V756" s="305"/>
      <c r="W756" s="305"/>
      <c r="X756" s="305"/>
      <c r="Y756" s="305"/>
    </row>
    <row r="757" spans="11:25" ht="15.75" customHeight="1" x14ac:dyDescent="0.25">
      <c r="K757" s="303"/>
      <c r="L757" s="303"/>
      <c r="M757" s="303"/>
      <c r="N757" s="303"/>
      <c r="O757" s="303"/>
      <c r="P757" s="303"/>
      <c r="Q757" s="303"/>
      <c r="R757" s="303"/>
      <c r="S757" s="303"/>
      <c r="T757" s="303"/>
      <c r="U757" s="303"/>
      <c r="V757" s="305"/>
      <c r="W757" s="305"/>
      <c r="X757" s="305"/>
      <c r="Y757" s="305"/>
    </row>
    <row r="758" spans="11:25" ht="15.75" customHeight="1" x14ac:dyDescent="0.25">
      <c r="K758" s="303"/>
      <c r="L758" s="303"/>
      <c r="M758" s="303"/>
      <c r="N758" s="303"/>
      <c r="O758" s="303"/>
      <c r="P758" s="303"/>
      <c r="Q758" s="303"/>
      <c r="R758" s="303"/>
      <c r="S758" s="303"/>
      <c r="T758" s="303"/>
      <c r="U758" s="303"/>
      <c r="V758" s="305"/>
      <c r="W758" s="305"/>
      <c r="X758" s="305"/>
      <c r="Y758" s="305"/>
    </row>
    <row r="759" spans="11:25" ht="15.75" customHeight="1" x14ac:dyDescent="0.25">
      <c r="K759" s="303"/>
      <c r="L759" s="303"/>
      <c r="M759" s="303"/>
      <c r="N759" s="303"/>
      <c r="O759" s="303"/>
      <c r="P759" s="303"/>
      <c r="Q759" s="303"/>
      <c r="R759" s="303"/>
      <c r="S759" s="303"/>
      <c r="T759" s="303"/>
      <c r="U759" s="303"/>
      <c r="V759" s="305"/>
      <c r="W759" s="305"/>
      <c r="X759" s="305"/>
      <c r="Y759" s="305"/>
    </row>
    <row r="760" spans="11:25" ht="15.75" customHeight="1" x14ac:dyDescent="0.25">
      <c r="K760" s="303"/>
      <c r="L760" s="303"/>
      <c r="M760" s="303"/>
      <c r="N760" s="303"/>
      <c r="O760" s="303"/>
      <c r="P760" s="303"/>
      <c r="Q760" s="303"/>
      <c r="R760" s="303"/>
      <c r="S760" s="303"/>
      <c r="T760" s="303"/>
      <c r="U760" s="303"/>
      <c r="V760" s="305"/>
      <c r="W760" s="305"/>
      <c r="X760" s="305"/>
      <c r="Y760" s="305"/>
    </row>
    <row r="761" spans="11:25" ht="15.75" customHeight="1" x14ac:dyDescent="0.25">
      <c r="K761" s="303"/>
      <c r="L761" s="303"/>
      <c r="M761" s="303"/>
      <c r="N761" s="303"/>
      <c r="O761" s="303"/>
      <c r="P761" s="303"/>
      <c r="Q761" s="303"/>
      <c r="R761" s="303"/>
      <c r="S761" s="303"/>
      <c r="T761" s="303"/>
      <c r="U761" s="303"/>
      <c r="V761" s="305"/>
      <c r="W761" s="305"/>
      <c r="X761" s="305"/>
      <c r="Y761" s="305"/>
    </row>
    <row r="762" spans="11:25" ht="15.75" customHeight="1" x14ac:dyDescent="0.25">
      <c r="K762" s="303"/>
      <c r="L762" s="303"/>
      <c r="M762" s="303"/>
      <c r="N762" s="303"/>
      <c r="O762" s="303"/>
      <c r="P762" s="303"/>
      <c r="Q762" s="303"/>
      <c r="R762" s="303"/>
      <c r="S762" s="303"/>
      <c r="T762" s="303"/>
      <c r="U762" s="303"/>
      <c r="V762" s="305"/>
      <c r="W762" s="305"/>
      <c r="X762" s="305"/>
      <c r="Y762" s="305"/>
    </row>
    <row r="763" spans="11:25" ht="15.75" customHeight="1" x14ac:dyDescent="0.25">
      <c r="K763" s="303"/>
      <c r="L763" s="303"/>
      <c r="M763" s="303"/>
      <c r="N763" s="303"/>
      <c r="O763" s="303"/>
      <c r="P763" s="303"/>
      <c r="Q763" s="303"/>
      <c r="R763" s="303"/>
      <c r="S763" s="303"/>
      <c r="T763" s="303"/>
      <c r="U763" s="303"/>
      <c r="V763" s="305"/>
      <c r="W763" s="305"/>
      <c r="X763" s="305"/>
      <c r="Y763" s="305"/>
    </row>
    <row r="764" spans="11:25" ht="15.75" customHeight="1" x14ac:dyDescent="0.25">
      <c r="K764" s="303"/>
      <c r="L764" s="303"/>
      <c r="M764" s="303"/>
      <c r="N764" s="303"/>
      <c r="O764" s="303"/>
      <c r="P764" s="303"/>
      <c r="Q764" s="303"/>
      <c r="R764" s="303"/>
      <c r="S764" s="303"/>
      <c r="T764" s="303"/>
      <c r="U764" s="303"/>
      <c r="V764" s="305"/>
      <c r="W764" s="305"/>
      <c r="X764" s="305"/>
      <c r="Y764" s="305"/>
    </row>
    <row r="765" spans="11:25" ht="15.75" customHeight="1" x14ac:dyDescent="0.25">
      <c r="K765" s="303"/>
      <c r="L765" s="303"/>
      <c r="M765" s="303"/>
      <c r="N765" s="303"/>
      <c r="O765" s="303"/>
      <c r="P765" s="303"/>
      <c r="Q765" s="303"/>
      <c r="R765" s="303"/>
      <c r="S765" s="303"/>
      <c r="T765" s="303"/>
      <c r="U765" s="303"/>
      <c r="V765" s="305"/>
      <c r="W765" s="305"/>
      <c r="X765" s="305"/>
      <c r="Y765" s="305"/>
    </row>
    <row r="766" spans="11:25" ht="15.75" customHeight="1" x14ac:dyDescent="0.25">
      <c r="K766" s="303"/>
      <c r="L766" s="303"/>
      <c r="M766" s="303"/>
      <c r="N766" s="303"/>
      <c r="O766" s="303"/>
      <c r="P766" s="303"/>
      <c r="Q766" s="303"/>
      <c r="R766" s="303"/>
      <c r="S766" s="303"/>
      <c r="T766" s="303"/>
      <c r="U766" s="303"/>
      <c r="V766" s="305"/>
      <c r="W766" s="305"/>
      <c r="X766" s="305"/>
      <c r="Y766" s="305"/>
    </row>
    <row r="767" spans="11:25" ht="15.75" customHeight="1" x14ac:dyDescent="0.25">
      <c r="K767" s="303"/>
      <c r="L767" s="303"/>
      <c r="M767" s="303"/>
      <c r="N767" s="303"/>
      <c r="O767" s="303"/>
      <c r="P767" s="303"/>
      <c r="Q767" s="303"/>
      <c r="R767" s="303"/>
      <c r="S767" s="303"/>
      <c r="T767" s="303"/>
      <c r="U767" s="303"/>
      <c r="V767" s="305"/>
      <c r="W767" s="305"/>
      <c r="X767" s="305"/>
      <c r="Y767" s="305"/>
    </row>
    <row r="768" spans="11:25" ht="15.75" customHeight="1" x14ac:dyDescent="0.25">
      <c r="K768" s="303"/>
      <c r="L768" s="303"/>
      <c r="M768" s="303"/>
      <c r="N768" s="303"/>
      <c r="O768" s="303"/>
      <c r="P768" s="303"/>
      <c r="Q768" s="303"/>
      <c r="R768" s="303"/>
      <c r="S768" s="303"/>
      <c r="T768" s="303"/>
      <c r="U768" s="303"/>
      <c r="V768" s="305"/>
      <c r="W768" s="305"/>
      <c r="X768" s="305"/>
      <c r="Y768" s="305"/>
    </row>
    <row r="769" spans="11:25" ht="15.75" customHeight="1" x14ac:dyDescent="0.25">
      <c r="K769" s="303"/>
      <c r="L769" s="303"/>
      <c r="M769" s="303"/>
      <c r="N769" s="303"/>
      <c r="O769" s="303"/>
      <c r="P769" s="303"/>
      <c r="Q769" s="303"/>
      <c r="R769" s="303"/>
      <c r="S769" s="303"/>
      <c r="T769" s="303"/>
      <c r="U769" s="303"/>
      <c r="V769" s="305"/>
      <c r="W769" s="305"/>
      <c r="X769" s="305"/>
      <c r="Y769" s="305"/>
    </row>
    <row r="770" spans="11:25" ht="15.75" customHeight="1" x14ac:dyDescent="0.25">
      <c r="K770" s="303"/>
      <c r="L770" s="303"/>
      <c r="M770" s="303"/>
      <c r="N770" s="303"/>
      <c r="O770" s="303"/>
      <c r="P770" s="303"/>
      <c r="Q770" s="303"/>
      <c r="R770" s="303"/>
      <c r="S770" s="303"/>
      <c r="T770" s="303"/>
      <c r="U770" s="303"/>
      <c r="V770" s="305"/>
      <c r="W770" s="305"/>
      <c r="X770" s="305"/>
      <c r="Y770" s="305"/>
    </row>
    <row r="771" spans="11:25" ht="15.75" customHeight="1" x14ac:dyDescent="0.25">
      <c r="K771" s="303"/>
      <c r="L771" s="303"/>
      <c r="M771" s="303"/>
      <c r="N771" s="303"/>
      <c r="O771" s="303"/>
      <c r="P771" s="303"/>
      <c r="Q771" s="303"/>
      <c r="R771" s="303"/>
      <c r="S771" s="303"/>
      <c r="T771" s="303"/>
      <c r="U771" s="303"/>
      <c r="V771" s="305"/>
      <c r="W771" s="305"/>
      <c r="X771" s="305"/>
      <c r="Y771" s="305"/>
    </row>
    <row r="772" spans="11:25" ht="15.75" customHeight="1" x14ac:dyDescent="0.25">
      <c r="K772" s="303"/>
      <c r="L772" s="303"/>
      <c r="M772" s="303"/>
      <c r="N772" s="303"/>
      <c r="O772" s="303"/>
      <c r="P772" s="303"/>
      <c r="Q772" s="303"/>
      <c r="R772" s="303"/>
      <c r="S772" s="303"/>
      <c r="T772" s="303"/>
      <c r="U772" s="303"/>
      <c r="V772" s="305"/>
      <c r="W772" s="305"/>
      <c r="X772" s="305"/>
      <c r="Y772" s="305"/>
    </row>
    <row r="773" spans="11:25" ht="15.75" customHeight="1" x14ac:dyDescent="0.25">
      <c r="K773" s="303"/>
      <c r="L773" s="303"/>
      <c r="M773" s="303"/>
      <c r="N773" s="303"/>
      <c r="O773" s="303"/>
      <c r="P773" s="303"/>
      <c r="Q773" s="303"/>
      <c r="R773" s="303"/>
      <c r="S773" s="303"/>
      <c r="T773" s="303"/>
      <c r="U773" s="303"/>
      <c r="V773" s="305"/>
      <c r="W773" s="305"/>
      <c r="X773" s="305"/>
      <c r="Y773" s="305"/>
    </row>
    <row r="774" spans="11:25" ht="15.75" customHeight="1" x14ac:dyDescent="0.25">
      <c r="K774" s="303"/>
      <c r="L774" s="303"/>
      <c r="M774" s="303"/>
      <c r="N774" s="303"/>
      <c r="O774" s="303"/>
      <c r="P774" s="303"/>
      <c r="Q774" s="303"/>
      <c r="R774" s="303"/>
      <c r="S774" s="303"/>
      <c r="T774" s="303"/>
      <c r="U774" s="303"/>
      <c r="V774" s="305"/>
      <c r="W774" s="305"/>
      <c r="X774" s="305"/>
      <c r="Y774" s="305"/>
    </row>
    <row r="775" spans="11:25" ht="15.75" customHeight="1" x14ac:dyDescent="0.25">
      <c r="K775" s="303"/>
      <c r="L775" s="303"/>
      <c r="M775" s="303"/>
      <c r="N775" s="303"/>
      <c r="O775" s="303"/>
      <c r="P775" s="303"/>
      <c r="Q775" s="303"/>
      <c r="R775" s="303"/>
      <c r="S775" s="303"/>
      <c r="T775" s="303"/>
      <c r="U775" s="303"/>
      <c r="V775" s="305"/>
      <c r="W775" s="305"/>
      <c r="X775" s="305"/>
      <c r="Y775" s="305"/>
    </row>
    <row r="776" spans="11:25" ht="15.75" customHeight="1" x14ac:dyDescent="0.25">
      <c r="K776" s="303"/>
      <c r="L776" s="303"/>
      <c r="M776" s="303"/>
      <c r="N776" s="303"/>
      <c r="O776" s="303"/>
      <c r="P776" s="303"/>
      <c r="Q776" s="303"/>
      <c r="R776" s="303"/>
      <c r="S776" s="303"/>
      <c r="T776" s="303"/>
      <c r="U776" s="303"/>
      <c r="V776" s="305"/>
      <c r="W776" s="305"/>
      <c r="X776" s="305"/>
      <c r="Y776" s="305"/>
    </row>
    <row r="777" spans="11:25" ht="15.75" customHeight="1" x14ac:dyDescent="0.25">
      <c r="K777" s="303"/>
      <c r="L777" s="303"/>
      <c r="M777" s="303"/>
      <c r="N777" s="303"/>
      <c r="O777" s="303"/>
      <c r="P777" s="303"/>
      <c r="Q777" s="303"/>
      <c r="R777" s="303"/>
      <c r="S777" s="303"/>
      <c r="T777" s="303"/>
      <c r="U777" s="303"/>
      <c r="V777" s="305"/>
      <c r="W777" s="305"/>
      <c r="X777" s="305"/>
      <c r="Y777" s="305"/>
    </row>
    <row r="778" spans="11:25" ht="15.75" customHeight="1" x14ac:dyDescent="0.25">
      <c r="K778" s="303"/>
      <c r="L778" s="303"/>
      <c r="M778" s="303"/>
      <c r="N778" s="303"/>
      <c r="O778" s="303"/>
      <c r="P778" s="303"/>
      <c r="Q778" s="303"/>
      <c r="R778" s="303"/>
      <c r="S778" s="303"/>
      <c r="T778" s="303"/>
      <c r="U778" s="303"/>
      <c r="V778" s="305"/>
      <c r="W778" s="305"/>
      <c r="X778" s="305"/>
      <c r="Y778" s="305"/>
    </row>
    <row r="779" spans="11:25" ht="15.75" customHeight="1" x14ac:dyDescent="0.25">
      <c r="K779" s="303"/>
      <c r="L779" s="303"/>
      <c r="M779" s="303"/>
      <c r="N779" s="303"/>
      <c r="O779" s="303"/>
      <c r="P779" s="303"/>
      <c r="Q779" s="303"/>
      <c r="R779" s="303"/>
      <c r="S779" s="303"/>
      <c r="T779" s="303"/>
      <c r="U779" s="303"/>
      <c r="V779" s="305"/>
      <c r="W779" s="305"/>
      <c r="X779" s="305"/>
      <c r="Y779" s="305"/>
    </row>
    <row r="780" spans="11:25" ht="15.75" customHeight="1" x14ac:dyDescent="0.25">
      <c r="K780" s="303"/>
      <c r="L780" s="303"/>
      <c r="M780" s="303"/>
      <c r="N780" s="303"/>
      <c r="O780" s="303"/>
      <c r="P780" s="303"/>
      <c r="Q780" s="303"/>
      <c r="R780" s="303"/>
      <c r="S780" s="303"/>
      <c r="T780" s="303"/>
      <c r="U780" s="303"/>
      <c r="V780" s="305"/>
      <c r="W780" s="305"/>
      <c r="X780" s="305"/>
      <c r="Y780" s="305"/>
    </row>
    <row r="781" spans="11:25" ht="15.75" customHeight="1" x14ac:dyDescent="0.25">
      <c r="K781" s="303"/>
      <c r="L781" s="303"/>
      <c r="M781" s="303"/>
      <c r="N781" s="303"/>
      <c r="O781" s="303"/>
      <c r="P781" s="303"/>
      <c r="Q781" s="303"/>
      <c r="R781" s="303"/>
      <c r="S781" s="303"/>
      <c r="T781" s="303"/>
      <c r="U781" s="303"/>
      <c r="V781" s="305"/>
      <c r="W781" s="305"/>
      <c r="X781" s="305"/>
      <c r="Y781" s="305"/>
    </row>
    <row r="782" spans="11:25" ht="15.75" customHeight="1" x14ac:dyDescent="0.25">
      <c r="K782" s="303"/>
      <c r="L782" s="303"/>
      <c r="M782" s="303"/>
      <c r="N782" s="303"/>
      <c r="O782" s="303"/>
      <c r="P782" s="303"/>
      <c r="Q782" s="303"/>
      <c r="R782" s="303"/>
      <c r="S782" s="303"/>
      <c r="T782" s="303"/>
      <c r="U782" s="303"/>
      <c r="V782" s="305"/>
      <c r="W782" s="305"/>
      <c r="X782" s="305"/>
      <c r="Y782" s="305"/>
    </row>
    <row r="783" spans="11:25" ht="15.75" customHeight="1" x14ac:dyDescent="0.25">
      <c r="K783" s="303"/>
      <c r="L783" s="303"/>
      <c r="M783" s="303"/>
      <c r="N783" s="303"/>
      <c r="O783" s="303"/>
      <c r="P783" s="303"/>
      <c r="Q783" s="303"/>
      <c r="R783" s="303"/>
      <c r="S783" s="303"/>
      <c r="T783" s="303"/>
      <c r="U783" s="303"/>
      <c r="V783" s="305"/>
      <c r="W783" s="305"/>
      <c r="X783" s="305"/>
      <c r="Y783" s="305"/>
    </row>
    <row r="784" spans="11:25" ht="15.75" customHeight="1" x14ac:dyDescent="0.25">
      <c r="K784" s="303"/>
      <c r="L784" s="303"/>
      <c r="M784" s="303"/>
      <c r="N784" s="303"/>
      <c r="O784" s="303"/>
      <c r="P784" s="303"/>
      <c r="Q784" s="303"/>
      <c r="R784" s="303"/>
      <c r="S784" s="303"/>
      <c r="T784" s="303"/>
      <c r="U784" s="303"/>
      <c r="V784" s="305"/>
      <c r="W784" s="305"/>
      <c r="X784" s="305"/>
      <c r="Y784" s="305"/>
    </row>
    <row r="785" spans="11:25" ht="15.75" customHeight="1" x14ac:dyDescent="0.25">
      <c r="K785" s="303"/>
      <c r="L785" s="303"/>
      <c r="M785" s="303"/>
      <c r="N785" s="303"/>
      <c r="O785" s="303"/>
      <c r="P785" s="303"/>
      <c r="Q785" s="303"/>
      <c r="R785" s="303"/>
      <c r="S785" s="303"/>
      <c r="T785" s="303"/>
      <c r="U785" s="303"/>
      <c r="V785" s="305"/>
      <c r="W785" s="305"/>
      <c r="X785" s="305"/>
      <c r="Y785" s="305"/>
    </row>
    <row r="786" spans="11:25" ht="15.75" customHeight="1" x14ac:dyDescent="0.25">
      <c r="K786" s="303"/>
      <c r="L786" s="303"/>
      <c r="M786" s="303"/>
      <c r="N786" s="303"/>
      <c r="O786" s="303"/>
      <c r="P786" s="303"/>
      <c r="Q786" s="303"/>
      <c r="R786" s="303"/>
      <c r="S786" s="303"/>
      <c r="T786" s="303"/>
      <c r="U786" s="303"/>
      <c r="V786" s="305"/>
      <c r="W786" s="305"/>
      <c r="X786" s="305"/>
      <c r="Y786" s="305"/>
    </row>
    <row r="787" spans="11:25" ht="15.75" customHeight="1" x14ac:dyDescent="0.25">
      <c r="K787" s="303"/>
      <c r="L787" s="303"/>
      <c r="M787" s="303"/>
      <c r="N787" s="303"/>
      <c r="O787" s="303"/>
      <c r="P787" s="303"/>
      <c r="Q787" s="303"/>
      <c r="R787" s="303"/>
      <c r="S787" s="303"/>
      <c r="T787" s="303"/>
      <c r="U787" s="303"/>
      <c r="V787" s="305"/>
      <c r="W787" s="305"/>
      <c r="X787" s="305"/>
      <c r="Y787" s="305"/>
    </row>
    <row r="788" spans="11:25" ht="15.75" customHeight="1" x14ac:dyDescent="0.25">
      <c r="K788" s="303"/>
      <c r="L788" s="303"/>
      <c r="M788" s="303"/>
      <c r="N788" s="303"/>
      <c r="O788" s="303"/>
      <c r="P788" s="303"/>
      <c r="Q788" s="303"/>
      <c r="R788" s="303"/>
      <c r="S788" s="303"/>
      <c r="T788" s="303"/>
      <c r="U788" s="303"/>
      <c r="V788" s="305"/>
      <c r="W788" s="305"/>
      <c r="X788" s="305"/>
      <c r="Y788" s="305"/>
    </row>
    <row r="789" spans="11:25" ht="15.75" customHeight="1" x14ac:dyDescent="0.25">
      <c r="K789" s="303"/>
      <c r="L789" s="303"/>
      <c r="M789" s="303"/>
      <c r="N789" s="303"/>
      <c r="O789" s="303"/>
      <c r="P789" s="303"/>
      <c r="Q789" s="303"/>
      <c r="R789" s="303"/>
      <c r="S789" s="303"/>
      <c r="T789" s="303"/>
      <c r="U789" s="303"/>
      <c r="V789" s="305"/>
      <c r="W789" s="305"/>
      <c r="X789" s="305"/>
      <c r="Y789" s="305"/>
    </row>
    <row r="790" spans="11:25" ht="15.75" customHeight="1" x14ac:dyDescent="0.25">
      <c r="K790" s="303"/>
      <c r="L790" s="303"/>
      <c r="M790" s="303"/>
      <c r="N790" s="303"/>
      <c r="O790" s="303"/>
      <c r="P790" s="303"/>
      <c r="Q790" s="303"/>
      <c r="R790" s="303"/>
      <c r="S790" s="303"/>
      <c r="T790" s="303"/>
      <c r="U790" s="303"/>
      <c r="V790" s="305"/>
      <c r="W790" s="305"/>
      <c r="X790" s="305"/>
      <c r="Y790" s="305"/>
    </row>
    <row r="791" spans="11:25" ht="15.75" customHeight="1" x14ac:dyDescent="0.25">
      <c r="K791" s="303"/>
      <c r="L791" s="303"/>
      <c r="M791" s="303"/>
      <c r="N791" s="303"/>
      <c r="O791" s="303"/>
      <c r="P791" s="303"/>
      <c r="Q791" s="303"/>
      <c r="R791" s="303"/>
      <c r="S791" s="303"/>
      <c r="T791" s="303"/>
      <c r="U791" s="303"/>
      <c r="V791" s="305"/>
      <c r="W791" s="305"/>
      <c r="X791" s="305"/>
      <c r="Y791" s="305"/>
    </row>
    <row r="792" spans="11:25" ht="15.75" customHeight="1" x14ac:dyDescent="0.25">
      <c r="K792" s="303"/>
      <c r="L792" s="303"/>
      <c r="M792" s="303"/>
      <c r="N792" s="303"/>
      <c r="O792" s="303"/>
      <c r="P792" s="303"/>
      <c r="Q792" s="303"/>
      <c r="R792" s="303"/>
      <c r="S792" s="303"/>
      <c r="T792" s="303"/>
      <c r="U792" s="303"/>
      <c r="V792" s="305"/>
      <c r="W792" s="305"/>
      <c r="X792" s="305"/>
      <c r="Y792" s="305"/>
    </row>
    <row r="793" spans="11:25" ht="15.75" customHeight="1" x14ac:dyDescent="0.25">
      <c r="K793" s="303"/>
      <c r="L793" s="303"/>
      <c r="M793" s="303"/>
      <c r="N793" s="303"/>
      <c r="O793" s="303"/>
      <c r="P793" s="303"/>
      <c r="Q793" s="303"/>
      <c r="R793" s="303"/>
      <c r="S793" s="303"/>
      <c r="T793" s="303"/>
      <c r="U793" s="303"/>
      <c r="V793" s="305"/>
      <c r="W793" s="305"/>
      <c r="X793" s="305"/>
      <c r="Y793" s="305"/>
    </row>
    <row r="794" spans="11:25" ht="15.75" customHeight="1" x14ac:dyDescent="0.25">
      <c r="K794" s="303"/>
      <c r="L794" s="303"/>
      <c r="M794" s="303"/>
      <c r="N794" s="303"/>
      <c r="O794" s="303"/>
      <c r="P794" s="303"/>
      <c r="Q794" s="303"/>
      <c r="R794" s="303"/>
      <c r="S794" s="303"/>
      <c r="T794" s="303"/>
      <c r="U794" s="303"/>
      <c r="V794" s="305"/>
      <c r="W794" s="305"/>
      <c r="X794" s="305"/>
      <c r="Y794" s="305"/>
    </row>
    <row r="795" spans="11:25" ht="15.75" customHeight="1" x14ac:dyDescent="0.25">
      <c r="K795" s="303"/>
      <c r="L795" s="303"/>
      <c r="M795" s="303"/>
      <c r="N795" s="303"/>
      <c r="O795" s="303"/>
      <c r="P795" s="303"/>
      <c r="Q795" s="303"/>
      <c r="R795" s="303"/>
      <c r="S795" s="303"/>
      <c r="T795" s="303"/>
      <c r="U795" s="303"/>
      <c r="V795" s="305"/>
      <c r="W795" s="305"/>
      <c r="X795" s="305"/>
      <c r="Y795" s="305"/>
    </row>
    <row r="796" spans="11:25" ht="15.75" customHeight="1" x14ac:dyDescent="0.25">
      <c r="K796" s="303"/>
      <c r="L796" s="303"/>
      <c r="M796" s="303"/>
      <c r="N796" s="303"/>
      <c r="O796" s="303"/>
      <c r="P796" s="303"/>
      <c r="Q796" s="303"/>
      <c r="R796" s="303"/>
      <c r="S796" s="303"/>
      <c r="T796" s="303"/>
      <c r="U796" s="303"/>
      <c r="V796" s="305"/>
      <c r="W796" s="305"/>
      <c r="X796" s="305"/>
      <c r="Y796" s="305"/>
    </row>
    <row r="797" spans="11:25" ht="15.75" customHeight="1" x14ac:dyDescent="0.25">
      <c r="K797" s="303"/>
      <c r="L797" s="303"/>
      <c r="M797" s="303"/>
      <c r="N797" s="303"/>
      <c r="O797" s="303"/>
      <c r="P797" s="303"/>
      <c r="Q797" s="303"/>
      <c r="R797" s="303"/>
      <c r="S797" s="303"/>
      <c r="T797" s="303"/>
      <c r="U797" s="303"/>
      <c r="V797" s="305"/>
      <c r="W797" s="305"/>
      <c r="X797" s="305"/>
      <c r="Y797" s="305"/>
    </row>
    <row r="798" spans="11:25" ht="15.75" customHeight="1" x14ac:dyDescent="0.25">
      <c r="K798" s="303"/>
      <c r="L798" s="303"/>
      <c r="M798" s="303"/>
      <c r="N798" s="303"/>
      <c r="O798" s="303"/>
      <c r="P798" s="303"/>
      <c r="Q798" s="303"/>
      <c r="R798" s="303"/>
      <c r="S798" s="303"/>
      <c r="T798" s="303"/>
      <c r="U798" s="303"/>
      <c r="V798" s="305"/>
      <c r="W798" s="305"/>
      <c r="X798" s="305"/>
      <c r="Y798" s="305"/>
    </row>
    <row r="799" spans="11:25" ht="15.75" customHeight="1" x14ac:dyDescent="0.25">
      <c r="K799" s="303"/>
      <c r="L799" s="303"/>
      <c r="M799" s="303"/>
      <c r="N799" s="303"/>
      <c r="O799" s="303"/>
      <c r="P799" s="303"/>
      <c r="Q799" s="303"/>
      <c r="R799" s="303"/>
      <c r="S799" s="303"/>
      <c r="T799" s="303"/>
      <c r="U799" s="303"/>
      <c r="V799" s="305"/>
      <c r="W799" s="305"/>
      <c r="X799" s="305"/>
      <c r="Y799" s="305"/>
    </row>
    <row r="800" spans="11:25" ht="15.75" customHeight="1" x14ac:dyDescent="0.25">
      <c r="K800" s="303"/>
      <c r="L800" s="303"/>
      <c r="M800" s="303"/>
      <c r="N800" s="303"/>
      <c r="O800" s="303"/>
      <c r="P800" s="303"/>
      <c r="Q800" s="303"/>
      <c r="R800" s="303"/>
      <c r="S800" s="303"/>
      <c r="T800" s="303"/>
      <c r="U800" s="303"/>
      <c r="V800" s="305"/>
      <c r="W800" s="305"/>
      <c r="X800" s="305"/>
      <c r="Y800" s="305"/>
    </row>
    <row r="801" spans="11:25" ht="15.75" customHeight="1" x14ac:dyDescent="0.25">
      <c r="K801" s="303"/>
      <c r="L801" s="303"/>
      <c r="M801" s="303"/>
      <c r="N801" s="303"/>
      <c r="O801" s="303"/>
      <c r="P801" s="303"/>
      <c r="Q801" s="303"/>
      <c r="R801" s="303"/>
      <c r="S801" s="303"/>
      <c r="T801" s="303"/>
      <c r="U801" s="303"/>
      <c r="V801" s="305"/>
      <c r="W801" s="305"/>
      <c r="X801" s="305"/>
      <c r="Y801" s="305"/>
    </row>
    <row r="802" spans="11:25" ht="15.75" customHeight="1" x14ac:dyDescent="0.25">
      <c r="K802" s="303"/>
      <c r="L802" s="303"/>
      <c r="M802" s="303"/>
      <c r="N802" s="303"/>
      <c r="O802" s="303"/>
      <c r="P802" s="303"/>
      <c r="Q802" s="303"/>
      <c r="R802" s="303"/>
      <c r="S802" s="303"/>
      <c r="T802" s="303"/>
      <c r="U802" s="303"/>
      <c r="V802" s="305"/>
      <c r="W802" s="305"/>
      <c r="X802" s="305"/>
      <c r="Y802" s="305"/>
    </row>
    <row r="803" spans="11:25" ht="15.75" customHeight="1" x14ac:dyDescent="0.25">
      <c r="K803" s="303"/>
      <c r="L803" s="303"/>
      <c r="M803" s="303"/>
      <c r="N803" s="303"/>
      <c r="O803" s="303"/>
      <c r="P803" s="303"/>
      <c r="Q803" s="303"/>
      <c r="R803" s="303"/>
      <c r="S803" s="303"/>
      <c r="T803" s="303"/>
      <c r="U803" s="303"/>
      <c r="V803" s="305"/>
      <c r="W803" s="305"/>
      <c r="X803" s="305"/>
      <c r="Y803" s="305"/>
    </row>
    <row r="804" spans="11:25" ht="15.75" customHeight="1" x14ac:dyDescent="0.25">
      <c r="K804" s="303"/>
      <c r="L804" s="303"/>
      <c r="M804" s="303"/>
      <c r="N804" s="303"/>
      <c r="O804" s="303"/>
      <c r="P804" s="303"/>
      <c r="Q804" s="303"/>
      <c r="R804" s="303"/>
      <c r="S804" s="303"/>
      <c r="T804" s="303"/>
      <c r="U804" s="303"/>
      <c r="V804" s="305"/>
      <c r="W804" s="305"/>
      <c r="X804" s="305"/>
      <c r="Y804" s="305"/>
    </row>
    <row r="805" spans="11:25" ht="15.75" customHeight="1" x14ac:dyDescent="0.25">
      <c r="K805" s="303"/>
      <c r="L805" s="303"/>
      <c r="M805" s="303"/>
      <c r="N805" s="303"/>
      <c r="O805" s="303"/>
      <c r="P805" s="303"/>
      <c r="Q805" s="303"/>
      <c r="R805" s="303"/>
      <c r="S805" s="303"/>
      <c r="T805" s="303"/>
      <c r="U805" s="303"/>
      <c r="V805" s="305"/>
      <c r="W805" s="305"/>
      <c r="X805" s="305"/>
      <c r="Y805" s="305"/>
    </row>
    <row r="806" spans="11:25" ht="15.75" customHeight="1" x14ac:dyDescent="0.25">
      <c r="K806" s="303"/>
      <c r="L806" s="303"/>
      <c r="M806" s="303"/>
      <c r="N806" s="303"/>
      <c r="O806" s="303"/>
      <c r="P806" s="303"/>
      <c r="Q806" s="303"/>
      <c r="R806" s="303"/>
      <c r="S806" s="303"/>
      <c r="T806" s="303"/>
      <c r="U806" s="303"/>
      <c r="V806" s="305"/>
      <c r="W806" s="305"/>
      <c r="X806" s="305"/>
      <c r="Y806" s="305"/>
    </row>
    <row r="807" spans="11:25" ht="15.75" customHeight="1" x14ac:dyDescent="0.25">
      <c r="K807" s="303"/>
      <c r="L807" s="303"/>
      <c r="M807" s="303"/>
      <c r="N807" s="303"/>
      <c r="O807" s="303"/>
      <c r="P807" s="303"/>
      <c r="Q807" s="303"/>
      <c r="R807" s="303"/>
      <c r="S807" s="303"/>
      <c r="T807" s="303"/>
      <c r="U807" s="303"/>
      <c r="V807" s="305"/>
      <c r="W807" s="305"/>
      <c r="X807" s="305"/>
      <c r="Y807" s="305"/>
    </row>
    <row r="808" spans="11:25" ht="15.75" customHeight="1" x14ac:dyDescent="0.25">
      <c r="K808" s="303"/>
      <c r="L808" s="303"/>
      <c r="M808" s="303"/>
      <c r="N808" s="303"/>
      <c r="O808" s="303"/>
      <c r="P808" s="303"/>
      <c r="Q808" s="303"/>
      <c r="R808" s="303"/>
      <c r="S808" s="303"/>
      <c r="T808" s="303"/>
      <c r="U808" s="303"/>
      <c r="V808" s="305"/>
      <c r="W808" s="305"/>
      <c r="X808" s="305"/>
      <c r="Y808" s="305"/>
    </row>
    <row r="809" spans="11:25" ht="15.75" customHeight="1" x14ac:dyDescent="0.25">
      <c r="K809" s="303"/>
      <c r="L809" s="303"/>
      <c r="M809" s="303"/>
      <c r="N809" s="303"/>
      <c r="O809" s="303"/>
      <c r="P809" s="303"/>
      <c r="Q809" s="303"/>
      <c r="R809" s="303"/>
      <c r="S809" s="303"/>
      <c r="T809" s="303"/>
      <c r="U809" s="303"/>
      <c r="V809" s="305"/>
      <c r="W809" s="305"/>
      <c r="X809" s="305"/>
      <c r="Y809" s="305"/>
    </row>
    <row r="810" spans="11:25" ht="15.75" customHeight="1" x14ac:dyDescent="0.25">
      <c r="K810" s="303"/>
      <c r="L810" s="303"/>
      <c r="M810" s="303"/>
      <c r="N810" s="303"/>
      <c r="O810" s="303"/>
      <c r="P810" s="303"/>
      <c r="Q810" s="303"/>
      <c r="R810" s="303"/>
      <c r="S810" s="303"/>
      <c r="T810" s="303"/>
      <c r="U810" s="303"/>
      <c r="V810" s="305"/>
      <c r="W810" s="305"/>
      <c r="X810" s="305"/>
      <c r="Y810" s="305"/>
    </row>
    <row r="811" spans="11:25" ht="15.75" customHeight="1" x14ac:dyDescent="0.25">
      <c r="K811" s="303"/>
      <c r="L811" s="303"/>
      <c r="M811" s="303"/>
      <c r="N811" s="303"/>
      <c r="O811" s="303"/>
      <c r="P811" s="303"/>
      <c r="Q811" s="303"/>
      <c r="R811" s="303"/>
      <c r="S811" s="303"/>
      <c r="T811" s="303"/>
      <c r="U811" s="303"/>
      <c r="V811" s="305"/>
      <c r="W811" s="305"/>
      <c r="X811" s="305"/>
      <c r="Y811" s="305"/>
    </row>
    <row r="812" spans="11:25" ht="15.75" customHeight="1" x14ac:dyDescent="0.25">
      <c r="K812" s="303"/>
      <c r="L812" s="303"/>
      <c r="M812" s="303"/>
      <c r="N812" s="303"/>
      <c r="O812" s="303"/>
      <c r="P812" s="303"/>
      <c r="Q812" s="303"/>
      <c r="R812" s="303"/>
      <c r="S812" s="303"/>
      <c r="T812" s="303"/>
      <c r="U812" s="303"/>
      <c r="V812" s="305"/>
      <c r="W812" s="305"/>
      <c r="X812" s="305"/>
      <c r="Y812" s="305"/>
    </row>
    <row r="813" spans="11:25" ht="15.75" customHeight="1" x14ac:dyDescent="0.25">
      <c r="K813" s="303"/>
      <c r="L813" s="303"/>
      <c r="M813" s="303"/>
      <c r="N813" s="303"/>
      <c r="O813" s="303"/>
      <c r="P813" s="303"/>
      <c r="Q813" s="303"/>
      <c r="R813" s="303"/>
      <c r="S813" s="303"/>
      <c r="T813" s="303"/>
      <c r="U813" s="303"/>
      <c r="V813" s="305"/>
      <c r="W813" s="305"/>
      <c r="X813" s="305"/>
      <c r="Y813" s="305"/>
    </row>
    <row r="814" spans="11:25" ht="15.75" customHeight="1" x14ac:dyDescent="0.25">
      <c r="K814" s="303"/>
      <c r="L814" s="303"/>
      <c r="M814" s="303"/>
      <c r="N814" s="303"/>
      <c r="O814" s="303"/>
      <c r="P814" s="303"/>
      <c r="Q814" s="303"/>
      <c r="R814" s="303"/>
      <c r="S814" s="303"/>
      <c r="T814" s="303"/>
      <c r="U814" s="303"/>
      <c r="V814" s="305"/>
      <c r="W814" s="305"/>
      <c r="X814" s="305"/>
      <c r="Y814" s="305"/>
    </row>
    <row r="815" spans="11:25" ht="15.75" customHeight="1" x14ac:dyDescent="0.25">
      <c r="K815" s="303"/>
      <c r="L815" s="303"/>
      <c r="M815" s="303"/>
      <c r="N815" s="303"/>
      <c r="O815" s="303"/>
      <c r="P815" s="303"/>
      <c r="Q815" s="303"/>
      <c r="R815" s="303"/>
      <c r="S815" s="303"/>
      <c r="T815" s="303"/>
      <c r="U815" s="303"/>
      <c r="V815" s="305"/>
      <c r="W815" s="305"/>
      <c r="X815" s="305"/>
      <c r="Y815" s="305"/>
    </row>
    <row r="816" spans="11:25" ht="15.75" customHeight="1" x14ac:dyDescent="0.25">
      <c r="K816" s="303"/>
      <c r="L816" s="303"/>
      <c r="M816" s="303"/>
      <c r="N816" s="303"/>
      <c r="O816" s="303"/>
      <c r="P816" s="303"/>
      <c r="Q816" s="303"/>
      <c r="R816" s="303"/>
      <c r="S816" s="303"/>
      <c r="T816" s="303"/>
      <c r="U816" s="303"/>
      <c r="V816" s="305"/>
      <c r="W816" s="305"/>
      <c r="X816" s="305"/>
      <c r="Y816" s="305"/>
    </row>
    <row r="817" spans="11:25" ht="15.75" customHeight="1" x14ac:dyDescent="0.25">
      <c r="K817" s="303"/>
      <c r="L817" s="303"/>
      <c r="M817" s="303"/>
      <c r="N817" s="303"/>
      <c r="O817" s="303"/>
      <c r="P817" s="303"/>
      <c r="Q817" s="303"/>
      <c r="R817" s="303"/>
      <c r="S817" s="303"/>
      <c r="T817" s="303"/>
      <c r="U817" s="303"/>
      <c r="V817" s="305"/>
      <c r="W817" s="305"/>
      <c r="X817" s="305"/>
      <c r="Y817" s="305"/>
    </row>
    <row r="818" spans="11:25" ht="15.75" customHeight="1" x14ac:dyDescent="0.25">
      <c r="K818" s="303"/>
      <c r="L818" s="303"/>
      <c r="M818" s="303"/>
      <c r="N818" s="303"/>
      <c r="O818" s="303"/>
      <c r="P818" s="303"/>
      <c r="Q818" s="303"/>
      <c r="R818" s="303"/>
      <c r="S818" s="303"/>
      <c r="T818" s="303"/>
      <c r="U818" s="303"/>
      <c r="V818" s="305"/>
      <c r="W818" s="305"/>
      <c r="X818" s="305"/>
      <c r="Y818" s="305"/>
    </row>
    <row r="819" spans="11:25" ht="15.75" customHeight="1" x14ac:dyDescent="0.25">
      <c r="K819" s="303"/>
      <c r="L819" s="303"/>
      <c r="M819" s="303"/>
      <c r="N819" s="303"/>
      <c r="O819" s="303"/>
      <c r="P819" s="303"/>
      <c r="Q819" s="303"/>
      <c r="R819" s="303"/>
      <c r="S819" s="303"/>
      <c r="T819" s="303"/>
      <c r="U819" s="303"/>
      <c r="V819" s="305"/>
      <c r="W819" s="305"/>
      <c r="X819" s="305"/>
      <c r="Y819" s="305"/>
    </row>
    <row r="820" spans="11:25" ht="15.75" customHeight="1" x14ac:dyDescent="0.25">
      <c r="K820" s="303"/>
      <c r="L820" s="303"/>
      <c r="M820" s="303"/>
      <c r="N820" s="303"/>
      <c r="O820" s="303"/>
      <c r="P820" s="303"/>
      <c r="Q820" s="303"/>
      <c r="R820" s="303"/>
      <c r="S820" s="303"/>
      <c r="T820" s="303"/>
      <c r="U820" s="303"/>
      <c r="V820" s="305"/>
      <c r="W820" s="305"/>
      <c r="X820" s="305"/>
      <c r="Y820" s="305"/>
    </row>
    <row r="821" spans="11:25" ht="15.75" customHeight="1" x14ac:dyDescent="0.25">
      <c r="K821" s="303"/>
      <c r="L821" s="303"/>
      <c r="M821" s="303"/>
      <c r="N821" s="303"/>
      <c r="O821" s="303"/>
      <c r="P821" s="303"/>
      <c r="Q821" s="303"/>
      <c r="R821" s="303"/>
      <c r="S821" s="303"/>
      <c r="T821" s="303"/>
      <c r="U821" s="303"/>
      <c r="V821" s="305"/>
      <c r="W821" s="305"/>
      <c r="X821" s="305"/>
      <c r="Y821" s="305"/>
    </row>
    <row r="822" spans="11:25" ht="15.75" customHeight="1" x14ac:dyDescent="0.25">
      <c r="K822" s="303"/>
      <c r="L822" s="303"/>
      <c r="M822" s="303"/>
      <c r="N822" s="303"/>
      <c r="O822" s="303"/>
      <c r="P822" s="303"/>
      <c r="Q822" s="303"/>
      <c r="R822" s="303"/>
      <c r="S822" s="303"/>
      <c r="T822" s="303"/>
      <c r="U822" s="303"/>
      <c r="V822" s="305"/>
      <c r="W822" s="305"/>
      <c r="X822" s="305"/>
      <c r="Y822" s="305"/>
    </row>
    <row r="823" spans="11:25" ht="15.75" customHeight="1" x14ac:dyDescent="0.25">
      <c r="K823" s="303"/>
      <c r="L823" s="303"/>
      <c r="M823" s="303"/>
      <c r="N823" s="303"/>
      <c r="O823" s="303"/>
      <c r="P823" s="303"/>
      <c r="Q823" s="303"/>
      <c r="R823" s="303"/>
      <c r="S823" s="303"/>
      <c r="T823" s="303"/>
      <c r="U823" s="303"/>
      <c r="V823" s="305"/>
      <c r="W823" s="305"/>
      <c r="X823" s="305"/>
      <c r="Y823" s="305"/>
    </row>
    <row r="824" spans="11:25" ht="15.75" customHeight="1" x14ac:dyDescent="0.25">
      <c r="K824" s="303"/>
      <c r="L824" s="303"/>
      <c r="M824" s="303"/>
      <c r="N824" s="303"/>
      <c r="O824" s="303"/>
      <c r="P824" s="303"/>
      <c r="Q824" s="303"/>
      <c r="R824" s="303"/>
      <c r="S824" s="303"/>
      <c r="T824" s="303"/>
      <c r="U824" s="303"/>
      <c r="V824" s="305"/>
      <c r="W824" s="305"/>
      <c r="X824" s="305"/>
      <c r="Y824" s="305"/>
    </row>
    <row r="825" spans="11:25" ht="15.75" customHeight="1" x14ac:dyDescent="0.25">
      <c r="K825" s="303"/>
      <c r="L825" s="303"/>
      <c r="M825" s="303"/>
      <c r="N825" s="303"/>
      <c r="O825" s="303"/>
      <c r="P825" s="303"/>
      <c r="Q825" s="303"/>
      <c r="R825" s="303"/>
      <c r="S825" s="303"/>
      <c r="T825" s="303"/>
      <c r="U825" s="303"/>
      <c r="V825" s="305"/>
      <c r="W825" s="305"/>
      <c r="X825" s="305"/>
      <c r="Y825" s="305"/>
    </row>
    <row r="826" spans="11:25" ht="15.75" customHeight="1" x14ac:dyDescent="0.25">
      <c r="K826" s="303"/>
      <c r="L826" s="303"/>
      <c r="M826" s="303"/>
      <c r="N826" s="303"/>
      <c r="O826" s="303"/>
      <c r="P826" s="303"/>
      <c r="Q826" s="303"/>
      <c r="R826" s="303"/>
      <c r="S826" s="303"/>
      <c r="T826" s="303"/>
      <c r="U826" s="303"/>
      <c r="V826" s="305"/>
      <c r="W826" s="305"/>
      <c r="X826" s="305"/>
      <c r="Y826" s="305"/>
    </row>
    <row r="827" spans="11:25" ht="15.75" customHeight="1" x14ac:dyDescent="0.25">
      <c r="K827" s="303"/>
      <c r="L827" s="303"/>
      <c r="M827" s="303"/>
      <c r="N827" s="303"/>
      <c r="O827" s="303"/>
      <c r="P827" s="303"/>
      <c r="Q827" s="303"/>
      <c r="R827" s="303"/>
      <c r="S827" s="303"/>
      <c r="T827" s="303"/>
      <c r="U827" s="303"/>
      <c r="V827" s="305"/>
      <c r="W827" s="305"/>
      <c r="X827" s="305"/>
      <c r="Y827" s="305"/>
    </row>
    <row r="828" spans="11:25" ht="15.75" customHeight="1" x14ac:dyDescent="0.25">
      <c r="K828" s="303"/>
      <c r="L828" s="303"/>
      <c r="M828" s="303"/>
      <c r="N828" s="303"/>
      <c r="O828" s="303"/>
      <c r="P828" s="303"/>
      <c r="Q828" s="303"/>
      <c r="R828" s="303"/>
      <c r="S828" s="303"/>
      <c r="T828" s="303"/>
      <c r="U828" s="303"/>
      <c r="V828" s="305"/>
      <c r="W828" s="305"/>
      <c r="X828" s="305"/>
      <c r="Y828" s="305"/>
    </row>
    <row r="829" spans="11:25" ht="15.75" customHeight="1" x14ac:dyDescent="0.25">
      <c r="K829" s="303"/>
      <c r="L829" s="303"/>
      <c r="M829" s="303"/>
      <c r="N829" s="303"/>
      <c r="O829" s="303"/>
      <c r="P829" s="303"/>
      <c r="Q829" s="303"/>
      <c r="R829" s="303"/>
      <c r="S829" s="303"/>
      <c r="T829" s="303"/>
      <c r="U829" s="303"/>
      <c r="V829" s="305"/>
      <c r="W829" s="305"/>
      <c r="X829" s="305"/>
      <c r="Y829" s="305"/>
    </row>
    <row r="830" spans="11:25" ht="15.75" customHeight="1" x14ac:dyDescent="0.25">
      <c r="K830" s="303"/>
      <c r="L830" s="303"/>
      <c r="M830" s="303"/>
      <c r="N830" s="303"/>
      <c r="O830" s="303"/>
      <c r="P830" s="303"/>
      <c r="Q830" s="303"/>
      <c r="R830" s="303"/>
      <c r="S830" s="303"/>
      <c r="T830" s="303"/>
      <c r="U830" s="303"/>
      <c r="V830" s="305"/>
      <c r="W830" s="305"/>
      <c r="X830" s="305"/>
      <c r="Y830" s="305"/>
    </row>
    <row r="831" spans="11:25" ht="15.75" customHeight="1" x14ac:dyDescent="0.25">
      <c r="K831" s="303"/>
      <c r="L831" s="303"/>
      <c r="M831" s="303"/>
      <c r="N831" s="303"/>
      <c r="O831" s="303"/>
      <c r="P831" s="303"/>
      <c r="Q831" s="303"/>
      <c r="R831" s="303"/>
      <c r="S831" s="303"/>
      <c r="T831" s="303"/>
      <c r="U831" s="303"/>
      <c r="V831" s="305"/>
      <c r="W831" s="305"/>
      <c r="X831" s="305"/>
      <c r="Y831" s="305"/>
    </row>
    <row r="832" spans="11:25" ht="15.75" customHeight="1" x14ac:dyDescent="0.25">
      <c r="K832" s="303"/>
      <c r="L832" s="303"/>
      <c r="M832" s="303"/>
      <c r="N832" s="303"/>
      <c r="O832" s="303"/>
      <c r="P832" s="303"/>
      <c r="Q832" s="303"/>
      <c r="R832" s="303"/>
      <c r="S832" s="303"/>
      <c r="T832" s="303"/>
      <c r="U832" s="303"/>
      <c r="V832" s="305"/>
      <c r="W832" s="305"/>
      <c r="X832" s="305"/>
      <c r="Y832" s="305"/>
    </row>
    <row r="833" spans="11:25" ht="15.75" customHeight="1" x14ac:dyDescent="0.25">
      <c r="K833" s="303"/>
      <c r="L833" s="303"/>
      <c r="M833" s="303"/>
      <c r="N833" s="303"/>
      <c r="O833" s="303"/>
      <c r="P833" s="303"/>
      <c r="Q833" s="303"/>
      <c r="R833" s="303"/>
      <c r="S833" s="303"/>
      <c r="T833" s="303"/>
      <c r="U833" s="303"/>
      <c r="V833" s="305"/>
      <c r="W833" s="305"/>
      <c r="X833" s="305"/>
      <c r="Y833" s="305"/>
    </row>
    <row r="834" spans="11:25" ht="15.75" customHeight="1" x14ac:dyDescent="0.25">
      <c r="K834" s="303"/>
      <c r="L834" s="303"/>
      <c r="M834" s="303"/>
      <c r="N834" s="303"/>
      <c r="O834" s="303"/>
      <c r="P834" s="303"/>
      <c r="Q834" s="303"/>
      <c r="R834" s="303"/>
      <c r="S834" s="303"/>
      <c r="T834" s="303"/>
      <c r="U834" s="303"/>
      <c r="V834" s="305"/>
      <c r="W834" s="305"/>
      <c r="X834" s="305"/>
      <c r="Y834" s="305"/>
    </row>
    <row r="835" spans="11:25" ht="15.75" customHeight="1" x14ac:dyDescent="0.25">
      <c r="K835" s="303"/>
      <c r="L835" s="303"/>
      <c r="M835" s="303"/>
      <c r="N835" s="303"/>
      <c r="O835" s="303"/>
      <c r="P835" s="303"/>
      <c r="Q835" s="303"/>
      <c r="R835" s="303"/>
      <c r="S835" s="303"/>
      <c r="T835" s="303"/>
      <c r="U835" s="303"/>
      <c r="V835" s="305"/>
      <c r="W835" s="305"/>
      <c r="X835" s="305"/>
      <c r="Y835" s="305"/>
    </row>
    <row r="836" spans="11:25" ht="15.75" customHeight="1" x14ac:dyDescent="0.25">
      <c r="K836" s="303"/>
      <c r="L836" s="303"/>
      <c r="M836" s="303"/>
      <c r="N836" s="303"/>
      <c r="O836" s="303"/>
      <c r="P836" s="303"/>
      <c r="Q836" s="303"/>
      <c r="R836" s="303"/>
      <c r="S836" s="303"/>
      <c r="T836" s="303"/>
      <c r="U836" s="303"/>
      <c r="V836" s="305"/>
      <c r="W836" s="305"/>
      <c r="X836" s="305"/>
      <c r="Y836" s="305"/>
    </row>
    <row r="837" spans="11:25" ht="15.75" customHeight="1" x14ac:dyDescent="0.25">
      <c r="K837" s="303"/>
      <c r="L837" s="303"/>
      <c r="M837" s="303"/>
      <c r="N837" s="303"/>
      <c r="O837" s="303"/>
      <c r="P837" s="303"/>
      <c r="Q837" s="303"/>
      <c r="R837" s="303"/>
      <c r="S837" s="303"/>
      <c r="T837" s="303"/>
      <c r="U837" s="303"/>
      <c r="V837" s="305"/>
      <c r="W837" s="305"/>
      <c r="X837" s="305"/>
      <c r="Y837" s="305"/>
    </row>
    <row r="838" spans="11:25" ht="15.75" customHeight="1" x14ac:dyDescent="0.25">
      <c r="K838" s="303"/>
      <c r="L838" s="303"/>
      <c r="M838" s="303"/>
      <c r="N838" s="303"/>
      <c r="O838" s="303"/>
      <c r="P838" s="303"/>
      <c r="Q838" s="303"/>
      <c r="R838" s="303"/>
      <c r="S838" s="303"/>
      <c r="T838" s="303"/>
      <c r="U838" s="303"/>
      <c r="V838" s="305"/>
      <c r="W838" s="305"/>
      <c r="X838" s="305"/>
      <c r="Y838" s="305"/>
    </row>
    <row r="839" spans="11:25" ht="15.75" customHeight="1" x14ac:dyDescent="0.25">
      <c r="K839" s="303"/>
      <c r="L839" s="303"/>
      <c r="M839" s="303"/>
      <c r="N839" s="303"/>
      <c r="O839" s="303"/>
      <c r="P839" s="303"/>
      <c r="Q839" s="303"/>
      <c r="R839" s="303"/>
      <c r="S839" s="303"/>
      <c r="T839" s="303"/>
      <c r="U839" s="303"/>
      <c r="V839" s="305"/>
      <c r="W839" s="305"/>
      <c r="X839" s="305"/>
      <c r="Y839" s="305"/>
    </row>
    <row r="840" spans="11:25" ht="15.75" customHeight="1" x14ac:dyDescent="0.25">
      <c r="K840" s="303"/>
      <c r="L840" s="303"/>
      <c r="M840" s="303"/>
      <c r="N840" s="303"/>
      <c r="O840" s="303"/>
      <c r="P840" s="303"/>
      <c r="Q840" s="303"/>
      <c r="R840" s="303"/>
      <c r="S840" s="303"/>
      <c r="T840" s="303"/>
      <c r="U840" s="303"/>
      <c r="V840" s="305"/>
      <c r="W840" s="305"/>
      <c r="X840" s="305"/>
      <c r="Y840" s="305"/>
    </row>
    <row r="841" spans="11:25" ht="15.75" customHeight="1" x14ac:dyDescent="0.25">
      <c r="K841" s="303"/>
      <c r="L841" s="303"/>
      <c r="M841" s="303"/>
      <c r="N841" s="303"/>
      <c r="O841" s="303"/>
      <c r="P841" s="303"/>
      <c r="Q841" s="303"/>
      <c r="R841" s="303"/>
      <c r="S841" s="303"/>
      <c r="T841" s="303"/>
      <c r="U841" s="303"/>
      <c r="V841" s="305"/>
      <c r="W841" s="305"/>
      <c r="X841" s="305"/>
      <c r="Y841" s="305"/>
    </row>
    <row r="842" spans="11:25" ht="15.75" customHeight="1" x14ac:dyDescent="0.25">
      <c r="K842" s="303"/>
      <c r="L842" s="303"/>
      <c r="M842" s="303"/>
      <c r="N842" s="303"/>
      <c r="O842" s="303"/>
      <c r="P842" s="303"/>
      <c r="Q842" s="303"/>
      <c r="R842" s="303"/>
      <c r="S842" s="303"/>
      <c r="T842" s="303"/>
      <c r="U842" s="303"/>
      <c r="V842" s="305"/>
      <c r="W842" s="305"/>
      <c r="X842" s="305"/>
      <c r="Y842" s="305"/>
    </row>
    <row r="843" spans="11:25" ht="15.75" customHeight="1" x14ac:dyDescent="0.25">
      <c r="K843" s="303"/>
      <c r="L843" s="303"/>
      <c r="M843" s="303"/>
      <c r="N843" s="303"/>
      <c r="O843" s="303"/>
      <c r="P843" s="303"/>
      <c r="Q843" s="303"/>
      <c r="R843" s="303"/>
      <c r="S843" s="303"/>
      <c r="T843" s="303"/>
      <c r="U843" s="303"/>
      <c r="V843" s="305"/>
      <c r="W843" s="305"/>
      <c r="X843" s="305"/>
      <c r="Y843" s="305"/>
    </row>
    <row r="844" spans="11:25" ht="15.75" customHeight="1" x14ac:dyDescent="0.25">
      <c r="K844" s="303"/>
      <c r="L844" s="303"/>
      <c r="M844" s="303"/>
      <c r="N844" s="303"/>
      <c r="O844" s="303"/>
      <c r="P844" s="303"/>
      <c r="Q844" s="303"/>
      <c r="R844" s="303"/>
      <c r="S844" s="303"/>
      <c r="T844" s="303"/>
      <c r="U844" s="303"/>
      <c r="V844" s="305"/>
      <c r="W844" s="305"/>
      <c r="X844" s="305"/>
      <c r="Y844" s="305"/>
    </row>
    <row r="845" spans="11:25" ht="15.75" customHeight="1" x14ac:dyDescent="0.25">
      <c r="K845" s="303"/>
      <c r="L845" s="303"/>
      <c r="M845" s="303"/>
      <c r="N845" s="303"/>
      <c r="O845" s="303"/>
      <c r="P845" s="303"/>
      <c r="Q845" s="303"/>
      <c r="R845" s="303"/>
      <c r="S845" s="303"/>
      <c r="T845" s="303"/>
      <c r="U845" s="303"/>
      <c r="V845" s="305"/>
      <c r="W845" s="305"/>
      <c r="X845" s="305"/>
      <c r="Y845" s="305"/>
    </row>
    <row r="846" spans="11:25" ht="15.75" customHeight="1" x14ac:dyDescent="0.25">
      <c r="K846" s="303"/>
      <c r="L846" s="303"/>
      <c r="M846" s="303"/>
      <c r="N846" s="303"/>
      <c r="O846" s="303"/>
      <c r="P846" s="303"/>
      <c r="Q846" s="303"/>
      <c r="R846" s="303"/>
      <c r="S846" s="303"/>
      <c r="T846" s="303"/>
      <c r="U846" s="303"/>
      <c r="V846" s="305"/>
      <c r="W846" s="305"/>
      <c r="X846" s="305"/>
      <c r="Y846" s="305"/>
    </row>
    <row r="847" spans="11:25" ht="15.75" customHeight="1" x14ac:dyDescent="0.25">
      <c r="K847" s="303"/>
      <c r="L847" s="303"/>
      <c r="M847" s="303"/>
      <c r="N847" s="303"/>
      <c r="O847" s="303"/>
      <c r="P847" s="303"/>
      <c r="Q847" s="303"/>
      <c r="R847" s="303"/>
      <c r="S847" s="303"/>
      <c r="T847" s="303"/>
      <c r="U847" s="303"/>
      <c r="V847" s="305"/>
      <c r="W847" s="305"/>
      <c r="X847" s="305"/>
      <c r="Y847" s="305"/>
    </row>
    <row r="848" spans="11:25" ht="15.75" customHeight="1" x14ac:dyDescent="0.25">
      <c r="K848" s="303"/>
      <c r="L848" s="303"/>
      <c r="M848" s="303"/>
      <c r="N848" s="303"/>
      <c r="O848" s="303"/>
      <c r="P848" s="303"/>
      <c r="Q848" s="303"/>
      <c r="R848" s="303"/>
      <c r="S848" s="303"/>
      <c r="T848" s="303"/>
      <c r="U848" s="303"/>
      <c r="V848" s="305"/>
      <c r="W848" s="305"/>
      <c r="X848" s="305"/>
      <c r="Y848" s="305"/>
    </row>
    <row r="849" spans="11:25" ht="15.75" customHeight="1" x14ac:dyDescent="0.25">
      <c r="K849" s="303"/>
      <c r="L849" s="303"/>
      <c r="M849" s="303"/>
      <c r="N849" s="303"/>
      <c r="O849" s="303"/>
      <c r="P849" s="303"/>
      <c r="Q849" s="303"/>
      <c r="R849" s="303"/>
      <c r="S849" s="303"/>
      <c r="T849" s="303"/>
      <c r="U849" s="303"/>
      <c r="V849" s="305"/>
      <c r="W849" s="305"/>
      <c r="X849" s="305"/>
      <c r="Y849" s="305"/>
    </row>
    <row r="850" spans="11:25" ht="15.75" customHeight="1" x14ac:dyDescent="0.25">
      <c r="K850" s="303"/>
      <c r="L850" s="303"/>
      <c r="M850" s="303"/>
      <c r="N850" s="303"/>
      <c r="O850" s="303"/>
      <c r="P850" s="303"/>
      <c r="Q850" s="303"/>
      <c r="R850" s="303"/>
      <c r="S850" s="303"/>
      <c r="T850" s="303"/>
      <c r="U850" s="303"/>
      <c r="V850" s="305"/>
      <c r="W850" s="305"/>
      <c r="X850" s="305"/>
      <c r="Y850" s="305"/>
    </row>
    <row r="851" spans="11:25" ht="15.75" customHeight="1" x14ac:dyDescent="0.25">
      <c r="K851" s="303"/>
      <c r="L851" s="303"/>
      <c r="M851" s="303"/>
      <c r="N851" s="303"/>
      <c r="O851" s="303"/>
      <c r="P851" s="303"/>
      <c r="Q851" s="303"/>
      <c r="R851" s="303"/>
      <c r="S851" s="303"/>
      <c r="T851" s="303"/>
      <c r="U851" s="303"/>
      <c r="V851" s="305"/>
      <c r="W851" s="305"/>
      <c r="X851" s="305"/>
      <c r="Y851" s="305"/>
    </row>
    <row r="852" spans="11:25" ht="15.75" customHeight="1" x14ac:dyDescent="0.25">
      <c r="K852" s="303"/>
      <c r="L852" s="303"/>
      <c r="M852" s="303"/>
      <c r="N852" s="303"/>
      <c r="O852" s="303"/>
      <c r="P852" s="303"/>
      <c r="Q852" s="303"/>
      <c r="R852" s="303"/>
      <c r="S852" s="303"/>
      <c r="T852" s="303"/>
      <c r="U852" s="303"/>
      <c r="V852" s="305"/>
      <c r="W852" s="305"/>
      <c r="X852" s="305"/>
      <c r="Y852" s="305"/>
    </row>
    <row r="853" spans="11:25" ht="15.75" customHeight="1" x14ac:dyDescent="0.25">
      <c r="K853" s="303"/>
      <c r="L853" s="303"/>
      <c r="M853" s="303"/>
      <c r="N853" s="303"/>
      <c r="O853" s="303"/>
      <c r="P853" s="303"/>
      <c r="Q853" s="303"/>
      <c r="R853" s="303"/>
      <c r="S853" s="303"/>
      <c r="T853" s="303"/>
      <c r="U853" s="303"/>
      <c r="V853" s="305"/>
      <c r="W853" s="305"/>
      <c r="X853" s="305"/>
      <c r="Y853" s="305"/>
    </row>
    <row r="854" spans="11:25" ht="15.75" customHeight="1" x14ac:dyDescent="0.25">
      <c r="K854" s="303"/>
      <c r="L854" s="303"/>
      <c r="M854" s="303"/>
      <c r="N854" s="303"/>
      <c r="O854" s="303"/>
      <c r="P854" s="303"/>
      <c r="Q854" s="303"/>
      <c r="R854" s="303"/>
      <c r="S854" s="303"/>
      <c r="T854" s="303"/>
      <c r="U854" s="303"/>
      <c r="V854" s="305"/>
      <c r="W854" s="305"/>
      <c r="X854" s="305"/>
      <c r="Y854" s="305"/>
    </row>
    <row r="855" spans="11:25" ht="15.75" customHeight="1" x14ac:dyDescent="0.25">
      <c r="K855" s="303"/>
      <c r="L855" s="303"/>
      <c r="M855" s="303"/>
      <c r="N855" s="303"/>
      <c r="O855" s="303"/>
      <c r="P855" s="303"/>
      <c r="Q855" s="303"/>
      <c r="R855" s="303"/>
      <c r="S855" s="303"/>
      <c r="T855" s="303"/>
      <c r="U855" s="303"/>
      <c r="V855" s="305"/>
      <c r="W855" s="305"/>
      <c r="X855" s="305"/>
      <c r="Y855" s="305"/>
    </row>
    <row r="856" spans="11:25" ht="15.75" customHeight="1" x14ac:dyDescent="0.25">
      <c r="K856" s="303"/>
      <c r="L856" s="303"/>
      <c r="M856" s="303"/>
      <c r="N856" s="303"/>
      <c r="O856" s="303"/>
      <c r="P856" s="303"/>
      <c r="Q856" s="303"/>
      <c r="R856" s="303"/>
      <c r="S856" s="303"/>
      <c r="T856" s="303"/>
      <c r="U856" s="303"/>
      <c r="V856" s="305"/>
      <c r="W856" s="305"/>
      <c r="X856" s="305"/>
      <c r="Y856" s="305"/>
    </row>
    <row r="857" spans="11:25" ht="15.75" customHeight="1" x14ac:dyDescent="0.25">
      <c r="K857" s="303"/>
      <c r="L857" s="303"/>
      <c r="M857" s="303"/>
      <c r="N857" s="303"/>
      <c r="O857" s="303"/>
      <c r="P857" s="303"/>
      <c r="Q857" s="303"/>
      <c r="R857" s="303"/>
      <c r="S857" s="303"/>
      <c r="T857" s="303"/>
      <c r="U857" s="303"/>
      <c r="V857" s="305"/>
      <c r="W857" s="305"/>
      <c r="X857" s="305"/>
      <c r="Y857" s="305"/>
    </row>
    <row r="858" spans="11:25" ht="15.75" customHeight="1" x14ac:dyDescent="0.25">
      <c r="K858" s="303"/>
      <c r="L858" s="303"/>
      <c r="M858" s="303"/>
      <c r="N858" s="303"/>
      <c r="O858" s="303"/>
      <c r="P858" s="303"/>
      <c r="Q858" s="303"/>
      <c r="R858" s="303"/>
      <c r="S858" s="303"/>
      <c r="T858" s="303"/>
      <c r="U858" s="303"/>
      <c r="V858" s="305"/>
      <c r="W858" s="305"/>
      <c r="X858" s="305"/>
      <c r="Y858" s="305"/>
    </row>
    <row r="859" spans="11:25" ht="15.75" customHeight="1" x14ac:dyDescent="0.25">
      <c r="K859" s="303"/>
      <c r="L859" s="303"/>
      <c r="M859" s="303"/>
      <c r="N859" s="303"/>
      <c r="O859" s="303"/>
      <c r="P859" s="303"/>
      <c r="Q859" s="303"/>
      <c r="R859" s="303"/>
      <c r="S859" s="303"/>
      <c r="T859" s="303"/>
      <c r="U859" s="303"/>
      <c r="V859" s="305"/>
      <c r="W859" s="305"/>
      <c r="X859" s="305"/>
      <c r="Y859" s="305"/>
    </row>
    <row r="860" spans="11:25" ht="15.75" customHeight="1" x14ac:dyDescent="0.25">
      <c r="K860" s="303"/>
      <c r="L860" s="303"/>
      <c r="M860" s="303"/>
      <c r="N860" s="303"/>
      <c r="O860" s="303"/>
      <c r="P860" s="303"/>
      <c r="Q860" s="303"/>
      <c r="R860" s="303"/>
      <c r="S860" s="303"/>
      <c r="T860" s="303"/>
      <c r="U860" s="303"/>
      <c r="V860" s="305"/>
      <c r="W860" s="305"/>
      <c r="X860" s="305"/>
      <c r="Y860" s="305"/>
    </row>
    <row r="861" spans="11:25" ht="15.75" customHeight="1" x14ac:dyDescent="0.25">
      <c r="K861" s="303"/>
      <c r="L861" s="303"/>
      <c r="M861" s="303"/>
      <c r="N861" s="303"/>
      <c r="O861" s="303"/>
      <c r="P861" s="303"/>
      <c r="Q861" s="303"/>
      <c r="R861" s="303"/>
      <c r="S861" s="303"/>
      <c r="T861" s="303"/>
      <c r="U861" s="303"/>
      <c r="V861" s="305"/>
      <c r="W861" s="305"/>
      <c r="X861" s="305"/>
      <c r="Y861" s="305"/>
    </row>
    <row r="862" spans="11:25" ht="15.75" customHeight="1" x14ac:dyDescent="0.25">
      <c r="K862" s="303"/>
      <c r="L862" s="303"/>
      <c r="M862" s="303"/>
      <c r="N862" s="303"/>
      <c r="O862" s="303"/>
      <c r="P862" s="303"/>
      <c r="Q862" s="303"/>
      <c r="R862" s="303"/>
      <c r="S862" s="303"/>
      <c r="T862" s="303"/>
      <c r="U862" s="303"/>
      <c r="V862" s="305"/>
      <c r="W862" s="305"/>
      <c r="X862" s="305"/>
      <c r="Y862" s="305"/>
    </row>
    <row r="863" spans="11:25" ht="15.75" customHeight="1" x14ac:dyDescent="0.25">
      <c r="K863" s="303"/>
      <c r="L863" s="303"/>
      <c r="M863" s="303"/>
      <c r="N863" s="303"/>
      <c r="O863" s="303"/>
      <c r="P863" s="303"/>
      <c r="Q863" s="303"/>
      <c r="R863" s="303"/>
      <c r="S863" s="303"/>
      <c r="T863" s="303"/>
      <c r="U863" s="303"/>
      <c r="V863" s="305"/>
      <c r="W863" s="305"/>
      <c r="X863" s="305"/>
      <c r="Y863" s="305"/>
    </row>
    <row r="864" spans="11:25" ht="15.75" customHeight="1" x14ac:dyDescent="0.25">
      <c r="K864" s="303"/>
      <c r="L864" s="303"/>
      <c r="M864" s="303"/>
      <c r="N864" s="303"/>
      <c r="O864" s="303"/>
      <c r="P864" s="303"/>
      <c r="Q864" s="303"/>
      <c r="R864" s="303"/>
      <c r="S864" s="303"/>
      <c r="T864" s="303"/>
      <c r="U864" s="303"/>
      <c r="V864" s="305"/>
      <c r="W864" s="305"/>
      <c r="X864" s="305"/>
      <c r="Y864" s="305"/>
    </row>
    <row r="865" spans="11:25" ht="15.75" customHeight="1" x14ac:dyDescent="0.25">
      <c r="K865" s="303"/>
      <c r="L865" s="303"/>
      <c r="M865" s="303"/>
      <c r="N865" s="303"/>
      <c r="O865" s="303"/>
      <c r="P865" s="303"/>
      <c r="Q865" s="303"/>
      <c r="R865" s="303"/>
      <c r="S865" s="303"/>
      <c r="T865" s="303"/>
      <c r="U865" s="303"/>
      <c r="V865" s="305"/>
      <c r="W865" s="305"/>
      <c r="X865" s="305"/>
      <c r="Y865" s="305"/>
    </row>
    <row r="866" spans="11:25" ht="15.75" customHeight="1" x14ac:dyDescent="0.25">
      <c r="K866" s="303"/>
      <c r="L866" s="303"/>
      <c r="M866" s="303"/>
      <c r="N866" s="303"/>
      <c r="O866" s="303"/>
      <c r="P866" s="303"/>
      <c r="Q866" s="303"/>
      <c r="R866" s="303"/>
      <c r="S866" s="303"/>
      <c r="T866" s="303"/>
      <c r="U866" s="303"/>
      <c r="V866" s="305"/>
      <c r="W866" s="305"/>
      <c r="X866" s="305"/>
      <c r="Y866" s="305"/>
    </row>
    <row r="867" spans="11:25" ht="15.75" customHeight="1" x14ac:dyDescent="0.25">
      <c r="K867" s="303"/>
      <c r="L867" s="303"/>
      <c r="M867" s="303"/>
      <c r="N867" s="303"/>
      <c r="O867" s="303"/>
      <c r="P867" s="303"/>
      <c r="Q867" s="303"/>
      <c r="R867" s="303"/>
      <c r="S867" s="303"/>
      <c r="T867" s="303"/>
      <c r="U867" s="303"/>
      <c r="V867" s="305"/>
      <c r="W867" s="305"/>
      <c r="X867" s="305"/>
      <c r="Y867" s="305"/>
    </row>
    <row r="868" spans="11:25" ht="15.75" customHeight="1" x14ac:dyDescent="0.25">
      <c r="K868" s="303"/>
      <c r="L868" s="303"/>
      <c r="M868" s="303"/>
      <c r="N868" s="303"/>
      <c r="O868" s="303"/>
      <c r="P868" s="303"/>
      <c r="Q868" s="303"/>
      <c r="R868" s="303"/>
      <c r="S868" s="303"/>
      <c r="T868" s="303"/>
      <c r="U868" s="303"/>
      <c r="V868" s="305"/>
      <c r="W868" s="305"/>
      <c r="X868" s="305"/>
      <c r="Y868" s="305"/>
    </row>
    <row r="869" spans="11:25" ht="15.75" customHeight="1" x14ac:dyDescent="0.25">
      <c r="K869" s="303"/>
      <c r="L869" s="303"/>
      <c r="M869" s="303"/>
      <c r="N869" s="303"/>
      <c r="O869" s="303"/>
      <c r="P869" s="303"/>
      <c r="Q869" s="303"/>
      <c r="R869" s="303"/>
      <c r="S869" s="303"/>
      <c r="T869" s="303"/>
      <c r="U869" s="303"/>
      <c r="V869" s="305"/>
      <c r="W869" s="305"/>
      <c r="X869" s="305"/>
      <c r="Y869" s="305"/>
    </row>
    <row r="870" spans="11:25" ht="15.75" customHeight="1" x14ac:dyDescent="0.25">
      <c r="K870" s="303"/>
      <c r="L870" s="303"/>
      <c r="M870" s="303"/>
      <c r="N870" s="303"/>
      <c r="O870" s="303"/>
      <c r="P870" s="303"/>
      <c r="Q870" s="303"/>
      <c r="R870" s="303"/>
      <c r="S870" s="303"/>
      <c r="T870" s="303"/>
      <c r="U870" s="303"/>
      <c r="V870" s="305"/>
      <c r="W870" s="305"/>
      <c r="X870" s="305"/>
      <c r="Y870" s="305"/>
    </row>
    <row r="871" spans="11:25" ht="15.75" customHeight="1" x14ac:dyDescent="0.25">
      <c r="K871" s="303"/>
      <c r="L871" s="303"/>
      <c r="M871" s="303"/>
      <c r="N871" s="303"/>
      <c r="O871" s="303"/>
      <c r="P871" s="303"/>
      <c r="Q871" s="303"/>
      <c r="R871" s="303"/>
      <c r="S871" s="303"/>
      <c r="T871" s="303"/>
      <c r="U871" s="303"/>
      <c r="V871" s="305"/>
      <c r="W871" s="305"/>
      <c r="X871" s="305"/>
      <c r="Y871" s="305"/>
    </row>
    <row r="872" spans="11:25" ht="15.75" customHeight="1" x14ac:dyDescent="0.25">
      <c r="K872" s="303"/>
      <c r="L872" s="303"/>
      <c r="M872" s="303"/>
      <c r="N872" s="303"/>
      <c r="O872" s="303"/>
      <c r="P872" s="303"/>
      <c r="Q872" s="303"/>
      <c r="R872" s="303"/>
      <c r="S872" s="303"/>
      <c r="T872" s="303"/>
      <c r="U872" s="303"/>
      <c r="V872" s="305"/>
      <c r="W872" s="305"/>
      <c r="X872" s="305"/>
      <c r="Y872" s="305"/>
    </row>
    <row r="873" spans="11:25" ht="15.75" customHeight="1" x14ac:dyDescent="0.25">
      <c r="K873" s="303"/>
      <c r="L873" s="303"/>
      <c r="M873" s="303"/>
      <c r="N873" s="303"/>
      <c r="O873" s="303"/>
      <c r="P873" s="303"/>
      <c r="Q873" s="303"/>
      <c r="R873" s="303"/>
      <c r="S873" s="303"/>
      <c r="T873" s="303"/>
      <c r="U873" s="303"/>
      <c r="V873" s="305"/>
      <c r="W873" s="305"/>
      <c r="X873" s="305"/>
      <c r="Y873" s="305"/>
    </row>
    <row r="874" spans="11:25" ht="15.75" customHeight="1" x14ac:dyDescent="0.25">
      <c r="K874" s="303"/>
      <c r="L874" s="303"/>
      <c r="M874" s="303"/>
      <c r="N874" s="303"/>
      <c r="O874" s="303"/>
      <c r="P874" s="303"/>
      <c r="Q874" s="303"/>
      <c r="R874" s="303"/>
      <c r="S874" s="303"/>
      <c r="T874" s="303"/>
      <c r="U874" s="303"/>
      <c r="V874" s="305"/>
      <c r="W874" s="305"/>
      <c r="X874" s="305"/>
      <c r="Y874" s="305"/>
    </row>
    <row r="875" spans="11:25" ht="15.75" customHeight="1" x14ac:dyDescent="0.25">
      <c r="K875" s="303"/>
      <c r="L875" s="303"/>
      <c r="M875" s="303"/>
      <c r="N875" s="303"/>
      <c r="O875" s="303"/>
      <c r="P875" s="303"/>
      <c r="Q875" s="303"/>
      <c r="R875" s="303"/>
      <c r="S875" s="303"/>
      <c r="T875" s="303"/>
      <c r="U875" s="303"/>
      <c r="V875" s="305"/>
      <c r="W875" s="305"/>
      <c r="X875" s="305"/>
      <c r="Y875" s="305"/>
    </row>
    <row r="876" spans="11:25" ht="15.75" customHeight="1" x14ac:dyDescent="0.25">
      <c r="K876" s="303"/>
      <c r="L876" s="303"/>
      <c r="M876" s="303"/>
      <c r="N876" s="303"/>
      <c r="O876" s="303"/>
      <c r="P876" s="303"/>
      <c r="Q876" s="303"/>
      <c r="R876" s="303"/>
      <c r="S876" s="303"/>
      <c r="T876" s="303"/>
      <c r="U876" s="303"/>
      <c r="V876" s="305"/>
      <c r="W876" s="305"/>
      <c r="X876" s="305"/>
      <c r="Y876" s="305"/>
    </row>
    <row r="877" spans="11:25" ht="15.75" customHeight="1" x14ac:dyDescent="0.25">
      <c r="K877" s="303"/>
      <c r="L877" s="303"/>
      <c r="M877" s="303"/>
      <c r="N877" s="303"/>
      <c r="O877" s="303"/>
      <c r="P877" s="303"/>
      <c r="Q877" s="303"/>
      <c r="R877" s="303"/>
      <c r="S877" s="303"/>
      <c r="T877" s="303"/>
      <c r="U877" s="303"/>
      <c r="V877" s="305"/>
      <c r="W877" s="305"/>
      <c r="X877" s="305"/>
      <c r="Y877" s="305"/>
    </row>
    <row r="878" spans="11:25" ht="15.75" customHeight="1" x14ac:dyDescent="0.25">
      <c r="K878" s="303"/>
      <c r="L878" s="303"/>
      <c r="M878" s="303"/>
      <c r="N878" s="303"/>
      <c r="O878" s="303"/>
      <c r="P878" s="303"/>
      <c r="Q878" s="303"/>
      <c r="R878" s="303"/>
      <c r="S878" s="303"/>
      <c r="T878" s="303"/>
      <c r="U878" s="303"/>
      <c r="V878" s="305"/>
      <c r="W878" s="305"/>
      <c r="X878" s="305"/>
      <c r="Y878" s="305"/>
    </row>
    <row r="879" spans="11:25" ht="15.75" customHeight="1" x14ac:dyDescent="0.25">
      <c r="K879" s="303"/>
      <c r="L879" s="303"/>
      <c r="M879" s="303"/>
      <c r="N879" s="303"/>
      <c r="O879" s="303"/>
      <c r="P879" s="303"/>
      <c r="Q879" s="303"/>
      <c r="R879" s="303"/>
      <c r="S879" s="303"/>
      <c r="T879" s="303"/>
      <c r="U879" s="303"/>
      <c r="V879" s="305"/>
      <c r="W879" s="305"/>
      <c r="X879" s="305"/>
      <c r="Y879" s="305"/>
    </row>
    <row r="880" spans="11:25" ht="15.75" customHeight="1" x14ac:dyDescent="0.25">
      <c r="K880" s="303"/>
      <c r="L880" s="303"/>
      <c r="M880" s="303"/>
      <c r="N880" s="303"/>
      <c r="O880" s="303"/>
      <c r="P880" s="303"/>
      <c r="Q880" s="303"/>
      <c r="R880" s="303"/>
      <c r="S880" s="303"/>
      <c r="T880" s="303"/>
      <c r="U880" s="303"/>
      <c r="V880" s="305"/>
      <c r="W880" s="305"/>
      <c r="X880" s="305"/>
      <c r="Y880" s="305"/>
    </row>
    <row r="881" spans="11:25" ht="15.75" customHeight="1" x14ac:dyDescent="0.25">
      <c r="K881" s="303"/>
      <c r="L881" s="303"/>
      <c r="M881" s="303"/>
      <c r="N881" s="303"/>
      <c r="O881" s="303"/>
      <c r="P881" s="303"/>
      <c r="Q881" s="303"/>
      <c r="R881" s="303"/>
      <c r="S881" s="303"/>
      <c r="T881" s="303"/>
      <c r="U881" s="303"/>
      <c r="V881" s="305"/>
      <c r="W881" s="305"/>
      <c r="X881" s="305"/>
      <c r="Y881" s="305"/>
    </row>
    <row r="882" spans="11:25" ht="15.75" customHeight="1" x14ac:dyDescent="0.25">
      <c r="K882" s="303"/>
      <c r="L882" s="303"/>
      <c r="M882" s="303"/>
      <c r="N882" s="303"/>
      <c r="O882" s="303"/>
      <c r="P882" s="303"/>
      <c r="Q882" s="303"/>
      <c r="R882" s="303"/>
      <c r="S882" s="303"/>
      <c r="T882" s="303"/>
      <c r="U882" s="303"/>
      <c r="V882" s="305"/>
      <c r="W882" s="305"/>
      <c r="X882" s="305"/>
      <c r="Y882" s="305"/>
    </row>
    <row r="883" spans="11:25" ht="15.75" customHeight="1" x14ac:dyDescent="0.25">
      <c r="K883" s="303"/>
      <c r="L883" s="303"/>
      <c r="M883" s="303"/>
      <c r="N883" s="303"/>
      <c r="O883" s="303"/>
      <c r="P883" s="303"/>
      <c r="Q883" s="303"/>
      <c r="R883" s="303"/>
      <c r="S883" s="303"/>
      <c r="T883" s="303"/>
      <c r="U883" s="303"/>
      <c r="V883" s="305"/>
      <c r="W883" s="305"/>
      <c r="X883" s="305"/>
      <c r="Y883" s="305"/>
    </row>
    <row r="884" spans="11:25" ht="15.75" customHeight="1" x14ac:dyDescent="0.25">
      <c r="K884" s="303"/>
      <c r="L884" s="303"/>
      <c r="M884" s="303"/>
      <c r="N884" s="303"/>
      <c r="O884" s="303"/>
      <c r="P884" s="303"/>
      <c r="Q884" s="303"/>
      <c r="R884" s="303"/>
      <c r="S884" s="303"/>
      <c r="T884" s="303"/>
      <c r="U884" s="303"/>
      <c r="V884" s="305"/>
      <c r="W884" s="305"/>
      <c r="X884" s="305"/>
      <c r="Y884" s="305"/>
    </row>
    <row r="885" spans="11:25" ht="15.75" customHeight="1" x14ac:dyDescent="0.25">
      <c r="K885" s="303"/>
      <c r="L885" s="303"/>
      <c r="M885" s="303"/>
      <c r="N885" s="303"/>
      <c r="O885" s="303"/>
      <c r="P885" s="303"/>
      <c r="Q885" s="303"/>
      <c r="R885" s="303"/>
      <c r="S885" s="303"/>
      <c r="T885" s="303"/>
      <c r="U885" s="303"/>
      <c r="V885" s="305"/>
      <c r="W885" s="305"/>
      <c r="X885" s="305"/>
      <c r="Y885" s="305"/>
    </row>
    <row r="886" spans="11:25" ht="15.75" customHeight="1" x14ac:dyDescent="0.25">
      <c r="K886" s="303"/>
      <c r="L886" s="303"/>
      <c r="M886" s="303"/>
      <c r="N886" s="303"/>
      <c r="O886" s="303"/>
      <c r="P886" s="303"/>
      <c r="Q886" s="303"/>
      <c r="R886" s="303"/>
      <c r="S886" s="303"/>
      <c r="T886" s="303"/>
      <c r="U886" s="303"/>
      <c r="V886" s="305"/>
      <c r="W886" s="305"/>
      <c r="X886" s="305"/>
      <c r="Y886" s="305"/>
    </row>
    <row r="887" spans="11:25" ht="15.75" customHeight="1" x14ac:dyDescent="0.25">
      <c r="K887" s="303"/>
      <c r="L887" s="303"/>
      <c r="M887" s="303"/>
      <c r="N887" s="303"/>
      <c r="O887" s="303"/>
      <c r="P887" s="303"/>
      <c r="Q887" s="303"/>
      <c r="R887" s="303"/>
      <c r="S887" s="303"/>
      <c r="T887" s="303"/>
      <c r="U887" s="303"/>
      <c r="V887" s="305"/>
      <c r="W887" s="305"/>
      <c r="X887" s="305"/>
      <c r="Y887" s="305"/>
    </row>
    <row r="888" spans="11:25" ht="15.75" customHeight="1" x14ac:dyDescent="0.25">
      <c r="K888" s="303"/>
      <c r="L888" s="303"/>
      <c r="M888" s="303"/>
      <c r="N888" s="303"/>
      <c r="O888" s="303"/>
      <c r="P888" s="303"/>
      <c r="Q888" s="303"/>
      <c r="R888" s="303"/>
      <c r="S888" s="303"/>
      <c r="T888" s="303"/>
      <c r="U888" s="303"/>
      <c r="V888" s="305"/>
      <c r="W888" s="305"/>
      <c r="X888" s="305"/>
      <c r="Y888" s="305"/>
    </row>
    <row r="889" spans="11:25" ht="15.75" customHeight="1" x14ac:dyDescent="0.25">
      <c r="K889" s="303"/>
      <c r="L889" s="303"/>
      <c r="M889" s="303"/>
      <c r="N889" s="303"/>
      <c r="O889" s="303"/>
      <c r="P889" s="303"/>
      <c r="Q889" s="303"/>
      <c r="R889" s="303"/>
      <c r="S889" s="303"/>
      <c r="T889" s="303"/>
      <c r="U889" s="303"/>
      <c r="V889" s="305"/>
      <c r="W889" s="305"/>
      <c r="X889" s="305"/>
      <c r="Y889" s="305"/>
    </row>
    <row r="890" spans="11:25" ht="15.75" customHeight="1" x14ac:dyDescent="0.25">
      <c r="K890" s="303"/>
      <c r="L890" s="303"/>
      <c r="M890" s="303"/>
      <c r="N890" s="303"/>
      <c r="O890" s="303"/>
      <c r="P890" s="303"/>
      <c r="Q890" s="303"/>
      <c r="R890" s="303"/>
      <c r="S890" s="303"/>
      <c r="T890" s="303"/>
      <c r="U890" s="303"/>
      <c r="V890" s="305"/>
      <c r="W890" s="305"/>
      <c r="X890" s="305"/>
      <c r="Y890" s="305"/>
    </row>
    <row r="891" spans="11:25" ht="15.75" customHeight="1" x14ac:dyDescent="0.25">
      <c r="K891" s="303"/>
      <c r="L891" s="303"/>
      <c r="M891" s="303"/>
      <c r="N891" s="303"/>
      <c r="O891" s="303"/>
      <c r="P891" s="303"/>
      <c r="Q891" s="303"/>
      <c r="R891" s="303"/>
      <c r="S891" s="303"/>
      <c r="T891" s="303"/>
      <c r="U891" s="303"/>
      <c r="V891" s="305"/>
      <c r="W891" s="305"/>
      <c r="X891" s="305"/>
      <c r="Y891" s="305"/>
    </row>
    <row r="892" spans="11:25" ht="15.75" customHeight="1" x14ac:dyDescent="0.25">
      <c r="K892" s="303"/>
      <c r="L892" s="303"/>
      <c r="M892" s="303"/>
      <c r="N892" s="303"/>
      <c r="O892" s="303"/>
      <c r="P892" s="303"/>
      <c r="Q892" s="303"/>
      <c r="R892" s="303"/>
      <c r="S892" s="303"/>
      <c r="T892" s="303"/>
      <c r="U892" s="303"/>
      <c r="V892" s="305"/>
      <c r="W892" s="305"/>
      <c r="X892" s="305"/>
      <c r="Y892" s="305"/>
    </row>
    <row r="893" spans="11:25" ht="15.75" customHeight="1" x14ac:dyDescent="0.25">
      <c r="K893" s="303"/>
      <c r="L893" s="303"/>
      <c r="M893" s="303"/>
      <c r="N893" s="303"/>
      <c r="O893" s="303"/>
      <c r="P893" s="303"/>
      <c r="Q893" s="303"/>
      <c r="R893" s="303"/>
      <c r="S893" s="303"/>
      <c r="T893" s="303"/>
      <c r="U893" s="303"/>
      <c r="V893" s="305"/>
      <c r="W893" s="305"/>
      <c r="X893" s="305"/>
      <c r="Y893" s="305"/>
    </row>
    <row r="894" spans="11:25" ht="15.75" customHeight="1" x14ac:dyDescent="0.25">
      <c r="K894" s="303"/>
      <c r="L894" s="303"/>
      <c r="M894" s="303"/>
      <c r="N894" s="303"/>
      <c r="O894" s="303"/>
      <c r="P894" s="303"/>
      <c r="Q894" s="303"/>
      <c r="R894" s="303"/>
      <c r="S894" s="303"/>
      <c r="T894" s="303"/>
      <c r="U894" s="303"/>
      <c r="V894" s="305"/>
      <c r="W894" s="305"/>
      <c r="X894" s="305"/>
      <c r="Y894" s="305"/>
    </row>
    <row r="895" spans="11:25" ht="15.75" customHeight="1" x14ac:dyDescent="0.25">
      <c r="K895" s="303"/>
      <c r="L895" s="303"/>
      <c r="M895" s="303"/>
      <c r="N895" s="303"/>
      <c r="O895" s="303"/>
      <c r="P895" s="303"/>
      <c r="Q895" s="303"/>
      <c r="R895" s="303"/>
      <c r="S895" s="303"/>
      <c r="T895" s="303"/>
      <c r="U895" s="303"/>
      <c r="V895" s="305"/>
      <c r="W895" s="305"/>
      <c r="X895" s="305"/>
      <c r="Y895" s="305"/>
    </row>
    <row r="896" spans="11:25" ht="15.75" customHeight="1" x14ac:dyDescent="0.25">
      <c r="K896" s="303"/>
      <c r="L896" s="303"/>
      <c r="M896" s="303"/>
      <c r="N896" s="303"/>
      <c r="O896" s="303"/>
      <c r="P896" s="303"/>
      <c r="Q896" s="303"/>
      <c r="R896" s="303"/>
      <c r="S896" s="303"/>
      <c r="T896" s="303"/>
      <c r="U896" s="303"/>
      <c r="V896" s="305"/>
      <c r="W896" s="305"/>
      <c r="X896" s="305"/>
      <c r="Y896" s="305"/>
    </row>
    <row r="897" spans="11:25" ht="15.75" customHeight="1" x14ac:dyDescent="0.25">
      <c r="K897" s="303"/>
      <c r="L897" s="303"/>
      <c r="M897" s="303"/>
      <c r="N897" s="303"/>
      <c r="O897" s="303"/>
      <c r="P897" s="303"/>
      <c r="Q897" s="303"/>
      <c r="R897" s="303"/>
      <c r="S897" s="303"/>
      <c r="T897" s="303"/>
      <c r="U897" s="303"/>
      <c r="V897" s="305"/>
      <c r="W897" s="305"/>
      <c r="X897" s="305"/>
      <c r="Y897" s="305"/>
    </row>
    <row r="898" spans="11:25" ht="15.75" customHeight="1" x14ac:dyDescent="0.25">
      <c r="K898" s="303"/>
      <c r="L898" s="303"/>
      <c r="M898" s="303"/>
      <c r="N898" s="303"/>
      <c r="O898" s="303"/>
      <c r="P898" s="303"/>
      <c r="Q898" s="303"/>
      <c r="R898" s="303"/>
      <c r="S898" s="303"/>
      <c r="T898" s="303"/>
      <c r="U898" s="303"/>
      <c r="V898" s="305"/>
      <c r="W898" s="305"/>
      <c r="X898" s="305"/>
      <c r="Y898" s="305"/>
    </row>
    <row r="899" spans="11:25" ht="15.75" customHeight="1" x14ac:dyDescent="0.25">
      <c r="K899" s="303"/>
      <c r="L899" s="303"/>
      <c r="M899" s="303"/>
      <c r="N899" s="303"/>
      <c r="O899" s="303"/>
      <c r="P899" s="303"/>
      <c r="Q899" s="303"/>
      <c r="R899" s="303"/>
      <c r="S899" s="303"/>
      <c r="T899" s="303"/>
      <c r="U899" s="303"/>
      <c r="V899" s="305"/>
      <c r="W899" s="305"/>
      <c r="X899" s="305"/>
      <c r="Y899" s="305"/>
    </row>
    <row r="900" spans="11:25" ht="15.75" customHeight="1" x14ac:dyDescent="0.25">
      <c r="K900" s="303"/>
      <c r="L900" s="303"/>
      <c r="M900" s="303"/>
      <c r="N900" s="303"/>
      <c r="O900" s="303"/>
      <c r="P900" s="303"/>
      <c r="Q900" s="303"/>
      <c r="R900" s="303"/>
      <c r="S900" s="303"/>
      <c r="T900" s="303"/>
      <c r="U900" s="303"/>
      <c r="V900" s="305"/>
      <c r="W900" s="305"/>
      <c r="X900" s="305"/>
      <c r="Y900" s="305"/>
    </row>
    <row r="901" spans="11:25" ht="15.75" customHeight="1" x14ac:dyDescent="0.25">
      <c r="K901" s="303"/>
      <c r="L901" s="303"/>
      <c r="M901" s="303"/>
      <c r="N901" s="303"/>
      <c r="O901" s="303"/>
      <c r="P901" s="303"/>
      <c r="Q901" s="303"/>
      <c r="R901" s="303"/>
      <c r="S901" s="303"/>
      <c r="T901" s="303"/>
      <c r="U901" s="303"/>
      <c r="V901" s="305"/>
      <c r="W901" s="305"/>
      <c r="X901" s="305"/>
      <c r="Y901" s="305"/>
    </row>
    <row r="902" spans="11:25" ht="15.75" customHeight="1" x14ac:dyDescent="0.25">
      <c r="K902" s="303"/>
      <c r="L902" s="303"/>
      <c r="M902" s="303"/>
      <c r="N902" s="303"/>
      <c r="O902" s="303"/>
      <c r="P902" s="303"/>
      <c r="Q902" s="303"/>
      <c r="R902" s="303"/>
      <c r="S902" s="303"/>
      <c r="T902" s="303"/>
      <c r="U902" s="303"/>
      <c r="V902" s="305"/>
      <c r="W902" s="305"/>
      <c r="X902" s="305"/>
      <c r="Y902" s="305"/>
    </row>
    <row r="903" spans="11:25" ht="15.75" customHeight="1" x14ac:dyDescent="0.25">
      <c r="K903" s="303"/>
      <c r="L903" s="303"/>
      <c r="M903" s="303"/>
      <c r="N903" s="303"/>
      <c r="O903" s="303"/>
      <c r="P903" s="303"/>
      <c r="Q903" s="303"/>
      <c r="R903" s="303"/>
      <c r="S903" s="303"/>
      <c r="T903" s="303"/>
      <c r="U903" s="303"/>
      <c r="V903" s="305"/>
      <c r="W903" s="305"/>
      <c r="X903" s="305"/>
      <c r="Y903" s="305"/>
    </row>
    <row r="904" spans="11:25" ht="15.75" customHeight="1" x14ac:dyDescent="0.25">
      <c r="K904" s="303"/>
      <c r="L904" s="303"/>
      <c r="M904" s="303"/>
      <c r="N904" s="303"/>
      <c r="O904" s="303"/>
      <c r="P904" s="303"/>
      <c r="Q904" s="303"/>
      <c r="R904" s="303"/>
      <c r="S904" s="303"/>
      <c r="T904" s="303"/>
      <c r="U904" s="303"/>
      <c r="V904" s="305"/>
      <c r="W904" s="305"/>
      <c r="X904" s="305"/>
      <c r="Y904" s="305"/>
    </row>
    <row r="905" spans="11:25" ht="15.75" customHeight="1" x14ac:dyDescent="0.25">
      <c r="K905" s="303"/>
      <c r="L905" s="303"/>
      <c r="M905" s="303"/>
      <c r="N905" s="303"/>
      <c r="O905" s="303"/>
      <c r="P905" s="303"/>
      <c r="Q905" s="303"/>
      <c r="R905" s="303"/>
      <c r="S905" s="303"/>
      <c r="T905" s="303"/>
      <c r="U905" s="303"/>
      <c r="V905" s="305"/>
      <c r="W905" s="305"/>
      <c r="X905" s="305"/>
      <c r="Y905" s="305"/>
    </row>
    <row r="906" spans="11:25" ht="15.75" customHeight="1" x14ac:dyDescent="0.25">
      <c r="K906" s="303"/>
      <c r="L906" s="303"/>
      <c r="M906" s="303"/>
      <c r="N906" s="303"/>
      <c r="O906" s="303"/>
      <c r="P906" s="303"/>
      <c r="Q906" s="303"/>
      <c r="R906" s="303"/>
      <c r="S906" s="303"/>
      <c r="T906" s="303"/>
      <c r="U906" s="303"/>
      <c r="V906" s="305"/>
      <c r="W906" s="305"/>
      <c r="X906" s="305"/>
      <c r="Y906" s="305"/>
    </row>
    <row r="907" spans="11:25" ht="15.75" customHeight="1" x14ac:dyDescent="0.25">
      <c r="K907" s="303"/>
      <c r="L907" s="303"/>
      <c r="M907" s="303"/>
      <c r="N907" s="303"/>
      <c r="O907" s="303"/>
      <c r="P907" s="303"/>
      <c r="Q907" s="303"/>
      <c r="R907" s="303"/>
      <c r="S907" s="303"/>
      <c r="T907" s="303"/>
      <c r="U907" s="303"/>
      <c r="V907" s="305"/>
      <c r="W907" s="305"/>
      <c r="X907" s="305"/>
      <c r="Y907" s="305"/>
    </row>
    <row r="908" spans="11:25" ht="15.75" customHeight="1" x14ac:dyDescent="0.25">
      <c r="K908" s="303"/>
      <c r="L908" s="303"/>
      <c r="M908" s="303"/>
      <c r="N908" s="303"/>
      <c r="O908" s="303"/>
      <c r="P908" s="303"/>
      <c r="Q908" s="303"/>
      <c r="R908" s="303"/>
      <c r="S908" s="303"/>
      <c r="T908" s="303"/>
      <c r="U908" s="303"/>
      <c r="V908" s="305"/>
      <c r="W908" s="305"/>
      <c r="X908" s="305"/>
      <c r="Y908" s="305"/>
    </row>
    <row r="909" spans="11:25" ht="15.75" customHeight="1" x14ac:dyDescent="0.25">
      <c r="K909" s="303"/>
      <c r="L909" s="303"/>
      <c r="M909" s="303"/>
      <c r="N909" s="303"/>
      <c r="O909" s="303"/>
      <c r="P909" s="303"/>
      <c r="Q909" s="303"/>
      <c r="R909" s="303"/>
      <c r="S909" s="303"/>
      <c r="T909" s="303"/>
      <c r="U909" s="303"/>
      <c r="V909" s="305"/>
      <c r="W909" s="305"/>
      <c r="X909" s="305"/>
      <c r="Y909" s="305"/>
    </row>
    <row r="910" spans="11:25" ht="15.75" customHeight="1" x14ac:dyDescent="0.25">
      <c r="K910" s="303"/>
      <c r="L910" s="303"/>
      <c r="M910" s="303"/>
      <c r="N910" s="303"/>
      <c r="O910" s="303"/>
      <c r="P910" s="303"/>
      <c r="Q910" s="303"/>
      <c r="R910" s="303"/>
      <c r="S910" s="303"/>
      <c r="T910" s="303"/>
      <c r="U910" s="303"/>
      <c r="V910" s="305"/>
      <c r="W910" s="305"/>
      <c r="X910" s="305"/>
      <c r="Y910" s="305"/>
    </row>
    <row r="911" spans="11:25" ht="15.75" customHeight="1" x14ac:dyDescent="0.25">
      <c r="K911" s="303"/>
      <c r="L911" s="303"/>
      <c r="M911" s="303"/>
      <c r="N911" s="303"/>
      <c r="O911" s="303"/>
      <c r="P911" s="303"/>
      <c r="Q911" s="303"/>
      <c r="R911" s="303"/>
      <c r="S911" s="303"/>
      <c r="T911" s="303"/>
      <c r="U911" s="303"/>
      <c r="V911" s="305"/>
      <c r="W911" s="305"/>
      <c r="X911" s="305"/>
      <c r="Y911" s="305"/>
    </row>
    <row r="912" spans="11:25" ht="15.75" customHeight="1" x14ac:dyDescent="0.25">
      <c r="K912" s="303"/>
      <c r="L912" s="303"/>
      <c r="M912" s="303"/>
      <c r="N912" s="303"/>
      <c r="O912" s="303"/>
      <c r="P912" s="303"/>
      <c r="Q912" s="303"/>
      <c r="R912" s="303"/>
      <c r="S912" s="303"/>
      <c r="T912" s="303"/>
      <c r="U912" s="303"/>
      <c r="V912" s="305"/>
      <c r="W912" s="305"/>
      <c r="X912" s="305"/>
      <c r="Y912" s="305"/>
    </row>
    <row r="913" spans="11:25" ht="15.75" customHeight="1" x14ac:dyDescent="0.25">
      <c r="K913" s="303"/>
      <c r="L913" s="303"/>
      <c r="M913" s="303"/>
      <c r="N913" s="303"/>
      <c r="O913" s="303"/>
      <c r="P913" s="303"/>
      <c r="Q913" s="303"/>
      <c r="R913" s="303"/>
      <c r="S913" s="303"/>
      <c r="T913" s="303"/>
      <c r="U913" s="303"/>
      <c r="V913" s="305"/>
      <c r="W913" s="305"/>
      <c r="X913" s="305"/>
      <c r="Y913" s="305"/>
    </row>
    <row r="914" spans="11:25" ht="15.75" customHeight="1" x14ac:dyDescent="0.25">
      <c r="K914" s="303"/>
      <c r="L914" s="303"/>
      <c r="M914" s="303"/>
      <c r="N914" s="303"/>
      <c r="O914" s="303"/>
      <c r="P914" s="303"/>
      <c r="Q914" s="303"/>
      <c r="R914" s="303"/>
      <c r="S914" s="303"/>
      <c r="T914" s="303"/>
      <c r="U914" s="303"/>
      <c r="V914" s="305"/>
      <c r="W914" s="305"/>
      <c r="X914" s="305"/>
      <c r="Y914" s="305"/>
    </row>
    <row r="915" spans="11:25" ht="15.75" customHeight="1" x14ac:dyDescent="0.25">
      <c r="K915" s="303"/>
      <c r="L915" s="303"/>
      <c r="M915" s="303"/>
      <c r="N915" s="303"/>
      <c r="O915" s="303"/>
      <c r="P915" s="303"/>
      <c r="Q915" s="303"/>
      <c r="R915" s="303"/>
      <c r="S915" s="303"/>
      <c r="T915" s="303"/>
      <c r="U915" s="303"/>
      <c r="V915" s="305"/>
      <c r="W915" s="305"/>
      <c r="X915" s="305"/>
      <c r="Y915" s="305"/>
    </row>
    <row r="916" spans="11:25" ht="15.75" customHeight="1" x14ac:dyDescent="0.25">
      <c r="K916" s="303"/>
      <c r="L916" s="303"/>
      <c r="M916" s="303"/>
      <c r="N916" s="303"/>
      <c r="O916" s="303"/>
      <c r="P916" s="303"/>
      <c r="Q916" s="303"/>
      <c r="R916" s="303"/>
      <c r="S916" s="303"/>
      <c r="T916" s="303"/>
      <c r="U916" s="303"/>
      <c r="V916" s="305"/>
      <c r="W916" s="305"/>
      <c r="X916" s="305"/>
      <c r="Y916" s="305"/>
    </row>
    <row r="917" spans="11:25" ht="15.75" customHeight="1" x14ac:dyDescent="0.25">
      <c r="K917" s="303"/>
      <c r="L917" s="303"/>
      <c r="M917" s="303"/>
      <c r="N917" s="303"/>
      <c r="O917" s="303"/>
      <c r="P917" s="303"/>
      <c r="Q917" s="303"/>
      <c r="R917" s="303"/>
      <c r="S917" s="303"/>
      <c r="T917" s="303"/>
      <c r="U917" s="303"/>
      <c r="V917" s="305"/>
      <c r="W917" s="305"/>
      <c r="X917" s="305"/>
      <c r="Y917" s="305"/>
    </row>
    <row r="918" spans="11:25" ht="15.75" customHeight="1" x14ac:dyDescent="0.25">
      <c r="K918" s="303"/>
      <c r="L918" s="303"/>
      <c r="M918" s="303"/>
      <c r="N918" s="303"/>
      <c r="O918" s="303"/>
      <c r="P918" s="303"/>
      <c r="Q918" s="303"/>
      <c r="R918" s="303"/>
      <c r="S918" s="303"/>
      <c r="T918" s="303"/>
      <c r="U918" s="303"/>
      <c r="V918" s="305"/>
      <c r="W918" s="305"/>
      <c r="X918" s="305"/>
      <c r="Y918" s="305"/>
    </row>
    <row r="919" spans="11:25" ht="15.75" customHeight="1" x14ac:dyDescent="0.25">
      <c r="K919" s="303"/>
      <c r="L919" s="303"/>
      <c r="M919" s="303"/>
      <c r="N919" s="303"/>
      <c r="O919" s="303"/>
      <c r="P919" s="303"/>
      <c r="Q919" s="303"/>
      <c r="R919" s="303"/>
      <c r="S919" s="303"/>
      <c r="T919" s="303"/>
      <c r="U919" s="303"/>
      <c r="V919" s="305"/>
      <c r="W919" s="305"/>
      <c r="X919" s="305"/>
      <c r="Y919" s="305"/>
    </row>
    <row r="920" spans="11:25" ht="15.75" customHeight="1" x14ac:dyDescent="0.25">
      <c r="K920" s="303"/>
      <c r="L920" s="303"/>
      <c r="M920" s="303"/>
      <c r="N920" s="303"/>
      <c r="O920" s="303"/>
      <c r="P920" s="303"/>
      <c r="Q920" s="303"/>
      <c r="R920" s="303"/>
      <c r="S920" s="303"/>
      <c r="T920" s="303"/>
      <c r="U920" s="303"/>
      <c r="V920" s="305"/>
      <c r="W920" s="305"/>
      <c r="X920" s="305"/>
      <c r="Y920" s="305"/>
    </row>
    <row r="921" spans="11:25" ht="15.75" customHeight="1" x14ac:dyDescent="0.25">
      <c r="K921" s="303"/>
      <c r="L921" s="303"/>
      <c r="M921" s="303"/>
      <c r="N921" s="303"/>
      <c r="O921" s="303"/>
      <c r="P921" s="303"/>
      <c r="Q921" s="303"/>
      <c r="R921" s="303"/>
      <c r="S921" s="303"/>
      <c r="T921" s="303"/>
      <c r="U921" s="303"/>
      <c r="V921" s="305"/>
      <c r="W921" s="305"/>
      <c r="X921" s="305"/>
      <c r="Y921" s="305"/>
    </row>
    <row r="922" spans="11:25" ht="15.75" customHeight="1" x14ac:dyDescent="0.25">
      <c r="K922" s="303"/>
      <c r="L922" s="303"/>
      <c r="M922" s="303"/>
      <c r="N922" s="303"/>
      <c r="O922" s="303"/>
      <c r="P922" s="303"/>
      <c r="Q922" s="303"/>
      <c r="R922" s="303"/>
      <c r="S922" s="303"/>
      <c r="T922" s="303"/>
      <c r="U922" s="303"/>
      <c r="V922" s="305"/>
      <c r="W922" s="305"/>
      <c r="X922" s="305"/>
      <c r="Y922" s="305"/>
    </row>
    <row r="923" spans="11:25" ht="15.75" customHeight="1" x14ac:dyDescent="0.25">
      <c r="K923" s="303"/>
      <c r="L923" s="303"/>
      <c r="M923" s="303"/>
      <c r="N923" s="303"/>
      <c r="O923" s="303"/>
      <c r="P923" s="303"/>
      <c r="Q923" s="303"/>
      <c r="R923" s="303"/>
      <c r="S923" s="303"/>
      <c r="T923" s="303"/>
      <c r="U923" s="303"/>
      <c r="V923" s="305"/>
      <c r="W923" s="305"/>
      <c r="X923" s="305"/>
      <c r="Y923" s="305"/>
    </row>
    <row r="924" spans="11:25" ht="15.75" customHeight="1" x14ac:dyDescent="0.25">
      <c r="K924" s="303"/>
      <c r="L924" s="303"/>
      <c r="M924" s="303"/>
      <c r="N924" s="303"/>
      <c r="O924" s="303"/>
      <c r="P924" s="303"/>
      <c r="Q924" s="303"/>
      <c r="R924" s="303"/>
      <c r="S924" s="303"/>
      <c r="T924" s="303"/>
      <c r="U924" s="303"/>
      <c r="V924" s="305"/>
      <c r="W924" s="305"/>
      <c r="X924" s="305"/>
      <c r="Y924" s="305"/>
    </row>
    <row r="925" spans="11:25" ht="15.75" customHeight="1" x14ac:dyDescent="0.25">
      <c r="K925" s="303"/>
      <c r="L925" s="303"/>
      <c r="M925" s="303"/>
      <c r="N925" s="303"/>
      <c r="O925" s="303"/>
      <c r="P925" s="303"/>
      <c r="Q925" s="303"/>
      <c r="R925" s="303"/>
      <c r="S925" s="303"/>
      <c r="T925" s="303"/>
      <c r="U925" s="303"/>
      <c r="V925" s="305"/>
      <c r="W925" s="305"/>
      <c r="X925" s="305"/>
      <c r="Y925" s="305"/>
    </row>
    <row r="926" spans="11:25" ht="15.75" customHeight="1" x14ac:dyDescent="0.25">
      <c r="K926" s="303"/>
      <c r="L926" s="303"/>
      <c r="M926" s="303"/>
      <c r="N926" s="303"/>
      <c r="O926" s="303"/>
      <c r="P926" s="303"/>
      <c r="Q926" s="303"/>
      <c r="R926" s="303"/>
      <c r="S926" s="303"/>
      <c r="T926" s="303"/>
      <c r="U926" s="303"/>
      <c r="V926" s="305"/>
      <c r="W926" s="305"/>
      <c r="X926" s="305"/>
      <c r="Y926" s="305"/>
    </row>
    <row r="927" spans="11:25" ht="15.75" customHeight="1" x14ac:dyDescent="0.25">
      <c r="K927" s="303"/>
      <c r="L927" s="303"/>
      <c r="M927" s="303"/>
      <c r="N927" s="303"/>
      <c r="O927" s="303"/>
      <c r="P927" s="303"/>
      <c r="Q927" s="303"/>
      <c r="R927" s="303"/>
      <c r="S927" s="303"/>
      <c r="T927" s="303"/>
      <c r="U927" s="303"/>
      <c r="V927" s="305"/>
      <c r="W927" s="305"/>
      <c r="X927" s="305"/>
      <c r="Y927" s="305"/>
    </row>
    <row r="928" spans="11:25" ht="15.75" customHeight="1" x14ac:dyDescent="0.25">
      <c r="K928" s="303"/>
      <c r="L928" s="303"/>
      <c r="M928" s="303"/>
      <c r="N928" s="303"/>
      <c r="O928" s="303"/>
      <c r="P928" s="303"/>
      <c r="Q928" s="303"/>
      <c r="R928" s="303"/>
      <c r="S928" s="303"/>
      <c r="T928" s="303"/>
      <c r="U928" s="303"/>
      <c r="V928" s="305"/>
      <c r="W928" s="305"/>
      <c r="X928" s="305"/>
      <c r="Y928" s="305"/>
    </row>
    <row r="929" spans="11:25" ht="15.75" customHeight="1" x14ac:dyDescent="0.25">
      <c r="K929" s="303"/>
      <c r="L929" s="303"/>
      <c r="M929" s="303"/>
      <c r="N929" s="303"/>
      <c r="O929" s="303"/>
      <c r="P929" s="303"/>
      <c r="Q929" s="303"/>
      <c r="R929" s="303"/>
      <c r="S929" s="303"/>
      <c r="T929" s="303"/>
      <c r="U929" s="303"/>
      <c r="V929" s="305"/>
      <c r="W929" s="305"/>
      <c r="X929" s="305"/>
      <c r="Y929" s="305"/>
    </row>
    <row r="930" spans="11:25" ht="15.75" customHeight="1" x14ac:dyDescent="0.25">
      <c r="K930" s="303"/>
      <c r="L930" s="303"/>
      <c r="M930" s="303"/>
      <c r="N930" s="303"/>
      <c r="O930" s="303"/>
      <c r="P930" s="303"/>
      <c r="Q930" s="303"/>
      <c r="R930" s="303"/>
      <c r="S930" s="303"/>
      <c r="T930" s="303"/>
      <c r="U930" s="303"/>
      <c r="V930" s="305"/>
      <c r="W930" s="305"/>
      <c r="X930" s="305"/>
      <c r="Y930" s="305"/>
    </row>
    <row r="931" spans="11:25" ht="15.75" customHeight="1" x14ac:dyDescent="0.25">
      <c r="K931" s="303"/>
      <c r="L931" s="303"/>
      <c r="M931" s="303"/>
      <c r="N931" s="303"/>
      <c r="O931" s="303"/>
      <c r="P931" s="303"/>
      <c r="Q931" s="303"/>
      <c r="R931" s="303"/>
      <c r="S931" s="303"/>
      <c r="T931" s="303"/>
      <c r="U931" s="303"/>
      <c r="V931" s="305"/>
      <c r="W931" s="305"/>
      <c r="X931" s="305"/>
      <c r="Y931" s="305"/>
    </row>
    <row r="932" spans="11:25" ht="15.75" customHeight="1" x14ac:dyDescent="0.25">
      <c r="K932" s="303"/>
      <c r="L932" s="303"/>
      <c r="M932" s="303"/>
      <c r="N932" s="303"/>
      <c r="O932" s="303"/>
      <c r="P932" s="303"/>
      <c r="Q932" s="303"/>
      <c r="R932" s="303"/>
      <c r="S932" s="303"/>
      <c r="T932" s="303"/>
      <c r="U932" s="303"/>
      <c r="V932" s="305"/>
      <c r="W932" s="305"/>
      <c r="X932" s="305"/>
      <c r="Y932" s="305"/>
    </row>
    <row r="933" spans="11:25" ht="15.75" customHeight="1" x14ac:dyDescent="0.25">
      <c r="K933" s="303"/>
      <c r="L933" s="303"/>
      <c r="M933" s="303"/>
      <c r="N933" s="303"/>
      <c r="O933" s="303"/>
      <c r="P933" s="303"/>
      <c r="Q933" s="303"/>
      <c r="R933" s="303"/>
      <c r="S933" s="303"/>
      <c r="T933" s="303"/>
      <c r="U933" s="303"/>
      <c r="V933" s="305"/>
      <c r="W933" s="305"/>
      <c r="X933" s="305"/>
      <c r="Y933" s="305"/>
    </row>
    <row r="934" spans="11:25" ht="15.75" customHeight="1" x14ac:dyDescent="0.25">
      <c r="K934" s="303"/>
      <c r="L934" s="303"/>
      <c r="M934" s="303"/>
      <c r="N934" s="303"/>
      <c r="O934" s="303"/>
      <c r="P934" s="303"/>
      <c r="Q934" s="303"/>
      <c r="R934" s="303"/>
      <c r="S934" s="303"/>
      <c r="T934" s="303"/>
      <c r="U934" s="303"/>
      <c r="V934" s="305"/>
      <c r="W934" s="305"/>
      <c r="X934" s="305"/>
      <c r="Y934" s="305"/>
    </row>
    <row r="935" spans="11:25" ht="15.75" customHeight="1" x14ac:dyDescent="0.25">
      <c r="K935" s="303"/>
      <c r="L935" s="303"/>
      <c r="M935" s="303"/>
      <c r="N935" s="303"/>
      <c r="O935" s="303"/>
      <c r="P935" s="303"/>
      <c r="Q935" s="303"/>
      <c r="R935" s="303"/>
      <c r="S935" s="303"/>
      <c r="T935" s="303"/>
      <c r="U935" s="303"/>
      <c r="V935" s="305"/>
      <c r="W935" s="305"/>
      <c r="X935" s="305"/>
      <c r="Y935" s="305"/>
    </row>
    <row r="936" spans="11:25" ht="15.75" customHeight="1" x14ac:dyDescent="0.25">
      <c r="K936" s="303"/>
      <c r="L936" s="303"/>
      <c r="M936" s="303"/>
      <c r="N936" s="303"/>
      <c r="O936" s="303"/>
      <c r="P936" s="303"/>
      <c r="Q936" s="303"/>
      <c r="R936" s="303"/>
      <c r="S936" s="303"/>
      <c r="T936" s="303"/>
      <c r="U936" s="303"/>
      <c r="V936" s="305"/>
      <c r="W936" s="305"/>
      <c r="X936" s="305"/>
      <c r="Y936" s="305"/>
    </row>
    <row r="937" spans="11:25" ht="15.75" customHeight="1" x14ac:dyDescent="0.25">
      <c r="K937" s="303"/>
      <c r="L937" s="303"/>
      <c r="M937" s="303"/>
      <c r="N937" s="303"/>
      <c r="O937" s="303"/>
      <c r="P937" s="303"/>
      <c r="Q937" s="303"/>
      <c r="R937" s="303"/>
      <c r="S937" s="303"/>
      <c r="T937" s="303"/>
      <c r="U937" s="303"/>
      <c r="V937" s="305"/>
      <c r="W937" s="305"/>
      <c r="X937" s="305"/>
      <c r="Y937" s="305"/>
    </row>
    <row r="938" spans="11:25" ht="15.75" customHeight="1" x14ac:dyDescent="0.25">
      <c r="K938" s="303"/>
      <c r="L938" s="303"/>
      <c r="M938" s="303"/>
      <c r="N938" s="303"/>
      <c r="O938" s="303"/>
      <c r="P938" s="303"/>
      <c r="Q938" s="303"/>
      <c r="R938" s="303"/>
      <c r="S938" s="303"/>
      <c r="T938" s="303"/>
      <c r="U938" s="303"/>
      <c r="V938" s="305"/>
      <c r="W938" s="305"/>
      <c r="X938" s="305"/>
      <c r="Y938" s="305"/>
    </row>
    <row r="939" spans="11:25" ht="15.75" customHeight="1" x14ac:dyDescent="0.25">
      <c r="K939" s="303"/>
      <c r="L939" s="303"/>
      <c r="M939" s="303"/>
      <c r="N939" s="303"/>
      <c r="O939" s="303"/>
      <c r="P939" s="303"/>
      <c r="Q939" s="303"/>
      <c r="R939" s="303"/>
      <c r="S939" s="303"/>
      <c r="T939" s="303"/>
      <c r="U939" s="303"/>
      <c r="V939" s="305"/>
      <c r="W939" s="305"/>
      <c r="X939" s="305"/>
      <c r="Y939" s="305"/>
    </row>
    <row r="940" spans="11:25" ht="15.75" customHeight="1" x14ac:dyDescent="0.25">
      <c r="K940" s="303"/>
      <c r="L940" s="303"/>
      <c r="M940" s="303"/>
      <c r="N940" s="303"/>
      <c r="O940" s="303"/>
      <c r="P940" s="303"/>
      <c r="Q940" s="303"/>
      <c r="R940" s="303"/>
      <c r="S940" s="303"/>
      <c r="T940" s="303"/>
      <c r="U940" s="303"/>
      <c r="V940" s="305"/>
      <c r="W940" s="305"/>
      <c r="X940" s="305"/>
      <c r="Y940" s="305"/>
    </row>
    <row r="941" spans="11:25" ht="15.75" customHeight="1" x14ac:dyDescent="0.25">
      <c r="K941" s="303"/>
      <c r="L941" s="303"/>
      <c r="M941" s="303"/>
      <c r="N941" s="303"/>
      <c r="O941" s="303"/>
      <c r="P941" s="303"/>
      <c r="Q941" s="303"/>
      <c r="R941" s="303"/>
      <c r="S941" s="303"/>
      <c r="T941" s="303"/>
      <c r="U941" s="303"/>
      <c r="V941" s="305"/>
      <c r="W941" s="305"/>
      <c r="X941" s="305"/>
      <c r="Y941" s="305"/>
    </row>
    <row r="942" spans="11:25" ht="15.75" customHeight="1" x14ac:dyDescent="0.25">
      <c r="K942" s="303"/>
      <c r="L942" s="303"/>
      <c r="M942" s="303"/>
      <c r="N942" s="303"/>
      <c r="O942" s="303"/>
      <c r="P942" s="303"/>
      <c r="Q942" s="303"/>
      <c r="R942" s="303"/>
      <c r="S942" s="303"/>
      <c r="T942" s="303"/>
      <c r="U942" s="303"/>
      <c r="V942" s="305"/>
      <c r="W942" s="305"/>
      <c r="X942" s="305"/>
      <c r="Y942" s="305"/>
    </row>
    <row r="943" spans="11:25" ht="15.75" customHeight="1" x14ac:dyDescent="0.25">
      <c r="K943" s="303"/>
      <c r="L943" s="303"/>
      <c r="M943" s="303"/>
      <c r="N943" s="303"/>
      <c r="O943" s="303"/>
      <c r="P943" s="303"/>
      <c r="Q943" s="303"/>
      <c r="R943" s="303"/>
      <c r="S943" s="303"/>
      <c r="T943" s="303"/>
      <c r="U943" s="303"/>
      <c r="V943" s="305"/>
      <c r="W943" s="305"/>
      <c r="X943" s="305"/>
      <c r="Y943" s="305"/>
    </row>
    <row r="944" spans="11:25" ht="15.75" customHeight="1" x14ac:dyDescent="0.25">
      <c r="K944" s="303"/>
      <c r="L944" s="303"/>
      <c r="M944" s="303"/>
      <c r="N944" s="303"/>
      <c r="O944" s="303"/>
      <c r="P944" s="303"/>
      <c r="Q944" s="303"/>
      <c r="R944" s="303"/>
      <c r="S944" s="303"/>
      <c r="T944" s="303"/>
      <c r="U944" s="303"/>
      <c r="V944" s="305"/>
      <c r="W944" s="305"/>
      <c r="X944" s="305"/>
      <c r="Y944" s="305"/>
    </row>
    <row r="945" spans="11:25" ht="15.75" customHeight="1" x14ac:dyDescent="0.25">
      <c r="K945" s="303"/>
      <c r="L945" s="303"/>
      <c r="M945" s="303"/>
      <c r="N945" s="303"/>
      <c r="O945" s="303"/>
      <c r="P945" s="303"/>
      <c r="Q945" s="303"/>
      <c r="R945" s="303"/>
      <c r="S945" s="303"/>
      <c r="T945" s="303"/>
      <c r="U945" s="303"/>
      <c r="V945" s="305"/>
      <c r="W945" s="305"/>
      <c r="X945" s="305"/>
      <c r="Y945" s="305"/>
    </row>
    <row r="946" spans="11:25" ht="15.75" customHeight="1" x14ac:dyDescent="0.25">
      <c r="K946" s="303"/>
      <c r="L946" s="303"/>
      <c r="M946" s="303"/>
      <c r="N946" s="303"/>
      <c r="O946" s="303"/>
      <c r="P946" s="303"/>
      <c r="Q946" s="303"/>
      <c r="R946" s="303"/>
      <c r="S946" s="303"/>
      <c r="T946" s="303"/>
      <c r="U946" s="303"/>
      <c r="V946" s="305"/>
      <c r="W946" s="305"/>
      <c r="X946" s="305"/>
      <c r="Y946" s="305"/>
    </row>
    <row r="947" spans="11:25" ht="15.75" customHeight="1" x14ac:dyDescent="0.25">
      <c r="K947" s="303"/>
      <c r="L947" s="303"/>
      <c r="M947" s="303"/>
      <c r="N947" s="303"/>
      <c r="O947" s="303"/>
      <c r="P947" s="303"/>
      <c r="Q947" s="303"/>
      <c r="R947" s="303"/>
      <c r="S947" s="303"/>
      <c r="T947" s="303"/>
      <c r="U947" s="303"/>
      <c r="V947" s="305"/>
      <c r="W947" s="305"/>
      <c r="X947" s="305"/>
      <c r="Y947" s="305"/>
    </row>
    <row r="948" spans="11:25" ht="15.75" customHeight="1" x14ac:dyDescent="0.25">
      <c r="K948" s="303"/>
      <c r="L948" s="303"/>
      <c r="M948" s="303"/>
      <c r="N948" s="303"/>
      <c r="O948" s="303"/>
      <c r="P948" s="303"/>
      <c r="Q948" s="303"/>
      <c r="R948" s="303"/>
      <c r="S948" s="303"/>
      <c r="T948" s="303"/>
      <c r="U948" s="303"/>
      <c r="V948" s="305"/>
      <c r="W948" s="305"/>
      <c r="X948" s="305"/>
      <c r="Y948" s="305"/>
    </row>
    <row r="949" spans="11:25" ht="15.75" customHeight="1" x14ac:dyDescent="0.25">
      <c r="K949" s="303"/>
      <c r="L949" s="303"/>
      <c r="M949" s="303"/>
      <c r="N949" s="303"/>
      <c r="O949" s="303"/>
      <c r="P949" s="303"/>
      <c r="Q949" s="303"/>
      <c r="R949" s="303"/>
      <c r="S949" s="303"/>
      <c r="T949" s="303"/>
      <c r="U949" s="303"/>
      <c r="V949" s="305"/>
      <c r="W949" s="305"/>
      <c r="X949" s="305"/>
      <c r="Y949" s="305"/>
    </row>
    <row r="950" spans="11:25" ht="15.75" customHeight="1" x14ac:dyDescent="0.25">
      <c r="K950" s="303"/>
      <c r="L950" s="303"/>
      <c r="M950" s="303"/>
      <c r="N950" s="303"/>
      <c r="O950" s="303"/>
      <c r="P950" s="303"/>
      <c r="Q950" s="303"/>
      <c r="R950" s="303"/>
      <c r="S950" s="303"/>
      <c r="T950" s="303"/>
      <c r="U950" s="303"/>
      <c r="V950" s="305"/>
      <c r="W950" s="305"/>
      <c r="X950" s="305"/>
      <c r="Y950" s="305"/>
    </row>
    <row r="951" spans="11:25" ht="15.75" customHeight="1" x14ac:dyDescent="0.25">
      <c r="K951" s="303"/>
      <c r="L951" s="303"/>
      <c r="M951" s="303"/>
      <c r="N951" s="303"/>
      <c r="O951" s="303"/>
      <c r="P951" s="303"/>
      <c r="Q951" s="303"/>
      <c r="R951" s="303"/>
      <c r="S951" s="303"/>
      <c r="T951" s="303"/>
      <c r="U951" s="303"/>
      <c r="V951" s="305"/>
      <c r="W951" s="305"/>
      <c r="X951" s="305"/>
      <c r="Y951" s="305"/>
    </row>
    <row r="952" spans="11:25" ht="15.75" customHeight="1" x14ac:dyDescent="0.25">
      <c r="K952" s="303"/>
      <c r="L952" s="303"/>
      <c r="M952" s="303"/>
      <c r="N952" s="303"/>
      <c r="O952" s="303"/>
      <c r="P952" s="303"/>
      <c r="Q952" s="303"/>
      <c r="R952" s="303"/>
      <c r="S952" s="303"/>
      <c r="T952" s="303"/>
      <c r="U952" s="303"/>
      <c r="V952" s="305"/>
      <c r="W952" s="305"/>
      <c r="X952" s="305"/>
      <c r="Y952" s="305"/>
    </row>
    <row r="953" spans="11:25" ht="15.75" customHeight="1" x14ac:dyDescent="0.25">
      <c r="K953" s="303"/>
      <c r="L953" s="303"/>
      <c r="M953" s="303"/>
      <c r="N953" s="303"/>
      <c r="O953" s="303"/>
      <c r="P953" s="303"/>
      <c r="Q953" s="303"/>
      <c r="R953" s="303"/>
      <c r="S953" s="303"/>
      <c r="T953" s="303"/>
      <c r="U953" s="303"/>
      <c r="V953" s="305"/>
      <c r="W953" s="305"/>
      <c r="X953" s="305"/>
      <c r="Y953" s="305"/>
    </row>
    <row r="954" spans="11:25" ht="15.75" customHeight="1" x14ac:dyDescent="0.25">
      <c r="K954" s="303"/>
      <c r="L954" s="303"/>
      <c r="M954" s="303"/>
      <c r="N954" s="303"/>
      <c r="O954" s="303"/>
      <c r="P954" s="303"/>
      <c r="Q954" s="303"/>
      <c r="R954" s="303"/>
      <c r="S954" s="303"/>
      <c r="T954" s="303"/>
      <c r="U954" s="303"/>
      <c r="V954" s="305"/>
      <c r="W954" s="305"/>
      <c r="X954" s="305"/>
      <c r="Y954" s="305"/>
    </row>
    <row r="955" spans="11:25" ht="15.75" customHeight="1" x14ac:dyDescent="0.25">
      <c r="K955" s="303"/>
      <c r="L955" s="303"/>
      <c r="M955" s="303"/>
      <c r="N955" s="303"/>
      <c r="O955" s="303"/>
      <c r="P955" s="303"/>
      <c r="Q955" s="303"/>
      <c r="R955" s="303"/>
      <c r="S955" s="303"/>
      <c r="T955" s="303"/>
      <c r="U955" s="303"/>
      <c r="V955" s="305"/>
      <c r="W955" s="305"/>
      <c r="X955" s="305"/>
      <c r="Y955" s="305"/>
    </row>
    <row r="956" spans="11:25" ht="15.75" customHeight="1" x14ac:dyDescent="0.25">
      <c r="K956" s="303"/>
      <c r="L956" s="303"/>
      <c r="M956" s="303"/>
      <c r="N956" s="303"/>
      <c r="O956" s="303"/>
      <c r="P956" s="303"/>
      <c r="Q956" s="303"/>
      <c r="R956" s="303"/>
      <c r="S956" s="303"/>
      <c r="T956" s="303"/>
      <c r="U956" s="303"/>
      <c r="V956" s="305"/>
      <c r="W956" s="305"/>
      <c r="X956" s="305"/>
      <c r="Y956" s="305"/>
    </row>
    <row r="957" spans="11:25" ht="15.75" customHeight="1" x14ac:dyDescent="0.25">
      <c r="K957" s="303"/>
      <c r="L957" s="303"/>
      <c r="M957" s="303"/>
      <c r="N957" s="303"/>
      <c r="O957" s="303"/>
      <c r="P957" s="303"/>
      <c r="Q957" s="303"/>
      <c r="R957" s="303"/>
      <c r="S957" s="303"/>
      <c r="T957" s="303"/>
      <c r="U957" s="303"/>
      <c r="V957" s="305"/>
      <c r="W957" s="305"/>
      <c r="X957" s="305"/>
      <c r="Y957" s="305"/>
    </row>
    <row r="958" spans="11:25" ht="15.75" customHeight="1" x14ac:dyDescent="0.25">
      <c r="K958" s="303"/>
      <c r="L958" s="303"/>
      <c r="M958" s="303"/>
      <c r="N958" s="303"/>
      <c r="O958" s="303"/>
      <c r="P958" s="303"/>
      <c r="Q958" s="303"/>
      <c r="R958" s="303"/>
      <c r="S958" s="303"/>
      <c r="T958" s="303"/>
      <c r="U958" s="303"/>
      <c r="V958" s="305"/>
      <c r="W958" s="305"/>
      <c r="X958" s="305"/>
      <c r="Y958" s="305"/>
    </row>
    <row r="959" spans="11:25" ht="15.75" customHeight="1" x14ac:dyDescent="0.25">
      <c r="K959" s="303"/>
      <c r="L959" s="303"/>
      <c r="M959" s="303"/>
      <c r="N959" s="303"/>
      <c r="O959" s="303"/>
      <c r="P959" s="303"/>
      <c r="Q959" s="303"/>
      <c r="R959" s="303"/>
      <c r="S959" s="303"/>
      <c r="T959" s="303"/>
      <c r="U959" s="303"/>
      <c r="V959" s="305"/>
      <c r="W959" s="305"/>
      <c r="X959" s="305"/>
      <c r="Y959" s="305"/>
    </row>
    <row r="960" spans="11:25" ht="15.75" customHeight="1" x14ac:dyDescent="0.25">
      <c r="K960" s="303"/>
      <c r="L960" s="303"/>
      <c r="M960" s="303"/>
      <c r="N960" s="303"/>
      <c r="O960" s="303"/>
      <c r="P960" s="303"/>
      <c r="Q960" s="303"/>
      <c r="R960" s="303"/>
      <c r="S960" s="303"/>
      <c r="T960" s="303"/>
      <c r="U960" s="303"/>
      <c r="V960" s="305"/>
      <c r="W960" s="305"/>
      <c r="X960" s="305"/>
      <c r="Y960" s="305"/>
    </row>
    <row r="961" spans="11:25" ht="15.75" customHeight="1" x14ac:dyDescent="0.25">
      <c r="K961" s="303"/>
      <c r="L961" s="303"/>
      <c r="M961" s="303"/>
      <c r="N961" s="303"/>
      <c r="O961" s="303"/>
      <c r="P961" s="303"/>
      <c r="Q961" s="303"/>
      <c r="R961" s="303"/>
      <c r="S961" s="303"/>
      <c r="T961" s="303"/>
      <c r="U961" s="303"/>
      <c r="V961" s="305"/>
      <c r="W961" s="305"/>
      <c r="X961" s="305"/>
      <c r="Y961" s="305"/>
    </row>
    <row r="962" spans="11:25" ht="15.75" customHeight="1" x14ac:dyDescent="0.25">
      <c r="K962" s="303"/>
      <c r="L962" s="303"/>
      <c r="M962" s="303"/>
      <c r="N962" s="303"/>
      <c r="O962" s="303"/>
      <c r="P962" s="303"/>
      <c r="Q962" s="303"/>
      <c r="R962" s="303"/>
      <c r="S962" s="303"/>
      <c r="T962" s="303"/>
      <c r="U962" s="303"/>
      <c r="V962" s="305"/>
      <c r="W962" s="305"/>
      <c r="X962" s="305"/>
      <c r="Y962" s="305"/>
    </row>
    <row r="963" spans="11:25" ht="15.75" customHeight="1" x14ac:dyDescent="0.25">
      <c r="K963" s="303"/>
      <c r="L963" s="303"/>
      <c r="M963" s="303"/>
      <c r="N963" s="303"/>
      <c r="O963" s="303"/>
      <c r="P963" s="303"/>
      <c r="Q963" s="303"/>
      <c r="R963" s="303"/>
      <c r="S963" s="303"/>
      <c r="T963" s="303"/>
      <c r="U963" s="303"/>
      <c r="V963" s="305"/>
      <c r="W963" s="305"/>
      <c r="X963" s="305"/>
      <c r="Y963" s="305"/>
    </row>
    <row r="964" spans="11:25" ht="15.75" customHeight="1" x14ac:dyDescent="0.25">
      <c r="K964" s="303"/>
      <c r="L964" s="303"/>
      <c r="M964" s="303"/>
      <c r="N964" s="303"/>
      <c r="O964" s="303"/>
      <c r="P964" s="303"/>
      <c r="Q964" s="303"/>
      <c r="R964" s="303"/>
      <c r="S964" s="303"/>
      <c r="T964" s="303"/>
      <c r="U964" s="303"/>
      <c r="V964" s="305"/>
      <c r="W964" s="305"/>
      <c r="X964" s="305"/>
      <c r="Y964" s="305"/>
    </row>
    <row r="965" spans="11:25" ht="15.75" customHeight="1" x14ac:dyDescent="0.25">
      <c r="K965" s="303"/>
      <c r="L965" s="303"/>
      <c r="M965" s="303"/>
      <c r="N965" s="303"/>
      <c r="O965" s="303"/>
      <c r="P965" s="303"/>
      <c r="Q965" s="303"/>
      <c r="R965" s="303"/>
      <c r="S965" s="303"/>
      <c r="T965" s="303"/>
      <c r="U965" s="303"/>
      <c r="V965" s="305"/>
      <c r="W965" s="305"/>
      <c r="X965" s="305"/>
      <c r="Y965" s="305"/>
    </row>
    <row r="966" spans="11:25" ht="15.75" customHeight="1" x14ac:dyDescent="0.25">
      <c r="K966" s="303"/>
      <c r="L966" s="303"/>
      <c r="M966" s="303"/>
      <c r="N966" s="303"/>
      <c r="O966" s="303"/>
      <c r="P966" s="303"/>
      <c r="Q966" s="303"/>
      <c r="R966" s="303"/>
      <c r="S966" s="303"/>
      <c r="T966" s="303"/>
      <c r="U966" s="303"/>
      <c r="V966" s="305"/>
      <c r="W966" s="305"/>
      <c r="X966" s="305"/>
      <c r="Y966" s="305"/>
    </row>
    <row r="967" spans="11:25" ht="15.75" customHeight="1" x14ac:dyDescent="0.25">
      <c r="K967" s="303"/>
      <c r="L967" s="303"/>
      <c r="M967" s="303"/>
      <c r="N967" s="303"/>
      <c r="O967" s="303"/>
      <c r="P967" s="303"/>
      <c r="Q967" s="303"/>
      <c r="R967" s="303"/>
      <c r="S967" s="303"/>
      <c r="T967" s="303"/>
      <c r="U967" s="303"/>
      <c r="V967" s="305"/>
      <c r="W967" s="305"/>
      <c r="X967" s="305"/>
      <c r="Y967" s="305"/>
    </row>
    <row r="968" spans="11:25" ht="15.75" customHeight="1" x14ac:dyDescent="0.25">
      <c r="K968" s="303"/>
      <c r="L968" s="303"/>
      <c r="M968" s="303"/>
      <c r="N968" s="303"/>
      <c r="O968" s="303"/>
      <c r="P968" s="303"/>
      <c r="Q968" s="303"/>
      <c r="R968" s="303"/>
      <c r="S968" s="303"/>
      <c r="T968" s="303"/>
      <c r="U968" s="303"/>
      <c r="V968" s="305"/>
      <c r="W968" s="305"/>
      <c r="X968" s="305"/>
      <c r="Y968" s="305"/>
    </row>
    <row r="969" spans="11:25" ht="15.75" customHeight="1" x14ac:dyDescent="0.25">
      <c r="K969" s="303"/>
      <c r="L969" s="303"/>
      <c r="M969" s="303"/>
      <c r="N969" s="303"/>
      <c r="O969" s="303"/>
      <c r="P969" s="303"/>
      <c r="Q969" s="303"/>
      <c r="R969" s="303"/>
      <c r="S969" s="303"/>
      <c r="T969" s="303"/>
      <c r="U969" s="303"/>
      <c r="V969" s="305"/>
      <c r="W969" s="305"/>
      <c r="X969" s="305"/>
      <c r="Y969" s="305"/>
    </row>
    <row r="970" spans="11:25" ht="15.75" customHeight="1" x14ac:dyDescent="0.25">
      <c r="K970" s="303"/>
      <c r="L970" s="303"/>
      <c r="M970" s="303"/>
      <c r="N970" s="303"/>
      <c r="O970" s="303"/>
      <c r="P970" s="303"/>
      <c r="Q970" s="303"/>
      <c r="R970" s="303"/>
      <c r="S970" s="303"/>
      <c r="T970" s="303"/>
      <c r="U970" s="303"/>
      <c r="V970" s="305"/>
      <c r="W970" s="305"/>
      <c r="X970" s="305"/>
      <c r="Y970" s="305"/>
    </row>
    <row r="971" spans="11:25" ht="15.75" customHeight="1" x14ac:dyDescent="0.25">
      <c r="K971" s="303"/>
      <c r="L971" s="303"/>
      <c r="M971" s="303"/>
      <c r="N971" s="303"/>
      <c r="O971" s="303"/>
      <c r="P971" s="303"/>
      <c r="Q971" s="303"/>
      <c r="R971" s="303"/>
      <c r="S971" s="303"/>
      <c r="T971" s="303"/>
      <c r="U971" s="303"/>
      <c r="V971" s="305"/>
      <c r="W971" s="305"/>
      <c r="X971" s="305"/>
      <c r="Y971" s="305"/>
    </row>
    <row r="972" spans="11:25" ht="15.75" customHeight="1" x14ac:dyDescent="0.25">
      <c r="K972" s="303"/>
      <c r="L972" s="303"/>
      <c r="M972" s="303"/>
      <c r="N972" s="303"/>
      <c r="O972" s="303"/>
      <c r="P972" s="303"/>
      <c r="Q972" s="303"/>
      <c r="R972" s="303"/>
      <c r="S972" s="303"/>
      <c r="T972" s="303"/>
      <c r="U972" s="303"/>
      <c r="V972" s="305"/>
      <c r="W972" s="305"/>
      <c r="X972" s="305"/>
      <c r="Y972" s="305"/>
    </row>
    <row r="973" spans="11:25" ht="15.75" customHeight="1" x14ac:dyDescent="0.25">
      <c r="K973" s="303"/>
      <c r="L973" s="303"/>
      <c r="M973" s="303"/>
      <c r="N973" s="303"/>
      <c r="O973" s="303"/>
      <c r="P973" s="303"/>
      <c r="Q973" s="303"/>
      <c r="R973" s="303"/>
      <c r="S973" s="303"/>
      <c r="T973" s="303"/>
      <c r="U973" s="303"/>
      <c r="V973" s="305"/>
      <c r="W973" s="305"/>
      <c r="X973" s="305"/>
      <c r="Y973" s="305"/>
    </row>
    <row r="974" spans="11:25" ht="15.75" customHeight="1" x14ac:dyDescent="0.25">
      <c r="K974" s="303"/>
      <c r="L974" s="303"/>
      <c r="M974" s="303"/>
      <c r="N974" s="303"/>
      <c r="O974" s="303"/>
      <c r="P974" s="303"/>
      <c r="Q974" s="303"/>
      <c r="R974" s="303"/>
      <c r="S974" s="303"/>
      <c r="T974" s="303"/>
      <c r="U974" s="303"/>
      <c r="V974" s="305"/>
      <c r="W974" s="305"/>
      <c r="X974" s="305"/>
      <c r="Y974" s="305"/>
    </row>
    <row r="975" spans="11:25" ht="15.75" customHeight="1" x14ac:dyDescent="0.25">
      <c r="K975" s="303"/>
      <c r="L975" s="303"/>
      <c r="M975" s="303"/>
      <c r="N975" s="303"/>
      <c r="O975" s="303"/>
      <c r="P975" s="303"/>
      <c r="Q975" s="303"/>
      <c r="R975" s="303"/>
      <c r="S975" s="303"/>
      <c r="T975" s="303"/>
      <c r="U975" s="303"/>
      <c r="V975" s="305"/>
      <c r="W975" s="305"/>
      <c r="X975" s="305"/>
      <c r="Y975" s="305"/>
    </row>
    <row r="976" spans="11:25" ht="15.75" customHeight="1" x14ac:dyDescent="0.25">
      <c r="K976" s="303"/>
      <c r="L976" s="303"/>
      <c r="M976" s="303"/>
      <c r="N976" s="303"/>
      <c r="O976" s="303"/>
      <c r="P976" s="303"/>
      <c r="Q976" s="303"/>
      <c r="R976" s="303"/>
      <c r="S976" s="303"/>
      <c r="T976" s="303"/>
      <c r="U976" s="303"/>
      <c r="V976" s="305"/>
      <c r="W976" s="305"/>
      <c r="X976" s="305"/>
      <c r="Y976" s="305"/>
    </row>
    <row r="977" spans="11:25" ht="15.75" customHeight="1" x14ac:dyDescent="0.25">
      <c r="K977" s="303"/>
      <c r="L977" s="303"/>
      <c r="M977" s="303"/>
      <c r="N977" s="303"/>
      <c r="O977" s="303"/>
      <c r="P977" s="303"/>
      <c r="Q977" s="303"/>
      <c r="R977" s="303"/>
      <c r="S977" s="303"/>
      <c r="T977" s="303"/>
      <c r="U977" s="303"/>
      <c r="V977" s="305"/>
      <c r="W977" s="305"/>
      <c r="X977" s="305"/>
      <c r="Y977" s="305"/>
    </row>
    <row r="978" spans="11:25" ht="15.75" customHeight="1" x14ac:dyDescent="0.25">
      <c r="K978" s="303"/>
      <c r="L978" s="303"/>
      <c r="M978" s="303"/>
      <c r="N978" s="303"/>
      <c r="O978" s="303"/>
      <c r="P978" s="303"/>
      <c r="Q978" s="303"/>
      <c r="R978" s="303"/>
      <c r="S978" s="303"/>
      <c r="T978" s="303"/>
      <c r="U978" s="303"/>
      <c r="V978" s="305"/>
      <c r="W978" s="305"/>
      <c r="X978" s="305"/>
      <c r="Y978" s="305"/>
    </row>
    <row r="979" spans="11:25" ht="15.75" customHeight="1" x14ac:dyDescent="0.25">
      <c r="K979" s="303"/>
      <c r="L979" s="303"/>
      <c r="M979" s="303"/>
      <c r="N979" s="303"/>
      <c r="O979" s="303"/>
      <c r="P979" s="303"/>
      <c r="Q979" s="303"/>
      <c r="R979" s="303"/>
      <c r="S979" s="303"/>
      <c r="T979" s="303"/>
      <c r="U979" s="303"/>
      <c r="V979" s="305"/>
      <c r="W979" s="305"/>
      <c r="X979" s="305"/>
      <c r="Y979" s="305"/>
    </row>
    <row r="980" spans="11:25" ht="15.75" customHeight="1" x14ac:dyDescent="0.25">
      <c r="K980" s="303"/>
      <c r="L980" s="303"/>
      <c r="M980" s="303"/>
      <c r="N980" s="303"/>
      <c r="O980" s="303"/>
      <c r="P980" s="303"/>
      <c r="Q980" s="303"/>
      <c r="R980" s="303"/>
      <c r="S980" s="303"/>
      <c r="T980" s="303"/>
      <c r="U980" s="303"/>
      <c r="V980" s="305"/>
      <c r="W980" s="305"/>
      <c r="X980" s="305"/>
      <c r="Y980" s="305"/>
    </row>
    <row r="981" spans="11:25" ht="15.75" customHeight="1" x14ac:dyDescent="0.25">
      <c r="K981" s="303"/>
      <c r="L981" s="303"/>
      <c r="M981" s="303"/>
      <c r="N981" s="303"/>
      <c r="O981" s="303"/>
      <c r="P981" s="303"/>
      <c r="Q981" s="303"/>
      <c r="R981" s="303"/>
      <c r="S981" s="303"/>
      <c r="T981" s="303"/>
      <c r="U981" s="303"/>
      <c r="V981" s="305"/>
      <c r="W981" s="305"/>
      <c r="X981" s="305"/>
      <c r="Y981" s="305"/>
    </row>
    <row r="982" spans="11:25" ht="15.75" customHeight="1" x14ac:dyDescent="0.25">
      <c r="K982" s="303"/>
      <c r="L982" s="303"/>
      <c r="M982" s="303"/>
      <c r="N982" s="303"/>
      <c r="O982" s="303"/>
      <c r="P982" s="303"/>
      <c r="Q982" s="303"/>
      <c r="R982" s="303"/>
      <c r="S982" s="303"/>
      <c r="T982" s="303"/>
      <c r="U982" s="303"/>
      <c r="V982" s="305"/>
      <c r="W982" s="305"/>
      <c r="X982" s="305"/>
      <c r="Y982" s="305"/>
    </row>
    <row r="983" spans="11:25" ht="15.75" customHeight="1" x14ac:dyDescent="0.25">
      <c r="K983" s="303"/>
      <c r="L983" s="303"/>
      <c r="M983" s="303"/>
      <c r="N983" s="303"/>
      <c r="O983" s="303"/>
      <c r="P983" s="303"/>
      <c r="Q983" s="303"/>
      <c r="R983" s="303"/>
      <c r="S983" s="303"/>
      <c r="T983" s="303"/>
      <c r="U983" s="303"/>
      <c r="V983" s="305"/>
      <c r="W983" s="305"/>
      <c r="X983" s="305"/>
      <c r="Y983" s="305"/>
    </row>
    <row r="984" spans="11:25" ht="15.75" customHeight="1" x14ac:dyDescent="0.25">
      <c r="K984" s="303"/>
      <c r="L984" s="303"/>
      <c r="M984" s="303"/>
      <c r="N984" s="303"/>
      <c r="O984" s="303"/>
      <c r="P984" s="303"/>
      <c r="Q984" s="303"/>
      <c r="R984" s="303"/>
      <c r="S984" s="303"/>
      <c r="T984" s="303"/>
      <c r="U984" s="303"/>
      <c r="V984" s="305"/>
      <c r="W984" s="305"/>
      <c r="X984" s="305"/>
      <c r="Y984" s="305"/>
    </row>
    <row r="985" spans="11:25" ht="15.75" customHeight="1" x14ac:dyDescent="0.25">
      <c r="K985" s="303"/>
      <c r="L985" s="303"/>
      <c r="M985" s="303"/>
      <c r="N985" s="303"/>
      <c r="O985" s="303"/>
      <c r="P985" s="303"/>
      <c r="Q985" s="303"/>
      <c r="R985" s="303"/>
      <c r="S985" s="303"/>
      <c r="T985" s="303"/>
      <c r="U985" s="303"/>
      <c r="V985" s="305"/>
      <c r="W985" s="305"/>
      <c r="X985" s="305"/>
      <c r="Y985" s="305"/>
    </row>
    <row r="986" spans="11:25" ht="15.75" customHeight="1" x14ac:dyDescent="0.25">
      <c r="K986" s="303"/>
      <c r="L986" s="303"/>
      <c r="M986" s="303"/>
      <c r="N986" s="303"/>
      <c r="O986" s="303"/>
      <c r="P986" s="303"/>
      <c r="Q986" s="303"/>
      <c r="R986" s="303"/>
      <c r="S986" s="303"/>
      <c r="T986" s="303"/>
      <c r="U986" s="303"/>
      <c r="V986" s="305"/>
      <c r="W986" s="305"/>
      <c r="X986" s="305"/>
      <c r="Y986" s="305"/>
    </row>
    <row r="987" spans="11:25" ht="15.75" customHeight="1" x14ac:dyDescent="0.25">
      <c r="K987" s="303"/>
      <c r="L987" s="303"/>
      <c r="M987" s="303"/>
      <c r="N987" s="303"/>
      <c r="O987" s="303"/>
      <c r="P987" s="303"/>
      <c r="Q987" s="303"/>
      <c r="R987" s="303"/>
      <c r="S987" s="303"/>
      <c r="T987" s="303"/>
      <c r="U987" s="303"/>
      <c r="V987" s="305"/>
      <c r="W987" s="305"/>
      <c r="X987" s="305"/>
      <c r="Y987" s="305"/>
    </row>
    <row r="988" spans="11:25" ht="15.75" customHeight="1" x14ac:dyDescent="0.25">
      <c r="K988" s="303"/>
      <c r="L988" s="303"/>
      <c r="M988" s="303"/>
      <c r="N988" s="303"/>
      <c r="O988" s="303"/>
      <c r="P988" s="303"/>
      <c r="Q988" s="303"/>
      <c r="R988" s="303"/>
      <c r="S988" s="303"/>
      <c r="T988" s="303"/>
      <c r="U988" s="303"/>
      <c r="V988" s="305"/>
      <c r="W988" s="305"/>
      <c r="X988" s="305"/>
      <c r="Y988" s="305"/>
    </row>
    <row r="989" spans="11:25" ht="15.75" customHeight="1" x14ac:dyDescent="0.25">
      <c r="K989" s="303"/>
      <c r="L989" s="303"/>
      <c r="M989" s="303"/>
      <c r="N989" s="303"/>
      <c r="O989" s="303"/>
      <c r="P989" s="303"/>
      <c r="Q989" s="303"/>
      <c r="R989" s="303"/>
      <c r="S989" s="303"/>
      <c r="T989" s="303"/>
      <c r="U989" s="303"/>
      <c r="V989" s="305"/>
      <c r="W989" s="305"/>
      <c r="X989" s="305"/>
      <c r="Y989" s="305"/>
    </row>
    <row r="990" spans="11:25" ht="15.75" customHeight="1" x14ac:dyDescent="0.25">
      <c r="K990" s="303"/>
      <c r="L990" s="303"/>
      <c r="M990" s="303"/>
      <c r="N990" s="303"/>
      <c r="O990" s="303"/>
      <c r="P990" s="303"/>
      <c r="Q990" s="303"/>
      <c r="R990" s="303"/>
      <c r="S990" s="303"/>
      <c r="T990" s="303"/>
      <c r="U990" s="303"/>
      <c r="V990" s="305"/>
      <c r="W990" s="305"/>
      <c r="X990" s="305"/>
      <c r="Y990" s="305"/>
    </row>
    <row r="991" spans="11:25" ht="15.75" customHeight="1" x14ac:dyDescent="0.25">
      <c r="K991" s="303"/>
      <c r="L991" s="303"/>
      <c r="M991" s="303"/>
      <c r="N991" s="303"/>
      <c r="O991" s="303"/>
      <c r="P991" s="303"/>
      <c r="Q991" s="303"/>
      <c r="R991" s="303"/>
      <c r="S991" s="303"/>
      <c r="T991" s="303"/>
      <c r="U991" s="303"/>
      <c r="V991" s="305"/>
      <c r="W991" s="305"/>
      <c r="X991" s="305"/>
      <c r="Y991" s="305"/>
    </row>
    <row r="992" spans="11:25" ht="15.75" customHeight="1" x14ac:dyDescent="0.25">
      <c r="K992" s="303"/>
      <c r="L992" s="303"/>
      <c r="M992" s="303"/>
      <c r="N992" s="303"/>
      <c r="O992" s="303"/>
      <c r="P992" s="303"/>
      <c r="Q992" s="303"/>
      <c r="R992" s="303"/>
      <c r="S992" s="303"/>
      <c r="T992" s="303"/>
      <c r="U992" s="303"/>
      <c r="V992" s="305"/>
      <c r="W992" s="305"/>
      <c r="X992" s="305"/>
      <c r="Y992" s="305"/>
    </row>
    <row r="993" spans="11:25" ht="15.75" customHeight="1" x14ac:dyDescent="0.25">
      <c r="K993" s="303"/>
      <c r="L993" s="303"/>
      <c r="M993" s="303"/>
      <c r="N993" s="303"/>
      <c r="O993" s="303"/>
      <c r="P993" s="303"/>
      <c r="Q993" s="303"/>
      <c r="R993" s="303"/>
      <c r="S993" s="303"/>
      <c r="T993" s="303"/>
      <c r="U993" s="303"/>
      <c r="V993" s="305"/>
      <c r="W993" s="305"/>
      <c r="X993" s="305"/>
      <c r="Y993" s="305"/>
    </row>
    <row r="994" spans="11:25" ht="15.75" customHeight="1" x14ac:dyDescent="0.25">
      <c r="K994" s="303"/>
      <c r="L994" s="303"/>
      <c r="M994" s="303"/>
      <c r="N994" s="303"/>
      <c r="O994" s="303"/>
      <c r="P994" s="303"/>
      <c r="Q994" s="303"/>
      <c r="R994" s="303"/>
      <c r="S994" s="303"/>
      <c r="T994" s="303"/>
      <c r="U994" s="303"/>
      <c r="V994" s="305"/>
      <c r="W994" s="305"/>
      <c r="X994" s="305"/>
      <c r="Y994" s="305"/>
    </row>
    <row r="995" spans="11:25" ht="15.75" customHeight="1" x14ac:dyDescent="0.25">
      <c r="K995" s="303"/>
      <c r="L995" s="303"/>
      <c r="M995" s="303"/>
      <c r="N995" s="303"/>
      <c r="O995" s="303"/>
      <c r="P995" s="303"/>
      <c r="Q995" s="303"/>
      <c r="R995" s="303"/>
      <c r="S995" s="303"/>
      <c r="T995" s="303"/>
      <c r="U995" s="303"/>
      <c r="V995" s="305"/>
      <c r="W995" s="305"/>
      <c r="X995" s="305"/>
      <c r="Y995" s="305"/>
    </row>
    <row r="996" spans="11:25" ht="15.75" customHeight="1" x14ac:dyDescent="0.25">
      <c r="K996" s="303"/>
      <c r="L996" s="303"/>
      <c r="M996" s="303"/>
      <c r="N996" s="303"/>
      <c r="O996" s="303"/>
      <c r="P996" s="303"/>
      <c r="Q996" s="303"/>
      <c r="R996" s="303"/>
      <c r="S996" s="303"/>
      <c r="T996" s="303"/>
      <c r="U996" s="303"/>
      <c r="V996" s="305"/>
      <c r="W996" s="305"/>
      <c r="X996" s="305"/>
      <c r="Y996" s="305"/>
    </row>
    <row r="997" spans="11:25" ht="15.75" customHeight="1" x14ac:dyDescent="0.25">
      <c r="K997" s="303"/>
      <c r="L997" s="303"/>
      <c r="M997" s="303"/>
      <c r="N997" s="303"/>
      <c r="O997" s="303"/>
      <c r="P997" s="303"/>
      <c r="Q997" s="303"/>
      <c r="R997" s="303"/>
      <c r="S997" s="303"/>
      <c r="T997" s="303"/>
      <c r="U997" s="303"/>
      <c r="V997" s="305"/>
      <c r="W997" s="305"/>
      <c r="X997" s="305"/>
      <c r="Y997" s="305"/>
    </row>
    <row r="998" spans="11:25" ht="15.75" customHeight="1" x14ac:dyDescent="0.25">
      <c r="K998" s="303"/>
      <c r="L998" s="303"/>
      <c r="M998" s="303"/>
      <c r="N998" s="303"/>
      <c r="O998" s="303"/>
      <c r="P998" s="303"/>
      <c r="Q998" s="303"/>
      <c r="R998" s="303"/>
      <c r="S998" s="303"/>
      <c r="T998" s="303"/>
      <c r="U998" s="303"/>
      <c r="V998" s="305"/>
      <c r="W998" s="305"/>
      <c r="X998" s="305"/>
      <c r="Y998" s="305"/>
    </row>
    <row r="999" spans="11:25" ht="15.75" customHeight="1" x14ac:dyDescent="0.25">
      <c r="K999" s="303"/>
      <c r="L999" s="303"/>
      <c r="M999" s="303"/>
      <c r="N999" s="303"/>
      <c r="O999" s="303"/>
      <c r="P999" s="303"/>
      <c r="Q999" s="303"/>
      <c r="R999" s="303"/>
      <c r="S999" s="303"/>
      <c r="T999" s="303"/>
      <c r="U999" s="303"/>
      <c r="V999" s="305"/>
      <c r="W999" s="305"/>
      <c r="X999" s="305"/>
      <c r="Y999" s="305"/>
    </row>
    <row r="1000" spans="11:25" ht="15.75" customHeight="1" x14ac:dyDescent="0.25">
      <c r="K1000" s="303"/>
      <c r="L1000" s="303"/>
      <c r="M1000" s="303"/>
      <c r="N1000" s="303"/>
      <c r="O1000" s="303"/>
      <c r="P1000" s="303"/>
      <c r="Q1000" s="303"/>
      <c r="R1000" s="303"/>
      <c r="S1000" s="303"/>
      <c r="T1000" s="303"/>
      <c r="U1000" s="303"/>
      <c r="V1000" s="305"/>
      <c r="W1000" s="305"/>
      <c r="X1000" s="305"/>
      <c r="Y1000" s="305"/>
    </row>
    <row r="1001" spans="11:25" ht="15.75" customHeight="1" x14ac:dyDescent="0.25">
      <c r="K1001" s="303"/>
      <c r="L1001" s="303"/>
      <c r="M1001" s="303"/>
      <c r="N1001" s="303"/>
      <c r="O1001" s="303"/>
      <c r="P1001" s="303"/>
      <c r="Q1001" s="303"/>
      <c r="R1001" s="303"/>
      <c r="S1001" s="303"/>
      <c r="T1001" s="303"/>
      <c r="U1001" s="303"/>
      <c r="V1001" s="305"/>
      <c r="W1001" s="305"/>
      <c r="X1001" s="305"/>
      <c r="Y1001" s="305"/>
    </row>
    <row r="1002" spans="11:25" ht="15.75" customHeight="1" x14ac:dyDescent="0.25">
      <c r="K1002" s="303"/>
      <c r="L1002" s="303"/>
      <c r="M1002" s="303"/>
      <c r="N1002" s="303"/>
      <c r="O1002" s="303"/>
      <c r="P1002" s="303"/>
      <c r="Q1002" s="303"/>
      <c r="R1002" s="303"/>
      <c r="S1002" s="303"/>
      <c r="T1002" s="303"/>
      <c r="U1002" s="303"/>
      <c r="V1002" s="305"/>
      <c r="W1002" s="305"/>
      <c r="X1002" s="305"/>
      <c r="Y1002" s="305"/>
    </row>
    <row r="1003" spans="11:25" ht="15.75" customHeight="1" x14ac:dyDescent="0.25">
      <c r="K1003" s="303"/>
      <c r="L1003" s="303"/>
      <c r="M1003" s="303"/>
      <c r="N1003" s="303"/>
      <c r="O1003" s="303"/>
      <c r="P1003" s="303"/>
      <c r="Q1003" s="303"/>
      <c r="R1003" s="303"/>
      <c r="S1003" s="303"/>
      <c r="T1003" s="303"/>
      <c r="U1003" s="303"/>
      <c r="V1003" s="305"/>
      <c r="W1003" s="305"/>
      <c r="X1003" s="305"/>
      <c r="Y1003" s="305"/>
    </row>
    <row r="1004" spans="11:25" ht="15.75" customHeight="1" x14ac:dyDescent="0.25">
      <c r="K1004" s="303"/>
      <c r="L1004" s="303"/>
      <c r="M1004" s="303"/>
      <c r="N1004" s="303"/>
      <c r="O1004" s="303"/>
      <c r="P1004" s="303"/>
      <c r="Q1004" s="303"/>
      <c r="R1004" s="303"/>
      <c r="S1004" s="303"/>
      <c r="T1004" s="303"/>
      <c r="U1004" s="303"/>
      <c r="V1004" s="305"/>
      <c r="W1004" s="305"/>
      <c r="X1004" s="305"/>
      <c r="Y1004" s="305"/>
    </row>
    <row r="1005" spans="11:25" ht="15.75" customHeight="1" x14ac:dyDescent="0.25">
      <c r="K1005" s="303"/>
      <c r="L1005" s="303"/>
      <c r="M1005" s="303"/>
      <c r="N1005" s="303"/>
      <c r="O1005" s="303"/>
      <c r="P1005" s="303"/>
      <c r="Q1005" s="303"/>
      <c r="R1005" s="303"/>
      <c r="S1005" s="303"/>
      <c r="T1005" s="303"/>
      <c r="U1005" s="303"/>
      <c r="V1005" s="305"/>
      <c r="W1005" s="305"/>
      <c r="X1005" s="305"/>
      <c r="Y1005" s="305"/>
    </row>
    <row r="1006" spans="11:25" ht="15.75" customHeight="1" x14ac:dyDescent="0.25">
      <c r="K1006" s="303"/>
      <c r="L1006" s="303"/>
      <c r="M1006" s="303"/>
      <c r="N1006" s="303"/>
      <c r="O1006" s="303"/>
      <c r="P1006" s="303"/>
      <c r="Q1006" s="303"/>
      <c r="R1006" s="303"/>
      <c r="S1006" s="303"/>
      <c r="T1006" s="303"/>
      <c r="U1006" s="303"/>
      <c r="V1006" s="305"/>
      <c r="W1006" s="305"/>
      <c r="X1006" s="305"/>
      <c r="Y1006" s="305"/>
    </row>
    <row r="1007" spans="11:25" ht="15.75" customHeight="1" x14ac:dyDescent="0.25">
      <c r="K1007" s="303"/>
      <c r="L1007" s="303"/>
      <c r="M1007" s="303"/>
      <c r="N1007" s="303"/>
      <c r="O1007" s="303"/>
      <c r="P1007" s="303"/>
      <c r="Q1007" s="303"/>
      <c r="R1007" s="303"/>
      <c r="S1007" s="303"/>
      <c r="T1007" s="303"/>
      <c r="U1007" s="303"/>
      <c r="V1007" s="305"/>
      <c r="W1007" s="305"/>
      <c r="X1007" s="305"/>
      <c r="Y1007" s="305"/>
    </row>
    <row r="1008" spans="11:25" ht="15.75" customHeight="1" x14ac:dyDescent="0.25">
      <c r="K1008" s="303"/>
      <c r="L1008" s="303"/>
      <c r="M1008" s="303"/>
      <c r="N1008" s="303"/>
      <c r="O1008" s="303"/>
      <c r="P1008" s="303"/>
      <c r="Q1008" s="303"/>
      <c r="R1008" s="303"/>
      <c r="S1008" s="303"/>
      <c r="T1008" s="303"/>
      <c r="U1008" s="303"/>
      <c r="V1008" s="305"/>
      <c r="W1008" s="305"/>
      <c r="X1008" s="305"/>
      <c r="Y1008" s="305"/>
    </row>
    <row r="1009" spans="11:25" ht="15.75" customHeight="1" x14ac:dyDescent="0.25">
      <c r="K1009" s="303"/>
      <c r="L1009" s="303"/>
      <c r="M1009" s="303"/>
      <c r="N1009" s="303"/>
      <c r="O1009" s="303"/>
      <c r="P1009" s="303"/>
      <c r="Q1009" s="303"/>
      <c r="R1009" s="303"/>
      <c r="S1009" s="303"/>
      <c r="T1009" s="303"/>
      <c r="U1009" s="303"/>
      <c r="V1009" s="305"/>
      <c r="W1009" s="305"/>
      <c r="X1009" s="305"/>
      <c r="Y1009" s="305"/>
    </row>
    <row r="1010" spans="11:25" ht="15.75" customHeight="1" x14ac:dyDescent="0.25">
      <c r="K1010" s="303"/>
      <c r="L1010" s="303"/>
      <c r="M1010" s="303"/>
      <c r="N1010" s="303"/>
      <c r="O1010" s="303"/>
      <c r="P1010" s="303"/>
      <c r="Q1010" s="303"/>
      <c r="R1010" s="303"/>
      <c r="S1010" s="303"/>
      <c r="T1010" s="303"/>
      <c r="U1010" s="303"/>
      <c r="V1010" s="305"/>
      <c r="W1010" s="305"/>
      <c r="X1010" s="305"/>
      <c r="Y1010" s="305"/>
    </row>
    <row r="1011" spans="11:25" ht="15.75" customHeight="1" x14ac:dyDescent="0.25">
      <c r="K1011" s="303"/>
      <c r="L1011" s="303"/>
      <c r="M1011" s="303"/>
      <c r="N1011" s="303"/>
      <c r="O1011" s="303"/>
      <c r="P1011" s="303"/>
      <c r="Q1011" s="303"/>
      <c r="R1011" s="303"/>
      <c r="S1011" s="303"/>
      <c r="T1011" s="303"/>
      <c r="U1011" s="303"/>
      <c r="V1011" s="305"/>
      <c r="W1011" s="305"/>
      <c r="X1011" s="305"/>
      <c r="Y1011" s="305"/>
    </row>
    <row r="1012" spans="11:25" ht="15.75" customHeight="1" x14ac:dyDescent="0.25">
      <c r="K1012" s="303"/>
      <c r="L1012" s="303"/>
      <c r="M1012" s="303"/>
      <c r="N1012" s="303"/>
      <c r="O1012" s="303"/>
      <c r="P1012" s="303"/>
      <c r="Q1012" s="303"/>
      <c r="R1012" s="303"/>
      <c r="S1012" s="303"/>
      <c r="T1012" s="303"/>
      <c r="U1012" s="303"/>
      <c r="V1012" s="305"/>
      <c r="W1012" s="305"/>
      <c r="X1012" s="305"/>
      <c r="Y1012" s="305"/>
    </row>
    <row r="1013" spans="11:25" ht="15.75" customHeight="1" x14ac:dyDescent="0.25">
      <c r="K1013" s="303"/>
      <c r="L1013" s="303"/>
      <c r="M1013" s="303"/>
      <c r="N1013" s="303"/>
      <c r="O1013" s="303"/>
      <c r="P1013" s="303"/>
      <c r="Q1013" s="303"/>
      <c r="R1013" s="303"/>
      <c r="S1013" s="303"/>
      <c r="T1013" s="303"/>
      <c r="U1013" s="303"/>
      <c r="V1013" s="305"/>
      <c r="W1013" s="305"/>
      <c r="X1013" s="305"/>
      <c r="Y1013" s="305"/>
    </row>
    <row r="1014" spans="11:25" ht="15.75" customHeight="1" x14ac:dyDescent="0.25">
      <c r="K1014" s="303"/>
      <c r="L1014" s="303"/>
      <c r="M1014" s="303"/>
      <c r="N1014" s="303"/>
      <c r="O1014" s="303"/>
      <c r="P1014" s="303"/>
      <c r="Q1014" s="303"/>
      <c r="R1014" s="303"/>
      <c r="S1014" s="303"/>
      <c r="T1014" s="303"/>
      <c r="U1014" s="303"/>
      <c r="V1014" s="305"/>
      <c r="W1014" s="305"/>
      <c r="X1014" s="305"/>
      <c r="Y1014" s="305"/>
    </row>
    <row r="1015" spans="11:25" ht="15.75" customHeight="1" x14ac:dyDescent="0.25">
      <c r="K1015" s="303"/>
      <c r="L1015" s="303"/>
      <c r="M1015" s="303"/>
      <c r="N1015" s="303"/>
      <c r="O1015" s="303"/>
      <c r="P1015" s="303"/>
      <c r="Q1015" s="303"/>
      <c r="R1015" s="303"/>
      <c r="S1015" s="303"/>
      <c r="T1015" s="303"/>
      <c r="U1015" s="303"/>
      <c r="V1015" s="305"/>
      <c r="W1015" s="305"/>
      <c r="X1015" s="305"/>
      <c r="Y1015" s="305"/>
    </row>
    <row r="1016" spans="11:25" ht="15.75" customHeight="1" x14ac:dyDescent="0.25">
      <c r="K1016" s="303"/>
      <c r="L1016" s="303"/>
      <c r="M1016" s="303"/>
      <c r="N1016" s="303"/>
      <c r="O1016" s="303"/>
      <c r="P1016" s="303"/>
      <c r="Q1016" s="303"/>
      <c r="R1016" s="303"/>
      <c r="S1016" s="303"/>
      <c r="T1016" s="303"/>
      <c r="U1016" s="303"/>
      <c r="V1016" s="305"/>
      <c r="W1016" s="305"/>
      <c r="X1016" s="305"/>
      <c r="Y1016" s="305"/>
    </row>
    <row r="1017" spans="11:25" ht="15.75" customHeight="1" x14ac:dyDescent="0.25">
      <c r="K1017" s="303"/>
      <c r="L1017" s="303"/>
      <c r="M1017" s="303"/>
      <c r="N1017" s="303"/>
      <c r="O1017" s="303"/>
      <c r="P1017" s="303"/>
      <c r="Q1017" s="303"/>
      <c r="R1017" s="303"/>
      <c r="S1017" s="303"/>
      <c r="T1017" s="303"/>
      <c r="U1017" s="303"/>
      <c r="V1017" s="305"/>
      <c r="W1017" s="305"/>
      <c r="X1017" s="305"/>
      <c r="Y1017" s="305"/>
    </row>
    <row r="1018" spans="11:25" ht="15.75" customHeight="1" x14ac:dyDescent="0.25">
      <c r="K1018" s="303"/>
      <c r="L1018" s="303"/>
      <c r="M1018" s="303"/>
      <c r="N1018" s="303"/>
      <c r="O1018" s="303"/>
      <c r="P1018" s="303"/>
      <c r="Q1018" s="303"/>
      <c r="R1018" s="303"/>
      <c r="S1018" s="303"/>
      <c r="T1018" s="303"/>
      <c r="U1018" s="303"/>
      <c r="V1018" s="305"/>
      <c r="W1018" s="305"/>
      <c r="X1018" s="305"/>
      <c r="Y1018" s="305"/>
    </row>
    <row r="1019" spans="11:25" ht="15.75" customHeight="1" x14ac:dyDescent="0.25">
      <c r="K1019" s="303"/>
      <c r="L1019" s="303"/>
      <c r="M1019" s="303"/>
      <c r="N1019" s="303"/>
      <c r="O1019" s="303"/>
      <c r="P1019" s="303"/>
      <c r="Q1019" s="303"/>
      <c r="R1019" s="303"/>
      <c r="S1019" s="303"/>
      <c r="T1019" s="303"/>
      <c r="U1019" s="303"/>
      <c r="V1019" s="305"/>
      <c r="W1019" s="305"/>
      <c r="X1019" s="305"/>
      <c r="Y1019" s="305"/>
    </row>
    <row r="1020" spans="11:25" ht="15.75" customHeight="1" x14ac:dyDescent="0.25">
      <c r="K1020" s="303"/>
      <c r="L1020" s="303"/>
      <c r="M1020" s="303"/>
      <c r="N1020" s="303"/>
      <c r="O1020" s="303"/>
      <c r="P1020" s="303"/>
      <c r="Q1020" s="303"/>
      <c r="R1020" s="303"/>
      <c r="S1020" s="303"/>
      <c r="T1020" s="303"/>
      <c r="U1020" s="303"/>
      <c r="V1020" s="305"/>
      <c r="W1020" s="305"/>
      <c r="X1020" s="305"/>
      <c r="Y1020" s="305"/>
    </row>
    <row r="1021" spans="11:25" ht="15.75" customHeight="1" x14ac:dyDescent="0.25">
      <c r="K1021" s="303"/>
      <c r="L1021" s="303"/>
      <c r="M1021" s="303"/>
      <c r="N1021" s="303"/>
      <c r="O1021" s="303"/>
      <c r="P1021" s="303"/>
      <c r="Q1021" s="303"/>
      <c r="R1021" s="303"/>
      <c r="S1021" s="303"/>
      <c r="T1021" s="303"/>
      <c r="U1021" s="303"/>
      <c r="V1021" s="305"/>
      <c r="W1021" s="305"/>
      <c r="X1021" s="305"/>
      <c r="Y1021" s="305"/>
    </row>
    <row r="1022" spans="11:25" ht="15.75" customHeight="1" x14ac:dyDescent="0.25">
      <c r="K1022" s="303"/>
      <c r="L1022" s="303"/>
      <c r="M1022" s="303"/>
      <c r="N1022" s="303"/>
      <c r="O1022" s="303"/>
      <c r="P1022" s="303"/>
      <c r="Q1022" s="303"/>
      <c r="R1022" s="303"/>
      <c r="S1022" s="303"/>
      <c r="T1022" s="303"/>
      <c r="U1022" s="303"/>
      <c r="V1022" s="305"/>
      <c r="W1022" s="305"/>
      <c r="X1022" s="305"/>
      <c r="Y1022" s="305"/>
    </row>
    <row r="1023" spans="11:25" ht="15.75" customHeight="1" x14ac:dyDescent="0.25">
      <c r="K1023" s="303"/>
      <c r="L1023" s="303"/>
      <c r="M1023" s="303"/>
      <c r="N1023" s="303"/>
      <c r="O1023" s="303"/>
      <c r="P1023" s="303"/>
      <c r="Q1023" s="303"/>
      <c r="R1023" s="303"/>
      <c r="S1023" s="303"/>
      <c r="T1023" s="303"/>
      <c r="U1023" s="303"/>
      <c r="V1023" s="305"/>
      <c r="W1023" s="305"/>
      <c r="X1023" s="305"/>
      <c r="Y1023" s="305"/>
    </row>
    <row r="1024" spans="11:25" ht="15.75" customHeight="1" x14ac:dyDescent="0.25">
      <c r="K1024" s="303"/>
      <c r="L1024" s="303"/>
      <c r="M1024" s="303"/>
      <c r="N1024" s="303"/>
      <c r="O1024" s="303"/>
      <c r="P1024" s="303"/>
      <c r="Q1024" s="303"/>
      <c r="R1024" s="303"/>
      <c r="S1024" s="303"/>
      <c r="T1024" s="303"/>
      <c r="U1024" s="303"/>
      <c r="V1024" s="305"/>
      <c r="W1024" s="305"/>
      <c r="X1024" s="305"/>
      <c r="Y1024" s="305"/>
    </row>
    <row r="1025" spans="11:25" ht="15.75" customHeight="1" x14ac:dyDescent="0.25">
      <c r="K1025" s="303"/>
      <c r="L1025" s="303"/>
      <c r="M1025" s="303"/>
      <c r="N1025" s="303"/>
      <c r="O1025" s="303"/>
      <c r="P1025" s="303"/>
      <c r="Q1025" s="303"/>
      <c r="R1025" s="303"/>
      <c r="S1025" s="303"/>
      <c r="T1025" s="303"/>
      <c r="U1025" s="303"/>
      <c r="V1025" s="305"/>
      <c r="W1025" s="305"/>
      <c r="X1025" s="305"/>
      <c r="Y1025" s="305"/>
    </row>
    <row r="1026" spans="11:25" ht="15.75" customHeight="1" x14ac:dyDescent="0.25">
      <c r="K1026" s="303"/>
      <c r="L1026" s="303"/>
      <c r="M1026" s="303"/>
      <c r="N1026" s="303"/>
      <c r="O1026" s="303"/>
      <c r="P1026" s="303"/>
      <c r="Q1026" s="303"/>
      <c r="R1026" s="303"/>
      <c r="S1026" s="303"/>
      <c r="T1026" s="303"/>
      <c r="U1026" s="303"/>
      <c r="V1026" s="305"/>
      <c r="W1026" s="305"/>
      <c r="X1026" s="305"/>
      <c r="Y1026" s="305"/>
    </row>
    <row r="1027" spans="11:25" ht="15.75" customHeight="1" x14ac:dyDescent="0.25">
      <c r="K1027" s="303"/>
      <c r="L1027" s="303"/>
      <c r="M1027" s="303"/>
      <c r="N1027" s="303"/>
      <c r="O1027" s="303"/>
      <c r="P1027" s="303"/>
      <c r="Q1027" s="303"/>
      <c r="R1027" s="303"/>
      <c r="S1027" s="303"/>
      <c r="T1027" s="303"/>
      <c r="U1027" s="303"/>
      <c r="V1027" s="305"/>
      <c r="W1027" s="305"/>
      <c r="X1027" s="305"/>
      <c r="Y1027" s="305"/>
    </row>
    <row r="1028" spans="11:25" ht="15.75" customHeight="1" x14ac:dyDescent="0.25">
      <c r="K1028" s="303"/>
      <c r="L1028" s="303"/>
      <c r="M1028" s="303"/>
      <c r="N1028" s="303"/>
      <c r="O1028" s="303"/>
      <c r="P1028" s="303"/>
      <c r="Q1028" s="303"/>
      <c r="R1028" s="303"/>
      <c r="S1028" s="303"/>
      <c r="T1028" s="303"/>
      <c r="U1028" s="303"/>
      <c r="V1028" s="305"/>
      <c r="W1028" s="305"/>
      <c r="X1028" s="305"/>
      <c r="Y1028" s="305"/>
    </row>
    <row r="1029" spans="11:25" ht="15.75" customHeight="1" x14ac:dyDescent="0.25">
      <c r="K1029" s="303"/>
      <c r="L1029" s="303"/>
      <c r="M1029" s="303"/>
      <c r="N1029" s="303"/>
      <c r="O1029" s="303"/>
      <c r="P1029" s="303"/>
      <c r="Q1029" s="303"/>
      <c r="R1029" s="303"/>
      <c r="S1029" s="303"/>
      <c r="T1029" s="303"/>
      <c r="U1029" s="303"/>
      <c r="V1029" s="305"/>
      <c r="W1029" s="305"/>
      <c r="X1029" s="305"/>
      <c r="Y1029" s="305"/>
    </row>
    <row r="1030" spans="11:25" ht="15.75" customHeight="1" x14ac:dyDescent="0.25">
      <c r="K1030" s="303"/>
      <c r="L1030" s="303"/>
      <c r="M1030" s="303"/>
      <c r="N1030" s="303"/>
      <c r="O1030" s="303"/>
      <c r="P1030" s="303"/>
      <c r="Q1030" s="303"/>
      <c r="R1030" s="303"/>
      <c r="S1030" s="303"/>
      <c r="T1030" s="303"/>
      <c r="U1030" s="303"/>
      <c r="V1030" s="305"/>
      <c r="W1030" s="305"/>
      <c r="X1030" s="305"/>
      <c r="Y1030" s="305"/>
    </row>
    <row r="1031" spans="11:25" ht="15.75" customHeight="1" x14ac:dyDescent="0.25">
      <c r="K1031" s="303"/>
      <c r="L1031" s="303"/>
      <c r="M1031" s="303"/>
      <c r="N1031" s="303"/>
      <c r="O1031" s="303"/>
      <c r="P1031" s="303"/>
      <c r="Q1031" s="303"/>
      <c r="R1031" s="303"/>
      <c r="S1031" s="303"/>
      <c r="T1031" s="303"/>
      <c r="U1031" s="303"/>
      <c r="V1031" s="305"/>
      <c r="W1031" s="305"/>
      <c r="X1031" s="305"/>
      <c r="Y1031" s="305"/>
    </row>
    <row r="1032" spans="11:25" ht="15.75" customHeight="1" x14ac:dyDescent="0.25">
      <c r="K1032" s="303"/>
      <c r="L1032" s="303"/>
      <c r="M1032" s="303"/>
      <c r="N1032" s="303"/>
      <c r="O1032" s="303"/>
      <c r="P1032" s="303"/>
      <c r="Q1032" s="303"/>
      <c r="R1032" s="303"/>
      <c r="S1032" s="303"/>
      <c r="T1032" s="303"/>
      <c r="U1032" s="303"/>
      <c r="V1032" s="305"/>
      <c r="W1032" s="305"/>
      <c r="X1032" s="305"/>
      <c r="Y1032" s="305"/>
    </row>
    <row r="1033" spans="11:25" ht="15.75" customHeight="1" x14ac:dyDescent="0.25">
      <c r="K1033" s="303"/>
      <c r="L1033" s="303"/>
      <c r="M1033" s="303"/>
      <c r="N1033" s="303"/>
      <c r="O1033" s="303"/>
      <c r="P1033" s="303"/>
      <c r="Q1033" s="303"/>
      <c r="R1033" s="303"/>
      <c r="S1033" s="303"/>
      <c r="T1033" s="303"/>
      <c r="U1033" s="303"/>
      <c r="V1033" s="305"/>
      <c r="W1033" s="305"/>
      <c r="X1033" s="305"/>
      <c r="Y1033" s="305"/>
    </row>
    <row r="1034" spans="11:25" ht="15.75" customHeight="1" x14ac:dyDescent="0.25">
      <c r="K1034" s="303"/>
      <c r="L1034" s="303"/>
      <c r="M1034" s="303"/>
      <c r="N1034" s="303"/>
      <c r="O1034" s="303"/>
      <c r="P1034" s="303"/>
      <c r="Q1034" s="303"/>
      <c r="R1034" s="303"/>
      <c r="S1034" s="303"/>
      <c r="T1034" s="303"/>
      <c r="U1034" s="303"/>
      <c r="V1034" s="305"/>
      <c r="W1034" s="305"/>
      <c r="X1034" s="305"/>
      <c r="Y1034" s="305"/>
    </row>
    <row r="1035" spans="11:25" ht="15.75" customHeight="1" x14ac:dyDescent="0.25">
      <c r="K1035" s="303"/>
      <c r="L1035" s="303"/>
      <c r="M1035" s="303"/>
      <c r="N1035" s="303"/>
      <c r="O1035" s="303"/>
      <c r="P1035" s="303"/>
      <c r="Q1035" s="303"/>
      <c r="R1035" s="303"/>
      <c r="S1035" s="303"/>
      <c r="T1035" s="303"/>
      <c r="U1035" s="303"/>
      <c r="V1035" s="305"/>
      <c r="W1035" s="305"/>
      <c r="X1035" s="305"/>
      <c r="Y1035" s="305"/>
    </row>
    <row r="1036" spans="11:25" ht="15.75" customHeight="1" x14ac:dyDescent="0.25">
      <c r="K1036" s="303"/>
      <c r="L1036" s="303"/>
      <c r="M1036" s="303"/>
      <c r="N1036" s="303"/>
      <c r="O1036" s="303"/>
      <c r="P1036" s="303"/>
      <c r="Q1036" s="303"/>
      <c r="R1036" s="303"/>
      <c r="S1036" s="303"/>
      <c r="T1036" s="303"/>
      <c r="U1036" s="303"/>
      <c r="V1036" s="305"/>
      <c r="W1036" s="305"/>
      <c r="X1036" s="305"/>
      <c r="Y1036" s="305"/>
    </row>
    <row r="1037" spans="11:25" ht="15.75" customHeight="1" x14ac:dyDescent="0.25">
      <c r="K1037" s="303"/>
      <c r="L1037" s="303"/>
      <c r="M1037" s="303"/>
      <c r="N1037" s="303"/>
      <c r="O1037" s="303"/>
      <c r="P1037" s="303"/>
      <c r="Q1037" s="303"/>
      <c r="R1037" s="303"/>
      <c r="S1037" s="303"/>
      <c r="T1037" s="303"/>
      <c r="U1037" s="303"/>
      <c r="V1037" s="305"/>
      <c r="W1037" s="305"/>
      <c r="X1037" s="305"/>
      <c r="Y1037" s="305"/>
    </row>
    <row r="1038" spans="11:25" ht="15.75" customHeight="1" x14ac:dyDescent="0.25">
      <c r="K1038" s="303"/>
      <c r="L1038" s="303"/>
      <c r="M1038" s="303"/>
      <c r="N1038" s="303"/>
      <c r="O1038" s="303"/>
      <c r="P1038" s="303"/>
      <c r="Q1038" s="303"/>
      <c r="R1038" s="303"/>
      <c r="S1038" s="303"/>
      <c r="T1038" s="303"/>
      <c r="U1038" s="303"/>
      <c r="V1038" s="305"/>
      <c r="W1038" s="305"/>
      <c r="X1038" s="305"/>
      <c r="Y1038" s="305"/>
    </row>
    <row r="1039" spans="11:25" ht="15.75" customHeight="1" x14ac:dyDescent="0.25">
      <c r="K1039" s="303"/>
      <c r="L1039" s="303"/>
      <c r="M1039" s="303"/>
      <c r="N1039" s="303"/>
      <c r="O1039" s="303"/>
      <c r="P1039" s="303"/>
      <c r="Q1039" s="303"/>
      <c r="R1039" s="303"/>
      <c r="S1039" s="303"/>
      <c r="T1039" s="303"/>
      <c r="U1039" s="303"/>
      <c r="V1039" s="305"/>
      <c r="W1039" s="305"/>
      <c r="X1039" s="305"/>
      <c r="Y1039" s="305"/>
    </row>
    <row r="1040" spans="11:25" ht="15.75" customHeight="1" x14ac:dyDescent="0.25">
      <c r="K1040" s="303"/>
      <c r="L1040" s="303"/>
      <c r="M1040" s="303"/>
      <c r="N1040" s="303"/>
      <c r="O1040" s="303"/>
      <c r="P1040" s="303"/>
      <c r="Q1040" s="303"/>
      <c r="R1040" s="303"/>
      <c r="S1040" s="303"/>
      <c r="T1040" s="303"/>
      <c r="U1040" s="303"/>
      <c r="V1040" s="305"/>
      <c r="W1040" s="305"/>
      <c r="X1040" s="305"/>
      <c r="Y1040" s="305"/>
    </row>
    <row r="1041" spans="11:25" ht="15.75" customHeight="1" x14ac:dyDescent="0.25">
      <c r="K1041" s="303"/>
      <c r="L1041" s="303"/>
      <c r="M1041" s="303"/>
      <c r="N1041" s="303"/>
      <c r="O1041" s="303"/>
      <c r="P1041" s="303"/>
      <c r="Q1041" s="303"/>
      <c r="R1041" s="303"/>
      <c r="S1041" s="303"/>
      <c r="T1041" s="303"/>
      <c r="U1041" s="303"/>
      <c r="V1041" s="305"/>
      <c r="W1041" s="305"/>
      <c r="X1041" s="305"/>
      <c r="Y1041" s="305"/>
    </row>
    <row r="1042" spans="11:25" ht="15.75" customHeight="1" x14ac:dyDescent="0.25">
      <c r="K1042" s="303"/>
      <c r="L1042" s="303"/>
      <c r="M1042" s="303"/>
      <c r="N1042" s="303"/>
      <c r="O1042" s="303"/>
      <c r="P1042" s="303"/>
      <c r="Q1042" s="303"/>
      <c r="R1042" s="303"/>
      <c r="S1042" s="303"/>
      <c r="T1042" s="303"/>
      <c r="U1042" s="303"/>
      <c r="V1042" s="305"/>
      <c r="W1042" s="305"/>
      <c r="X1042" s="305"/>
      <c r="Y1042" s="305"/>
    </row>
    <row r="1043" spans="11:25" ht="15.75" customHeight="1" x14ac:dyDescent="0.25">
      <c r="K1043" s="303"/>
      <c r="L1043" s="303"/>
      <c r="M1043" s="303"/>
      <c r="N1043" s="303"/>
      <c r="O1043" s="303"/>
      <c r="P1043" s="303"/>
      <c r="Q1043" s="303"/>
      <c r="R1043" s="303"/>
      <c r="S1043" s="303"/>
      <c r="T1043" s="303"/>
      <c r="U1043" s="303"/>
      <c r="V1043" s="305"/>
      <c r="W1043" s="305"/>
      <c r="X1043" s="305"/>
      <c r="Y1043" s="305"/>
    </row>
    <row r="1044" spans="11:25" ht="15.75" customHeight="1" x14ac:dyDescent="0.25">
      <c r="K1044" s="303"/>
      <c r="L1044" s="303"/>
      <c r="M1044" s="303"/>
      <c r="N1044" s="303"/>
      <c r="O1044" s="303"/>
      <c r="P1044" s="303"/>
      <c r="Q1044" s="303"/>
      <c r="R1044" s="303"/>
      <c r="S1044" s="303"/>
      <c r="T1044" s="303"/>
      <c r="U1044" s="303"/>
      <c r="V1044" s="305"/>
      <c r="W1044" s="305"/>
      <c r="X1044" s="305"/>
      <c r="Y1044" s="305"/>
    </row>
    <row r="1045" spans="11:25" ht="15.75" customHeight="1" x14ac:dyDescent="0.25">
      <c r="K1045" s="303"/>
      <c r="L1045" s="303"/>
      <c r="M1045" s="303"/>
      <c r="N1045" s="303"/>
      <c r="O1045" s="303"/>
      <c r="P1045" s="303"/>
      <c r="Q1045" s="303"/>
      <c r="R1045" s="303"/>
      <c r="S1045" s="303"/>
      <c r="T1045" s="303"/>
      <c r="U1045" s="303"/>
      <c r="V1045" s="305"/>
      <c r="W1045" s="305"/>
      <c r="X1045" s="305"/>
      <c r="Y1045" s="305"/>
    </row>
    <row r="1046" spans="11:25" ht="15.75" customHeight="1" x14ac:dyDescent="0.25">
      <c r="K1046" s="303"/>
      <c r="L1046" s="303"/>
      <c r="M1046" s="303"/>
      <c r="N1046" s="303"/>
      <c r="O1046" s="303"/>
      <c r="P1046" s="303"/>
      <c r="Q1046" s="303"/>
      <c r="R1046" s="303"/>
      <c r="S1046" s="303"/>
      <c r="T1046" s="303"/>
      <c r="U1046" s="303"/>
      <c r="V1046" s="305"/>
      <c r="W1046" s="305"/>
      <c r="X1046" s="305"/>
      <c r="Y1046" s="305"/>
    </row>
    <row r="1047" spans="11:25" ht="15.75" customHeight="1" x14ac:dyDescent="0.25">
      <c r="K1047" s="303"/>
      <c r="L1047" s="303"/>
      <c r="M1047" s="303"/>
      <c r="N1047" s="303"/>
      <c r="O1047" s="303"/>
      <c r="P1047" s="303"/>
      <c r="Q1047" s="303"/>
      <c r="R1047" s="303"/>
      <c r="S1047" s="303"/>
      <c r="T1047" s="303"/>
      <c r="U1047" s="303"/>
      <c r="V1047" s="305"/>
      <c r="W1047" s="305"/>
      <c r="X1047" s="305"/>
      <c r="Y1047" s="305"/>
    </row>
    <row r="1048" spans="11:25" ht="15.75" customHeight="1" x14ac:dyDescent="0.25">
      <c r="K1048" s="303"/>
      <c r="L1048" s="303"/>
      <c r="M1048" s="303"/>
      <c r="N1048" s="303"/>
      <c r="O1048" s="303"/>
      <c r="P1048" s="303"/>
      <c r="Q1048" s="303"/>
      <c r="R1048" s="303"/>
      <c r="S1048" s="303"/>
      <c r="T1048" s="303"/>
      <c r="U1048" s="303"/>
      <c r="V1048" s="305"/>
      <c r="W1048" s="305"/>
      <c r="X1048" s="305"/>
      <c r="Y1048" s="305"/>
    </row>
    <row r="1049" spans="11:25" ht="15.75" customHeight="1" x14ac:dyDescent="0.25">
      <c r="K1049" s="303"/>
      <c r="L1049" s="303"/>
      <c r="M1049" s="303"/>
      <c r="N1049" s="303"/>
      <c r="O1049" s="303"/>
      <c r="P1049" s="303"/>
      <c r="Q1049" s="303"/>
      <c r="R1049" s="303"/>
      <c r="S1049" s="303"/>
      <c r="T1049" s="303"/>
      <c r="U1049" s="303"/>
      <c r="V1049" s="305"/>
      <c r="W1049" s="305"/>
      <c r="X1049" s="305"/>
      <c r="Y1049" s="305"/>
    </row>
    <row r="1050" spans="11:25" ht="15.75" customHeight="1" x14ac:dyDescent="0.25">
      <c r="K1050" s="303"/>
      <c r="L1050" s="303"/>
      <c r="M1050" s="303"/>
      <c r="N1050" s="303"/>
      <c r="O1050" s="303"/>
      <c r="P1050" s="303"/>
      <c r="Q1050" s="303"/>
      <c r="R1050" s="303"/>
      <c r="S1050" s="303"/>
      <c r="T1050" s="303"/>
      <c r="U1050" s="303"/>
      <c r="V1050" s="305"/>
      <c r="W1050" s="305"/>
      <c r="X1050" s="305"/>
      <c r="Y1050" s="305"/>
    </row>
    <row r="1051" spans="11:25" ht="15.75" customHeight="1" x14ac:dyDescent="0.25">
      <c r="K1051" s="303"/>
      <c r="L1051" s="303"/>
      <c r="M1051" s="303"/>
      <c r="N1051" s="303"/>
      <c r="O1051" s="303"/>
      <c r="P1051" s="303"/>
      <c r="Q1051" s="303"/>
      <c r="R1051" s="303"/>
      <c r="S1051" s="303"/>
      <c r="T1051" s="303"/>
      <c r="U1051" s="303"/>
      <c r="V1051" s="305"/>
      <c r="W1051" s="305"/>
      <c r="X1051" s="305"/>
      <c r="Y1051" s="305"/>
    </row>
    <row r="1052" spans="11:25" ht="15.75" customHeight="1" x14ac:dyDescent="0.25">
      <c r="K1052" s="303"/>
      <c r="L1052" s="303"/>
      <c r="M1052" s="303"/>
      <c r="N1052" s="303"/>
      <c r="O1052" s="303"/>
      <c r="P1052" s="303"/>
      <c r="Q1052" s="303"/>
      <c r="R1052" s="303"/>
      <c r="S1052" s="303"/>
      <c r="T1052" s="303"/>
      <c r="U1052" s="303"/>
      <c r="V1052" s="305"/>
      <c r="W1052" s="305"/>
      <c r="X1052" s="305"/>
      <c r="Y1052" s="305"/>
    </row>
    <row r="1053" spans="11:25" ht="15.75" customHeight="1" x14ac:dyDescent="0.25">
      <c r="K1053" s="303"/>
      <c r="L1053" s="303"/>
      <c r="M1053" s="303"/>
      <c r="N1053" s="303"/>
      <c r="O1053" s="303"/>
      <c r="P1053" s="303"/>
      <c r="Q1053" s="303"/>
      <c r="R1053" s="303"/>
      <c r="S1053" s="303"/>
      <c r="T1053" s="303"/>
      <c r="U1053" s="303"/>
      <c r="V1053" s="305"/>
      <c r="W1053" s="305"/>
      <c r="X1053" s="305"/>
      <c r="Y1053" s="305"/>
    </row>
    <row r="1054" spans="11:25" ht="15.75" customHeight="1" x14ac:dyDescent="0.25">
      <c r="K1054" s="303"/>
      <c r="L1054" s="303"/>
      <c r="M1054" s="303"/>
      <c r="N1054" s="303"/>
      <c r="O1054" s="303"/>
      <c r="P1054" s="303"/>
      <c r="Q1054" s="303"/>
      <c r="R1054" s="303"/>
      <c r="S1054" s="303"/>
      <c r="T1054" s="303"/>
      <c r="U1054" s="303"/>
      <c r="V1054" s="305"/>
      <c r="W1054" s="305"/>
      <c r="X1054" s="305"/>
      <c r="Y1054" s="305"/>
    </row>
    <row r="1055" spans="11:25" ht="15.75" customHeight="1" x14ac:dyDescent="0.25">
      <c r="K1055" s="303"/>
      <c r="L1055" s="303"/>
      <c r="M1055" s="303"/>
      <c r="N1055" s="303"/>
      <c r="O1055" s="303"/>
      <c r="P1055" s="303"/>
      <c r="Q1055" s="303"/>
      <c r="R1055" s="303"/>
      <c r="S1055" s="303"/>
      <c r="T1055" s="303"/>
      <c r="U1055" s="303"/>
      <c r="V1055" s="305"/>
      <c r="W1055" s="305"/>
      <c r="X1055" s="305"/>
      <c r="Y1055" s="305"/>
    </row>
    <row r="1056" spans="11:25" ht="15.75" customHeight="1" x14ac:dyDescent="0.25">
      <c r="K1056" s="303"/>
      <c r="L1056" s="303"/>
      <c r="M1056" s="303"/>
      <c r="N1056" s="303"/>
      <c r="O1056" s="303"/>
      <c r="P1056" s="303"/>
      <c r="Q1056" s="303"/>
      <c r="R1056" s="303"/>
      <c r="S1056" s="303"/>
      <c r="T1056" s="303"/>
      <c r="U1056" s="303"/>
      <c r="V1056" s="305"/>
      <c r="W1056" s="305"/>
      <c r="X1056" s="305"/>
      <c r="Y1056" s="305"/>
    </row>
    <row r="1057" spans="11:25" ht="15.75" customHeight="1" x14ac:dyDescent="0.25">
      <c r="K1057" s="303"/>
      <c r="L1057" s="303"/>
      <c r="M1057" s="303"/>
      <c r="N1057" s="303"/>
      <c r="O1057" s="303"/>
      <c r="P1057" s="303"/>
      <c r="Q1057" s="303"/>
      <c r="R1057" s="303"/>
      <c r="S1057" s="303"/>
      <c r="T1057" s="303"/>
      <c r="U1057" s="303"/>
      <c r="V1057" s="305"/>
      <c r="W1057" s="305"/>
      <c r="X1057" s="305"/>
      <c r="Y1057" s="305"/>
    </row>
    <row r="1058" spans="11:25" ht="15.75" customHeight="1" x14ac:dyDescent="0.25">
      <c r="K1058" s="303"/>
      <c r="L1058" s="303"/>
      <c r="M1058" s="303"/>
      <c r="N1058" s="303"/>
      <c r="O1058" s="303"/>
      <c r="P1058" s="303"/>
      <c r="Q1058" s="303"/>
      <c r="R1058" s="303"/>
      <c r="S1058" s="303"/>
      <c r="T1058" s="303"/>
      <c r="U1058" s="303"/>
      <c r="V1058" s="305"/>
      <c r="W1058" s="305"/>
      <c r="X1058" s="305"/>
      <c r="Y1058" s="305"/>
    </row>
    <row r="1059" spans="11:25" ht="15.75" customHeight="1" x14ac:dyDescent="0.25">
      <c r="K1059" s="303"/>
      <c r="L1059" s="303"/>
      <c r="M1059" s="303"/>
      <c r="N1059" s="303"/>
      <c r="O1059" s="303"/>
      <c r="P1059" s="303"/>
      <c r="Q1059" s="303"/>
      <c r="R1059" s="303"/>
      <c r="S1059" s="303"/>
      <c r="T1059" s="303"/>
      <c r="U1059" s="303"/>
      <c r="V1059" s="305"/>
      <c r="W1059" s="305"/>
      <c r="X1059" s="305"/>
      <c r="Y1059" s="305"/>
    </row>
    <row r="1060" spans="11:25" ht="15.75" customHeight="1" x14ac:dyDescent="0.25">
      <c r="K1060" s="303"/>
      <c r="L1060" s="303"/>
      <c r="M1060" s="303"/>
      <c r="N1060" s="303"/>
      <c r="O1060" s="303"/>
      <c r="P1060" s="303"/>
      <c r="Q1060" s="303"/>
      <c r="R1060" s="303"/>
      <c r="S1060" s="303"/>
      <c r="T1060" s="303"/>
      <c r="U1060" s="303"/>
      <c r="V1060" s="305"/>
      <c r="W1060" s="305"/>
      <c r="X1060" s="305"/>
      <c r="Y1060" s="305"/>
    </row>
    <row r="1061" spans="11:25" ht="15.75" customHeight="1" x14ac:dyDescent="0.25">
      <c r="K1061" s="303"/>
      <c r="L1061" s="303"/>
      <c r="M1061" s="303"/>
      <c r="N1061" s="303"/>
      <c r="O1061" s="303"/>
      <c r="P1061" s="303"/>
      <c r="Q1061" s="303"/>
      <c r="R1061" s="303"/>
      <c r="S1061" s="303"/>
      <c r="T1061" s="303"/>
      <c r="U1061" s="303"/>
      <c r="V1061" s="305"/>
      <c r="W1061" s="305"/>
      <c r="X1061" s="305"/>
      <c r="Y1061" s="305"/>
    </row>
    <row r="1062" spans="11:25" ht="15.75" customHeight="1" x14ac:dyDescent="0.25">
      <c r="K1062" s="303"/>
      <c r="L1062" s="303"/>
      <c r="M1062" s="303"/>
      <c r="N1062" s="303"/>
      <c r="O1062" s="303"/>
      <c r="P1062" s="303"/>
      <c r="Q1062" s="303"/>
      <c r="R1062" s="303"/>
      <c r="S1062" s="303"/>
      <c r="T1062" s="303"/>
      <c r="U1062" s="303"/>
      <c r="V1062" s="305"/>
      <c r="W1062" s="305"/>
      <c r="X1062" s="305"/>
      <c r="Y1062" s="305"/>
    </row>
    <row r="1063" spans="11:25" ht="15.75" customHeight="1" x14ac:dyDescent="0.25">
      <c r="K1063" s="303"/>
      <c r="L1063" s="303"/>
      <c r="M1063" s="303"/>
      <c r="N1063" s="303"/>
      <c r="O1063" s="303"/>
      <c r="P1063" s="303"/>
      <c r="Q1063" s="303"/>
      <c r="R1063" s="303"/>
      <c r="S1063" s="303"/>
      <c r="T1063" s="303"/>
      <c r="U1063" s="303"/>
      <c r="V1063" s="305"/>
      <c r="W1063" s="305"/>
      <c r="X1063" s="305"/>
      <c r="Y1063" s="305"/>
    </row>
    <row r="1064" spans="11:25" ht="15.75" customHeight="1" x14ac:dyDescent="0.25">
      <c r="K1064" s="303"/>
      <c r="L1064" s="303"/>
      <c r="M1064" s="303"/>
      <c r="N1064" s="303"/>
      <c r="O1064" s="303"/>
      <c r="P1064" s="303"/>
      <c r="Q1064" s="303"/>
      <c r="R1064" s="303"/>
      <c r="S1064" s="303"/>
      <c r="T1064" s="303"/>
      <c r="U1064" s="303"/>
      <c r="V1064" s="305"/>
      <c r="W1064" s="305"/>
      <c r="X1064" s="305"/>
      <c r="Y1064" s="305"/>
    </row>
    <row r="1065" spans="11:25" ht="15.75" customHeight="1" x14ac:dyDescent="0.25">
      <c r="K1065" s="303"/>
      <c r="L1065" s="303"/>
      <c r="M1065" s="303"/>
      <c r="N1065" s="303"/>
      <c r="O1065" s="303"/>
      <c r="P1065" s="303"/>
      <c r="Q1065" s="303"/>
      <c r="R1065" s="303"/>
      <c r="S1065" s="303"/>
      <c r="T1065" s="303"/>
      <c r="U1065" s="303"/>
      <c r="V1065" s="305"/>
      <c r="W1065" s="305"/>
      <c r="X1065" s="305"/>
      <c r="Y1065" s="305"/>
    </row>
    <row r="1066" spans="11:25" ht="15.75" customHeight="1" x14ac:dyDescent="0.25">
      <c r="K1066" s="303"/>
      <c r="L1066" s="303"/>
      <c r="M1066" s="303"/>
      <c r="N1066" s="303"/>
      <c r="O1066" s="303"/>
      <c r="P1066" s="303"/>
      <c r="Q1066" s="303"/>
      <c r="R1066" s="303"/>
      <c r="S1066" s="303"/>
      <c r="T1066" s="303"/>
      <c r="U1066" s="303"/>
      <c r="V1066" s="305"/>
      <c r="W1066" s="305"/>
      <c r="X1066" s="305"/>
      <c r="Y1066" s="305"/>
    </row>
    <row r="1067" spans="11:25" ht="15.75" customHeight="1" x14ac:dyDescent="0.25">
      <c r="K1067" s="303"/>
      <c r="L1067" s="303"/>
      <c r="M1067" s="303"/>
      <c r="N1067" s="303"/>
      <c r="O1067" s="303"/>
      <c r="P1067" s="303"/>
      <c r="Q1067" s="303"/>
      <c r="R1067" s="303"/>
      <c r="S1067" s="303"/>
      <c r="T1067" s="303"/>
      <c r="U1067" s="303"/>
      <c r="V1067" s="305"/>
      <c r="W1067" s="305"/>
      <c r="X1067" s="305"/>
      <c r="Y1067" s="305"/>
    </row>
    <row r="1068" spans="11:25" ht="15.75" customHeight="1" x14ac:dyDescent="0.25">
      <c r="K1068" s="303"/>
      <c r="L1068" s="303"/>
      <c r="M1068" s="303"/>
      <c r="N1068" s="303"/>
      <c r="O1068" s="303"/>
      <c r="P1068" s="303"/>
      <c r="Q1068" s="303"/>
      <c r="R1068" s="303"/>
      <c r="S1068" s="303"/>
      <c r="T1068" s="303"/>
      <c r="U1068" s="303"/>
      <c r="V1068" s="305"/>
      <c r="W1068" s="305"/>
      <c r="X1068" s="305"/>
      <c r="Y1068" s="305"/>
    </row>
    <row r="1069" spans="11:25" ht="15.75" customHeight="1" x14ac:dyDescent="0.25">
      <c r="K1069" s="303"/>
      <c r="L1069" s="303"/>
      <c r="M1069" s="303"/>
      <c r="N1069" s="303"/>
      <c r="O1069" s="303"/>
      <c r="P1069" s="303"/>
      <c r="Q1069" s="303"/>
      <c r="R1069" s="303"/>
      <c r="S1069" s="303"/>
      <c r="T1069" s="303"/>
      <c r="U1069" s="303"/>
      <c r="V1069" s="305"/>
      <c r="W1069" s="305"/>
      <c r="X1069" s="305"/>
      <c r="Y1069" s="305"/>
    </row>
    <row r="1070" spans="11:25" ht="15.75" customHeight="1" x14ac:dyDescent="0.25">
      <c r="K1070" s="303"/>
      <c r="L1070" s="303"/>
      <c r="M1070" s="303"/>
      <c r="N1070" s="303"/>
      <c r="O1070" s="303"/>
      <c r="P1070" s="303"/>
      <c r="Q1070" s="303"/>
      <c r="R1070" s="303"/>
      <c r="S1070" s="303"/>
      <c r="T1070" s="303"/>
      <c r="U1070" s="303"/>
      <c r="V1070" s="305"/>
      <c r="W1070" s="305"/>
      <c r="X1070" s="305"/>
      <c r="Y1070" s="305"/>
    </row>
    <row r="1071" spans="11:25" ht="15.75" customHeight="1" x14ac:dyDescent="0.25">
      <c r="K1071" s="303"/>
      <c r="L1071" s="303"/>
      <c r="M1071" s="303"/>
      <c r="N1071" s="303"/>
      <c r="O1071" s="303"/>
      <c r="P1071" s="303"/>
      <c r="Q1071" s="303"/>
      <c r="R1071" s="303"/>
      <c r="S1071" s="303"/>
      <c r="T1071" s="303"/>
      <c r="U1071" s="303"/>
      <c r="V1071" s="305"/>
      <c r="W1071" s="305"/>
      <c r="X1071" s="305"/>
      <c r="Y1071" s="305"/>
    </row>
    <row r="1072" spans="11:25" ht="15.75" customHeight="1" x14ac:dyDescent="0.25">
      <c r="K1072" s="303"/>
      <c r="L1072" s="303"/>
      <c r="M1072" s="303"/>
      <c r="N1072" s="303"/>
      <c r="O1072" s="303"/>
      <c r="P1072" s="303"/>
      <c r="Q1072" s="303"/>
      <c r="R1072" s="303"/>
      <c r="S1072" s="303"/>
      <c r="T1072" s="303"/>
      <c r="U1072" s="303"/>
      <c r="V1072" s="305"/>
      <c r="W1072" s="305"/>
      <c r="X1072" s="305"/>
      <c r="Y1072" s="305"/>
    </row>
    <row r="1073" spans="11:25" ht="15.75" customHeight="1" x14ac:dyDescent="0.25">
      <c r="K1073" s="303"/>
      <c r="L1073" s="303"/>
      <c r="M1073" s="303"/>
      <c r="N1073" s="303"/>
      <c r="O1073" s="303"/>
      <c r="P1073" s="303"/>
      <c r="Q1073" s="303"/>
      <c r="R1073" s="303"/>
      <c r="S1073" s="303"/>
      <c r="T1073" s="303"/>
      <c r="U1073" s="303"/>
      <c r="V1073" s="305"/>
      <c r="W1073" s="305"/>
      <c r="X1073" s="305"/>
      <c r="Y1073" s="305"/>
    </row>
    <row r="1074" spans="11:25" ht="15.75" customHeight="1" x14ac:dyDescent="0.25">
      <c r="K1074" s="303"/>
      <c r="L1074" s="303"/>
      <c r="M1074" s="303"/>
      <c r="N1074" s="303"/>
      <c r="O1074" s="303"/>
      <c r="P1074" s="303"/>
      <c r="Q1074" s="303"/>
      <c r="R1074" s="303"/>
      <c r="S1074" s="303"/>
      <c r="T1074" s="303"/>
      <c r="U1074" s="303"/>
      <c r="V1074" s="305"/>
      <c r="W1074" s="305"/>
      <c r="X1074" s="305"/>
      <c r="Y1074" s="305"/>
    </row>
    <row r="1075" spans="11:25" ht="15.75" customHeight="1" x14ac:dyDescent="0.25">
      <c r="K1075" s="303"/>
      <c r="L1075" s="303"/>
      <c r="M1075" s="303"/>
      <c r="N1075" s="303"/>
      <c r="O1075" s="303"/>
      <c r="P1075" s="303"/>
      <c r="Q1075" s="303"/>
      <c r="R1075" s="303"/>
      <c r="S1075" s="303"/>
      <c r="T1075" s="303"/>
      <c r="U1075" s="303"/>
      <c r="V1075" s="305"/>
      <c r="W1075" s="305"/>
      <c r="X1075" s="305"/>
      <c r="Y1075" s="305"/>
    </row>
    <row r="1076" spans="11:25" ht="15.75" customHeight="1" x14ac:dyDescent="0.25">
      <c r="K1076" s="303"/>
      <c r="L1076" s="303"/>
      <c r="M1076" s="303"/>
      <c r="N1076" s="303"/>
      <c r="O1076" s="303"/>
      <c r="P1076" s="303"/>
      <c r="Q1076" s="303"/>
      <c r="R1076" s="303"/>
      <c r="S1076" s="303"/>
      <c r="T1076" s="303"/>
      <c r="U1076" s="303"/>
      <c r="V1076" s="305"/>
      <c r="W1076" s="305"/>
      <c r="X1076" s="305"/>
      <c r="Y1076" s="305"/>
    </row>
    <row r="1077" spans="11:25" ht="15.75" customHeight="1" x14ac:dyDescent="0.25">
      <c r="K1077" s="303"/>
      <c r="L1077" s="303"/>
      <c r="M1077" s="303"/>
      <c r="N1077" s="303"/>
      <c r="O1077" s="303"/>
      <c r="P1077" s="303"/>
      <c r="Q1077" s="303"/>
      <c r="R1077" s="303"/>
      <c r="S1077" s="303"/>
      <c r="T1077" s="303"/>
      <c r="U1077" s="303"/>
      <c r="V1077" s="305"/>
      <c r="W1077" s="305"/>
      <c r="X1077" s="305"/>
      <c r="Y1077" s="305"/>
    </row>
    <row r="1078" spans="11:25" ht="15.75" customHeight="1" x14ac:dyDescent="0.25">
      <c r="K1078" s="303"/>
      <c r="L1078" s="303"/>
      <c r="M1078" s="303"/>
      <c r="N1078" s="303"/>
      <c r="O1078" s="303"/>
      <c r="P1078" s="303"/>
      <c r="Q1078" s="303"/>
      <c r="R1078" s="303"/>
      <c r="S1078" s="303"/>
      <c r="T1078" s="303"/>
      <c r="U1078" s="303"/>
      <c r="V1078" s="305"/>
      <c r="W1078" s="305"/>
      <c r="X1078" s="305"/>
      <c r="Y1078" s="305"/>
    </row>
    <row r="1079" spans="11:25" ht="15.75" customHeight="1" x14ac:dyDescent="0.25">
      <c r="K1079" s="303"/>
      <c r="L1079" s="303"/>
      <c r="M1079" s="303"/>
      <c r="N1079" s="303"/>
      <c r="O1079" s="303"/>
      <c r="P1079" s="303"/>
      <c r="Q1079" s="303"/>
      <c r="R1079" s="303"/>
      <c r="S1079" s="303"/>
      <c r="T1079" s="303"/>
      <c r="U1079" s="303"/>
      <c r="V1079" s="305"/>
      <c r="W1079" s="305"/>
      <c r="X1079" s="305"/>
      <c r="Y1079" s="305"/>
    </row>
    <row r="1080" spans="11:25" ht="15.75" customHeight="1" x14ac:dyDescent="0.25">
      <c r="K1080" s="303"/>
      <c r="L1080" s="303"/>
      <c r="M1080" s="303"/>
      <c r="N1080" s="303"/>
      <c r="O1080" s="303"/>
      <c r="P1080" s="303"/>
      <c r="Q1080" s="303"/>
      <c r="R1080" s="303"/>
      <c r="S1080" s="303"/>
      <c r="T1080" s="303"/>
      <c r="U1080" s="303"/>
      <c r="V1080" s="305"/>
      <c r="W1080" s="305"/>
      <c r="X1080" s="305"/>
      <c r="Y1080" s="305"/>
    </row>
    <row r="1081" spans="11:25" ht="15.75" customHeight="1" x14ac:dyDescent="0.25">
      <c r="K1081" s="303"/>
      <c r="L1081" s="303"/>
      <c r="M1081" s="303"/>
      <c r="N1081" s="303"/>
      <c r="O1081" s="303"/>
      <c r="P1081" s="303"/>
      <c r="Q1081" s="303"/>
      <c r="R1081" s="303"/>
      <c r="S1081" s="303"/>
      <c r="T1081" s="303"/>
      <c r="U1081" s="303"/>
      <c r="V1081" s="305"/>
      <c r="W1081" s="305"/>
      <c r="X1081" s="305"/>
      <c r="Y1081" s="305"/>
    </row>
    <row r="1082" spans="11:25" ht="15.75" customHeight="1" x14ac:dyDescent="0.25">
      <c r="K1082" s="303"/>
      <c r="L1082" s="303"/>
      <c r="M1082" s="303"/>
      <c r="N1082" s="303"/>
      <c r="O1082" s="303"/>
      <c r="P1082" s="303"/>
      <c r="Q1082" s="303"/>
      <c r="R1082" s="303"/>
      <c r="S1082" s="303"/>
      <c r="T1082" s="303"/>
      <c r="U1082" s="303"/>
      <c r="V1082" s="305"/>
      <c r="W1082" s="305"/>
      <c r="X1082" s="305"/>
      <c r="Y1082" s="305"/>
    </row>
    <row r="1083" spans="11:25" ht="15.75" customHeight="1" x14ac:dyDescent="0.25">
      <c r="K1083" s="303"/>
      <c r="L1083" s="303"/>
      <c r="M1083" s="303"/>
      <c r="N1083" s="303"/>
      <c r="O1083" s="303"/>
      <c r="P1083" s="303"/>
      <c r="Q1083" s="303"/>
      <c r="R1083" s="303"/>
      <c r="S1083" s="303"/>
      <c r="T1083" s="303"/>
      <c r="U1083" s="303"/>
      <c r="V1083" s="305"/>
      <c r="W1083" s="305"/>
      <c r="X1083" s="305"/>
      <c r="Y1083" s="305"/>
    </row>
    <row r="1084" spans="11:25" ht="15.75" customHeight="1" x14ac:dyDescent="0.25">
      <c r="K1084" s="303"/>
      <c r="L1084" s="303"/>
      <c r="M1084" s="303"/>
      <c r="N1084" s="303"/>
      <c r="O1084" s="303"/>
      <c r="P1084" s="303"/>
      <c r="Q1084" s="303"/>
      <c r="R1084" s="303"/>
      <c r="S1084" s="303"/>
      <c r="T1084" s="303"/>
      <c r="U1084" s="303"/>
      <c r="V1084" s="305"/>
      <c r="W1084" s="305"/>
      <c r="X1084" s="305"/>
      <c r="Y1084" s="305"/>
    </row>
    <row r="1085" spans="11:25" ht="15.75" customHeight="1" x14ac:dyDescent="0.25">
      <c r="K1085" s="303"/>
      <c r="L1085" s="303"/>
      <c r="M1085" s="303"/>
      <c r="N1085" s="303"/>
      <c r="O1085" s="303"/>
      <c r="P1085" s="303"/>
      <c r="Q1085" s="303"/>
      <c r="R1085" s="303"/>
      <c r="S1085" s="303"/>
      <c r="T1085" s="303"/>
      <c r="U1085" s="303"/>
      <c r="V1085" s="305"/>
      <c r="W1085" s="305"/>
      <c r="X1085" s="305"/>
      <c r="Y1085" s="305"/>
    </row>
    <row r="1086" spans="11:25" ht="15.75" customHeight="1" x14ac:dyDescent="0.25">
      <c r="K1086" s="303"/>
      <c r="L1086" s="303"/>
      <c r="M1086" s="303"/>
      <c r="N1086" s="303"/>
      <c r="O1086" s="303"/>
      <c r="P1086" s="303"/>
      <c r="Q1086" s="303"/>
      <c r="R1086" s="303"/>
      <c r="S1086" s="303"/>
      <c r="T1086" s="303"/>
      <c r="U1086" s="303"/>
      <c r="V1086" s="305"/>
      <c r="W1086" s="305"/>
      <c r="X1086" s="305"/>
      <c r="Y1086" s="305"/>
    </row>
    <row r="1087" spans="11:25" ht="15.75" customHeight="1" x14ac:dyDescent="0.25">
      <c r="K1087" s="303"/>
      <c r="L1087" s="303"/>
      <c r="M1087" s="303"/>
      <c r="N1087" s="303"/>
      <c r="O1087" s="303"/>
      <c r="P1087" s="303"/>
      <c r="Q1087" s="303"/>
      <c r="R1087" s="303"/>
      <c r="S1087" s="303"/>
      <c r="T1087" s="303"/>
      <c r="U1087" s="303"/>
      <c r="V1087" s="305"/>
      <c r="W1087" s="305"/>
      <c r="X1087" s="305"/>
      <c r="Y1087" s="305"/>
    </row>
    <row r="1088" spans="11:25" ht="15.75" customHeight="1" x14ac:dyDescent="0.25">
      <c r="K1088" s="303"/>
      <c r="L1088" s="303"/>
      <c r="M1088" s="303"/>
      <c r="N1088" s="303"/>
      <c r="O1088" s="303"/>
      <c r="P1088" s="303"/>
      <c r="Q1088" s="303"/>
      <c r="R1088" s="303"/>
      <c r="S1088" s="303"/>
      <c r="T1088" s="303"/>
      <c r="U1088" s="303"/>
      <c r="V1088" s="305"/>
      <c r="W1088" s="305"/>
      <c r="X1088" s="305"/>
      <c r="Y1088" s="305"/>
    </row>
    <row r="1089" spans="11:25" ht="15.75" customHeight="1" x14ac:dyDescent="0.25">
      <c r="K1089" s="303"/>
      <c r="L1089" s="303"/>
      <c r="M1089" s="303"/>
      <c r="N1089" s="303"/>
      <c r="O1089" s="303"/>
      <c r="P1089" s="303"/>
      <c r="Q1089" s="303"/>
      <c r="R1089" s="303"/>
      <c r="S1089" s="303"/>
      <c r="T1089" s="303"/>
      <c r="U1089" s="303"/>
      <c r="V1089" s="305"/>
      <c r="W1089" s="305"/>
      <c r="X1089" s="305"/>
      <c r="Y1089" s="305"/>
    </row>
    <row r="1090" spans="11:25" ht="15.75" customHeight="1" x14ac:dyDescent="0.25">
      <c r="K1090" s="303"/>
      <c r="L1090" s="303"/>
      <c r="M1090" s="303"/>
      <c r="N1090" s="303"/>
      <c r="O1090" s="303"/>
      <c r="P1090" s="303"/>
      <c r="Q1090" s="303"/>
      <c r="R1090" s="303"/>
      <c r="S1090" s="303"/>
      <c r="T1090" s="303"/>
      <c r="U1090" s="303"/>
      <c r="V1090" s="305"/>
      <c r="W1090" s="305"/>
      <c r="X1090" s="305"/>
      <c r="Y1090" s="305"/>
    </row>
    <row r="1091" spans="11:25" ht="15.75" customHeight="1" x14ac:dyDescent="0.25">
      <c r="K1091" s="303"/>
      <c r="L1091" s="303"/>
      <c r="M1091" s="303"/>
      <c r="N1091" s="303"/>
      <c r="O1091" s="303"/>
      <c r="P1091" s="303"/>
      <c r="Q1091" s="303"/>
      <c r="R1091" s="303"/>
      <c r="S1091" s="303"/>
      <c r="T1091" s="303"/>
      <c r="U1091" s="303"/>
      <c r="V1091" s="305"/>
      <c r="W1091" s="305"/>
      <c r="X1091" s="305"/>
      <c r="Y1091" s="305"/>
    </row>
    <row r="1092" spans="11:25" ht="15.75" customHeight="1" x14ac:dyDescent="0.25">
      <c r="K1092" s="303"/>
      <c r="L1092" s="303"/>
      <c r="M1092" s="303"/>
      <c r="N1092" s="303"/>
      <c r="O1092" s="303"/>
      <c r="P1092" s="303"/>
      <c r="Q1092" s="303"/>
      <c r="R1092" s="303"/>
      <c r="S1092" s="303"/>
      <c r="T1092" s="303"/>
      <c r="U1092" s="303"/>
      <c r="V1092" s="305"/>
      <c r="W1092" s="305"/>
      <c r="X1092" s="305"/>
      <c r="Y1092" s="305"/>
    </row>
    <row r="1093" spans="11:25" ht="15.75" customHeight="1" x14ac:dyDescent="0.25">
      <c r="K1093" s="303"/>
      <c r="L1093" s="303"/>
      <c r="M1093" s="303"/>
      <c r="N1093" s="303"/>
      <c r="O1093" s="303"/>
      <c r="P1093" s="303"/>
      <c r="Q1093" s="303"/>
      <c r="R1093" s="303"/>
      <c r="S1093" s="303"/>
      <c r="T1093" s="303"/>
      <c r="U1093" s="303"/>
      <c r="V1093" s="305"/>
      <c r="W1093" s="305"/>
      <c r="X1093" s="305"/>
      <c r="Y1093" s="305"/>
    </row>
    <row r="1094" spans="11:25" ht="15.75" customHeight="1" x14ac:dyDescent="0.25">
      <c r="K1094" s="303"/>
      <c r="L1094" s="303"/>
      <c r="M1094" s="303"/>
      <c r="N1094" s="303"/>
      <c r="O1094" s="303"/>
      <c r="P1094" s="303"/>
      <c r="Q1094" s="303"/>
      <c r="R1094" s="303"/>
      <c r="S1094" s="303"/>
      <c r="T1094" s="303"/>
      <c r="U1094" s="303"/>
      <c r="V1094" s="305"/>
      <c r="W1094" s="305"/>
      <c r="X1094" s="305"/>
      <c r="Y1094" s="305"/>
    </row>
    <row r="1095" spans="11:25" ht="15.75" customHeight="1" x14ac:dyDescent="0.25">
      <c r="K1095" s="303"/>
      <c r="L1095" s="303"/>
      <c r="M1095" s="303"/>
      <c r="N1095" s="303"/>
      <c r="O1095" s="303"/>
      <c r="P1095" s="303"/>
      <c r="Q1095" s="303"/>
      <c r="R1095" s="303"/>
      <c r="S1095" s="303"/>
      <c r="T1095" s="303"/>
      <c r="U1095" s="303"/>
      <c r="V1095" s="305"/>
      <c r="W1095" s="305"/>
      <c r="X1095" s="305"/>
      <c r="Y1095" s="305"/>
    </row>
    <row r="1096" spans="11:25" ht="15.75" customHeight="1" x14ac:dyDescent="0.25">
      <c r="K1096" s="303"/>
      <c r="L1096" s="303"/>
      <c r="M1096" s="303"/>
      <c r="N1096" s="303"/>
      <c r="O1096" s="303"/>
      <c r="P1096" s="303"/>
      <c r="Q1096" s="303"/>
      <c r="R1096" s="303"/>
      <c r="S1096" s="303"/>
      <c r="T1096" s="303"/>
      <c r="U1096" s="303"/>
      <c r="V1096" s="305"/>
      <c r="W1096" s="305"/>
      <c r="X1096" s="305"/>
      <c r="Y1096" s="305"/>
    </row>
    <row r="1097" spans="11:25" ht="15.75" customHeight="1" x14ac:dyDescent="0.25">
      <c r="K1097" s="303"/>
      <c r="L1097" s="303"/>
      <c r="M1097" s="303"/>
      <c r="N1097" s="303"/>
      <c r="O1097" s="303"/>
      <c r="P1097" s="303"/>
      <c r="Q1097" s="303"/>
      <c r="R1097" s="303"/>
      <c r="S1097" s="303"/>
      <c r="T1097" s="303"/>
      <c r="U1097" s="303"/>
      <c r="V1097" s="305"/>
      <c r="W1097" s="305"/>
      <c r="X1097" s="305"/>
      <c r="Y1097" s="305"/>
    </row>
    <row r="1098" spans="11:25" ht="15.75" customHeight="1" x14ac:dyDescent="0.25">
      <c r="K1098" s="303"/>
      <c r="L1098" s="303"/>
      <c r="M1098" s="303"/>
      <c r="N1098" s="303"/>
      <c r="O1098" s="303"/>
      <c r="P1098" s="303"/>
      <c r="Q1098" s="303"/>
      <c r="R1098" s="303"/>
      <c r="S1098" s="303"/>
      <c r="T1098" s="303"/>
      <c r="U1098" s="303"/>
      <c r="V1098" s="305"/>
      <c r="W1098" s="305"/>
      <c r="X1098" s="305"/>
      <c r="Y1098" s="305"/>
    </row>
    <row r="1099" spans="11:25" ht="15.75" customHeight="1" x14ac:dyDescent="0.25">
      <c r="K1099" s="303"/>
      <c r="L1099" s="303"/>
      <c r="M1099" s="303"/>
      <c r="N1099" s="303"/>
      <c r="O1099" s="303"/>
      <c r="P1099" s="303"/>
      <c r="Q1099" s="303"/>
      <c r="R1099" s="303"/>
      <c r="S1099" s="303"/>
      <c r="T1099" s="303"/>
      <c r="U1099" s="303"/>
      <c r="V1099" s="305"/>
      <c r="W1099" s="305"/>
      <c r="X1099" s="305"/>
      <c r="Y1099" s="305"/>
    </row>
    <row r="1100" spans="11:25" ht="15.75" customHeight="1" x14ac:dyDescent="0.25">
      <c r="K1100" s="303"/>
      <c r="L1100" s="303"/>
      <c r="M1100" s="303"/>
      <c r="N1100" s="303"/>
      <c r="O1100" s="303"/>
      <c r="P1100" s="303"/>
      <c r="Q1100" s="303"/>
      <c r="R1100" s="303"/>
      <c r="S1100" s="303"/>
      <c r="T1100" s="303"/>
      <c r="U1100" s="303"/>
      <c r="V1100" s="305"/>
      <c r="W1100" s="305"/>
      <c r="X1100" s="305"/>
      <c r="Y1100" s="305"/>
    </row>
    <row r="1101" spans="11:25" ht="15.75" customHeight="1" x14ac:dyDescent="0.25">
      <c r="K1101" s="303"/>
      <c r="L1101" s="303"/>
      <c r="M1101" s="303"/>
      <c r="N1101" s="303"/>
      <c r="O1101" s="303"/>
      <c r="P1101" s="303"/>
      <c r="Q1101" s="303"/>
      <c r="R1101" s="303"/>
      <c r="S1101" s="303"/>
      <c r="T1101" s="303"/>
      <c r="U1101" s="303"/>
      <c r="V1101" s="305"/>
      <c r="W1101" s="305"/>
      <c r="X1101" s="305"/>
      <c r="Y1101" s="305"/>
    </row>
    <row r="1102" spans="11:25" ht="15.75" customHeight="1" x14ac:dyDescent="0.25">
      <c r="K1102" s="303"/>
      <c r="L1102" s="303"/>
      <c r="M1102" s="303"/>
      <c r="N1102" s="303"/>
      <c r="O1102" s="303"/>
      <c r="P1102" s="303"/>
      <c r="Q1102" s="303"/>
      <c r="R1102" s="303"/>
      <c r="S1102" s="303"/>
      <c r="T1102" s="303"/>
      <c r="U1102" s="303"/>
      <c r="V1102" s="305"/>
      <c r="W1102" s="305"/>
      <c r="X1102" s="305"/>
      <c r="Y1102" s="305"/>
    </row>
    <row r="1103" spans="11:25" ht="15.75" customHeight="1" x14ac:dyDescent="0.25">
      <c r="K1103" s="303"/>
      <c r="L1103" s="303"/>
      <c r="M1103" s="303"/>
      <c r="N1103" s="303"/>
      <c r="O1103" s="303"/>
      <c r="P1103" s="303"/>
      <c r="Q1103" s="303"/>
      <c r="R1103" s="303"/>
      <c r="S1103" s="303"/>
      <c r="T1103" s="303"/>
      <c r="U1103" s="303"/>
      <c r="V1103" s="305"/>
      <c r="W1103" s="305"/>
      <c r="X1103" s="305"/>
      <c r="Y1103" s="305"/>
    </row>
    <row r="1104" spans="11:25" ht="15.75" customHeight="1" x14ac:dyDescent="0.25">
      <c r="K1104" s="303"/>
      <c r="L1104" s="303"/>
      <c r="M1104" s="303"/>
      <c r="N1104" s="303"/>
      <c r="O1104" s="303"/>
      <c r="P1104" s="303"/>
      <c r="Q1104" s="303"/>
      <c r="R1104" s="303"/>
      <c r="S1104" s="303"/>
      <c r="T1104" s="303"/>
      <c r="U1104" s="303"/>
      <c r="V1104" s="305"/>
      <c r="W1104" s="305"/>
      <c r="X1104" s="305"/>
      <c r="Y1104" s="305"/>
    </row>
    <row r="1105" spans="11:25" ht="15.75" customHeight="1" x14ac:dyDescent="0.25">
      <c r="K1105" s="303"/>
      <c r="L1105" s="303"/>
      <c r="M1105" s="303"/>
      <c r="N1105" s="303"/>
      <c r="O1105" s="303"/>
      <c r="P1105" s="303"/>
      <c r="Q1105" s="303"/>
      <c r="R1105" s="303"/>
      <c r="S1105" s="303"/>
      <c r="T1105" s="303"/>
      <c r="U1105" s="303"/>
      <c r="V1105" s="305"/>
      <c r="W1105" s="305"/>
      <c r="X1105" s="305"/>
      <c r="Y1105" s="305"/>
    </row>
    <row r="1106" spans="11:25" ht="15.75" customHeight="1" x14ac:dyDescent="0.25">
      <c r="K1106" s="303"/>
      <c r="L1106" s="303"/>
      <c r="M1106" s="303"/>
      <c r="N1106" s="303"/>
      <c r="O1106" s="303"/>
      <c r="P1106" s="303"/>
      <c r="Q1106" s="303"/>
      <c r="R1106" s="303"/>
      <c r="S1106" s="303"/>
      <c r="T1106" s="303"/>
      <c r="U1106" s="303"/>
      <c r="V1106" s="305"/>
      <c r="W1106" s="305"/>
      <c r="X1106" s="305"/>
      <c r="Y1106" s="305"/>
    </row>
    <row r="1107" spans="11:25" ht="15.75" customHeight="1" x14ac:dyDescent="0.25">
      <c r="K1107" s="303"/>
      <c r="L1107" s="303"/>
      <c r="M1107" s="303"/>
      <c r="N1107" s="303"/>
      <c r="O1107" s="303"/>
      <c r="P1107" s="303"/>
      <c r="Q1107" s="303"/>
      <c r="R1107" s="303"/>
      <c r="S1107" s="303"/>
      <c r="T1107" s="303"/>
      <c r="U1107" s="303"/>
      <c r="V1107" s="305"/>
      <c r="W1107" s="305"/>
      <c r="X1107" s="305"/>
      <c r="Y1107" s="305"/>
    </row>
    <row r="1108" spans="11:25" ht="15.75" customHeight="1" x14ac:dyDescent="0.25">
      <c r="K1108" s="303"/>
      <c r="L1108" s="303"/>
      <c r="M1108" s="303"/>
      <c r="N1108" s="303"/>
      <c r="O1108" s="303"/>
      <c r="P1108" s="303"/>
      <c r="Q1108" s="303"/>
      <c r="R1108" s="303"/>
      <c r="S1108" s="303"/>
      <c r="T1108" s="303"/>
      <c r="U1108" s="303"/>
      <c r="V1108" s="305"/>
      <c r="W1108" s="305"/>
      <c r="X1108" s="305"/>
      <c r="Y1108" s="305"/>
    </row>
    <row r="1109" spans="11:25" ht="15.75" customHeight="1" x14ac:dyDescent="0.25">
      <c r="K1109" s="303"/>
      <c r="L1109" s="303"/>
      <c r="M1109" s="303"/>
      <c r="N1109" s="303"/>
      <c r="O1109" s="303"/>
      <c r="P1109" s="303"/>
      <c r="Q1109" s="303"/>
      <c r="R1109" s="303"/>
      <c r="S1109" s="303"/>
      <c r="T1109" s="303"/>
      <c r="U1109" s="303"/>
      <c r="V1109" s="305"/>
      <c r="W1109" s="305"/>
      <c r="X1109" s="305"/>
      <c r="Y1109" s="305"/>
    </row>
    <row r="1110" spans="11:25" ht="15.75" customHeight="1" x14ac:dyDescent="0.25">
      <c r="K1110" s="303"/>
      <c r="L1110" s="303"/>
      <c r="M1110" s="303"/>
      <c r="N1110" s="303"/>
      <c r="O1110" s="303"/>
      <c r="P1110" s="303"/>
      <c r="Q1110" s="303"/>
      <c r="R1110" s="303"/>
      <c r="S1110" s="303"/>
      <c r="T1110" s="303"/>
      <c r="U1110" s="303"/>
      <c r="V1110" s="305"/>
      <c r="W1110" s="305"/>
      <c r="X1110" s="305"/>
      <c r="Y1110" s="305"/>
    </row>
    <row r="1111" spans="11:25" ht="15.75" customHeight="1" x14ac:dyDescent="0.25">
      <c r="K1111" s="303"/>
      <c r="L1111" s="303"/>
      <c r="M1111" s="303"/>
      <c r="N1111" s="303"/>
      <c r="O1111" s="303"/>
      <c r="P1111" s="303"/>
      <c r="Q1111" s="303"/>
      <c r="R1111" s="303"/>
      <c r="S1111" s="303"/>
      <c r="T1111" s="303"/>
      <c r="U1111" s="303"/>
      <c r="V1111" s="305"/>
      <c r="W1111" s="305"/>
      <c r="X1111" s="305"/>
      <c r="Y1111" s="305"/>
    </row>
    <row r="1112" spans="11:25" ht="15.75" customHeight="1" x14ac:dyDescent="0.25">
      <c r="K1112" s="303"/>
      <c r="L1112" s="303"/>
      <c r="M1112" s="303"/>
      <c r="N1112" s="303"/>
      <c r="O1112" s="303"/>
      <c r="P1112" s="303"/>
      <c r="Q1112" s="303"/>
      <c r="R1112" s="303"/>
      <c r="S1112" s="303"/>
      <c r="T1112" s="303"/>
      <c r="U1112" s="303"/>
      <c r="V1112" s="305"/>
      <c r="W1112" s="305"/>
      <c r="X1112" s="305"/>
      <c r="Y1112" s="305"/>
    </row>
    <row r="1113" spans="11:25" ht="15.75" customHeight="1" x14ac:dyDescent="0.25">
      <c r="K1113" s="303"/>
      <c r="L1113" s="303"/>
      <c r="M1113" s="303"/>
      <c r="N1113" s="303"/>
      <c r="O1113" s="303"/>
      <c r="P1113" s="303"/>
      <c r="Q1113" s="303"/>
      <c r="R1113" s="303"/>
      <c r="S1113" s="303"/>
      <c r="T1113" s="303"/>
      <c r="U1113" s="303"/>
      <c r="V1113" s="305"/>
      <c r="W1113" s="305"/>
      <c r="X1113" s="305"/>
      <c r="Y1113" s="305"/>
    </row>
    <row r="1114" spans="11:25" ht="15.75" customHeight="1" x14ac:dyDescent="0.25">
      <c r="K1114" s="303"/>
      <c r="L1114" s="303"/>
      <c r="M1114" s="303"/>
      <c r="N1114" s="303"/>
      <c r="O1114" s="303"/>
      <c r="P1114" s="303"/>
      <c r="Q1114" s="303"/>
      <c r="R1114" s="303"/>
      <c r="S1114" s="303"/>
      <c r="T1114" s="303"/>
      <c r="U1114" s="303"/>
      <c r="V1114" s="305"/>
      <c r="W1114" s="305"/>
      <c r="X1114" s="305"/>
      <c r="Y1114" s="305"/>
    </row>
    <row r="1115" spans="11:25" ht="15.75" customHeight="1" x14ac:dyDescent="0.25">
      <c r="K1115" s="303"/>
      <c r="L1115" s="303"/>
      <c r="M1115" s="303"/>
      <c r="N1115" s="303"/>
      <c r="O1115" s="303"/>
      <c r="P1115" s="303"/>
      <c r="Q1115" s="303"/>
      <c r="R1115" s="303"/>
      <c r="S1115" s="303"/>
      <c r="T1115" s="303"/>
      <c r="U1115" s="303"/>
      <c r="V1115" s="305"/>
      <c r="W1115" s="305"/>
      <c r="X1115" s="305"/>
      <c r="Y1115" s="305"/>
    </row>
    <row r="1116" spans="11:25" ht="15.75" customHeight="1" x14ac:dyDescent="0.25">
      <c r="K1116" s="303"/>
      <c r="L1116" s="303"/>
      <c r="M1116" s="303"/>
      <c r="N1116" s="303"/>
      <c r="O1116" s="303"/>
      <c r="P1116" s="303"/>
      <c r="Q1116" s="303"/>
      <c r="R1116" s="303"/>
      <c r="S1116" s="303"/>
      <c r="T1116" s="303"/>
      <c r="U1116" s="303"/>
      <c r="V1116" s="305"/>
      <c r="W1116" s="305"/>
      <c r="X1116" s="305"/>
      <c r="Y1116" s="305"/>
    </row>
    <row r="1117" spans="11:25" ht="15.75" customHeight="1" x14ac:dyDescent="0.25">
      <c r="K1117" s="303"/>
      <c r="L1117" s="303"/>
      <c r="M1117" s="303"/>
      <c r="N1117" s="303"/>
      <c r="O1117" s="303"/>
      <c r="P1117" s="303"/>
      <c r="Q1117" s="303"/>
      <c r="R1117" s="303"/>
      <c r="S1117" s="303"/>
      <c r="T1117" s="303"/>
      <c r="U1117" s="303"/>
      <c r="V1117" s="305"/>
      <c r="W1117" s="305"/>
      <c r="X1117" s="305"/>
      <c r="Y1117" s="305"/>
    </row>
    <row r="1118" spans="11:25" ht="15.75" customHeight="1" x14ac:dyDescent="0.25">
      <c r="K1118" s="303"/>
      <c r="L1118" s="303"/>
      <c r="M1118" s="303"/>
      <c r="N1118" s="303"/>
      <c r="O1118" s="303"/>
      <c r="P1118" s="303"/>
      <c r="Q1118" s="303"/>
      <c r="R1118" s="303"/>
      <c r="S1118" s="303"/>
      <c r="T1118" s="303"/>
      <c r="U1118" s="303"/>
      <c r="V1118" s="305"/>
      <c r="W1118" s="305"/>
      <c r="X1118" s="305"/>
      <c r="Y1118" s="305"/>
    </row>
    <row r="1119" spans="11:25" ht="15.75" customHeight="1" x14ac:dyDescent="0.25">
      <c r="K1119" s="303"/>
      <c r="L1119" s="303"/>
      <c r="M1119" s="303"/>
      <c r="N1119" s="303"/>
      <c r="O1119" s="303"/>
      <c r="P1119" s="303"/>
      <c r="Q1119" s="303"/>
      <c r="R1119" s="303"/>
      <c r="S1119" s="303"/>
      <c r="T1119" s="303"/>
      <c r="U1119" s="303"/>
      <c r="V1119" s="305"/>
      <c r="W1119" s="305"/>
      <c r="X1119" s="305"/>
      <c r="Y1119" s="305"/>
    </row>
    <row r="1120" spans="11:25" ht="15.75" customHeight="1" x14ac:dyDescent="0.25">
      <c r="K1120" s="303"/>
      <c r="L1120" s="303"/>
      <c r="M1120" s="303"/>
      <c r="N1120" s="303"/>
      <c r="O1120" s="303"/>
      <c r="P1120" s="303"/>
      <c r="Q1120" s="303"/>
      <c r="R1120" s="303"/>
      <c r="S1120" s="303"/>
      <c r="T1120" s="303"/>
      <c r="U1120" s="303"/>
      <c r="V1120" s="305"/>
      <c r="W1120" s="305"/>
      <c r="X1120" s="305"/>
      <c r="Y1120" s="305"/>
    </row>
    <row r="1121" spans="11:25" ht="15.75" customHeight="1" x14ac:dyDescent="0.25">
      <c r="K1121" s="303"/>
      <c r="L1121" s="303"/>
      <c r="M1121" s="303"/>
      <c r="N1121" s="303"/>
      <c r="O1121" s="303"/>
      <c r="P1121" s="303"/>
      <c r="Q1121" s="303"/>
      <c r="R1121" s="303"/>
      <c r="S1121" s="303"/>
      <c r="T1121" s="303"/>
      <c r="U1121" s="303"/>
      <c r="V1121" s="305"/>
      <c r="W1121" s="305"/>
      <c r="X1121" s="305"/>
      <c r="Y1121" s="305"/>
    </row>
    <row r="1122" spans="11:25" ht="15.75" customHeight="1" x14ac:dyDescent="0.25">
      <c r="K1122" s="303"/>
      <c r="L1122" s="303"/>
      <c r="M1122" s="303"/>
      <c r="N1122" s="303"/>
      <c r="O1122" s="303"/>
      <c r="P1122" s="303"/>
      <c r="Q1122" s="303"/>
      <c r="R1122" s="303"/>
      <c r="S1122" s="303"/>
      <c r="T1122" s="303"/>
      <c r="U1122" s="303"/>
      <c r="V1122" s="305"/>
      <c r="W1122" s="305"/>
      <c r="X1122" s="305"/>
      <c r="Y1122" s="305"/>
    </row>
    <row r="1123" spans="11:25" ht="15.75" customHeight="1" x14ac:dyDescent="0.25">
      <c r="K1123" s="303"/>
      <c r="L1123" s="303"/>
      <c r="M1123" s="303"/>
      <c r="N1123" s="303"/>
      <c r="O1123" s="303"/>
      <c r="P1123" s="303"/>
      <c r="Q1123" s="303"/>
      <c r="R1123" s="303"/>
      <c r="S1123" s="303"/>
      <c r="T1123" s="303"/>
      <c r="U1123" s="303"/>
      <c r="V1123" s="305"/>
      <c r="W1123" s="305"/>
      <c r="X1123" s="305"/>
      <c r="Y1123" s="305"/>
    </row>
    <row r="1124" spans="11:25" ht="15.75" customHeight="1" x14ac:dyDescent="0.25">
      <c r="K1124" s="303"/>
      <c r="L1124" s="303"/>
      <c r="M1124" s="303"/>
      <c r="N1124" s="303"/>
      <c r="O1124" s="303"/>
      <c r="P1124" s="303"/>
      <c r="Q1124" s="303"/>
      <c r="R1124" s="303"/>
      <c r="S1124" s="303"/>
      <c r="T1124" s="303"/>
      <c r="U1124" s="303"/>
      <c r="V1124" s="305"/>
      <c r="W1124" s="305"/>
      <c r="X1124" s="305"/>
      <c r="Y1124" s="305"/>
    </row>
    <row r="1125" spans="11:25" ht="15.75" customHeight="1" x14ac:dyDescent="0.25">
      <c r="K1125" s="303"/>
      <c r="L1125" s="303"/>
      <c r="M1125" s="303"/>
      <c r="N1125" s="303"/>
      <c r="O1125" s="303"/>
      <c r="P1125" s="303"/>
      <c r="Q1125" s="303"/>
      <c r="R1125" s="303"/>
      <c r="S1125" s="303"/>
      <c r="T1125" s="303"/>
      <c r="U1125" s="303"/>
      <c r="V1125" s="305"/>
      <c r="W1125" s="305"/>
      <c r="X1125" s="305"/>
      <c r="Y1125" s="305"/>
    </row>
    <row r="1126" spans="11:25" ht="15.75" customHeight="1" x14ac:dyDescent="0.25">
      <c r="K1126" s="303"/>
      <c r="L1126" s="303"/>
      <c r="M1126" s="303"/>
      <c r="N1126" s="303"/>
      <c r="O1126" s="303"/>
      <c r="P1126" s="303"/>
      <c r="Q1126" s="303"/>
      <c r="R1126" s="303"/>
      <c r="S1126" s="303"/>
      <c r="T1126" s="303"/>
      <c r="U1126" s="303"/>
      <c r="V1126" s="305"/>
      <c r="W1126" s="305"/>
      <c r="X1126" s="305"/>
      <c r="Y1126" s="305"/>
    </row>
    <row r="1127" spans="11:25" ht="15.75" customHeight="1" x14ac:dyDescent="0.25">
      <c r="K1127" s="303"/>
      <c r="L1127" s="303"/>
      <c r="M1127" s="303"/>
      <c r="N1127" s="303"/>
      <c r="O1127" s="303"/>
      <c r="P1127" s="303"/>
      <c r="Q1127" s="303"/>
      <c r="R1127" s="303"/>
      <c r="S1127" s="303"/>
      <c r="T1127" s="303"/>
      <c r="U1127" s="303"/>
      <c r="V1127" s="305"/>
      <c r="W1127" s="305"/>
      <c r="X1127" s="305"/>
      <c r="Y1127" s="305"/>
    </row>
    <row r="1128" spans="11:25" ht="15.75" customHeight="1" x14ac:dyDescent="0.25">
      <c r="K1128" s="303"/>
      <c r="L1128" s="303"/>
      <c r="M1128" s="303"/>
      <c r="N1128" s="303"/>
      <c r="O1128" s="303"/>
      <c r="P1128" s="303"/>
      <c r="Q1128" s="303"/>
      <c r="R1128" s="303"/>
      <c r="S1128" s="303"/>
      <c r="T1128" s="303"/>
      <c r="U1128" s="303"/>
      <c r="V1128" s="305"/>
      <c r="W1128" s="305"/>
      <c r="X1128" s="305"/>
      <c r="Y1128" s="305"/>
    </row>
    <row r="1129" spans="11:25" ht="15.75" customHeight="1" x14ac:dyDescent="0.25">
      <c r="K1129" s="303"/>
      <c r="L1129" s="303"/>
      <c r="M1129" s="303"/>
      <c r="N1129" s="303"/>
      <c r="O1129" s="303"/>
      <c r="P1129" s="303"/>
      <c r="Q1129" s="303"/>
      <c r="R1129" s="303"/>
      <c r="S1129" s="303"/>
      <c r="T1129" s="303"/>
      <c r="U1129" s="303"/>
      <c r="V1129" s="305"/>
      <c r="W1129" s="305"/>
      <c r="X1129" s="305"/>
      <c r="Y1129" s="305"/>
    </row>
    <row r="1130" spans="11:25" ht="15.75" customHeight="1" x14ac:dyDescent="0.25">
      <c r="K1130" s="303"/>
      <c r="L1130" s="303"/>
      <c r="M1130" s="303"/>
      <c r="N1130" s="303"/>
      <c r="O1130" s="303"/>
      <c r="P1130" s="303"/>
      <c r="Q1130" s="303"/>
      <c r="R1130" s="303"/>
      <c r="S1130" s="303"/>
      <c r="T1130" s="303"/>
      <c r="U1130" s="303"/>
      <c r="V1130" s="305"/>
      <c r="W1130" s="305"/>
      <c r="X1130" s="305"/>
      <c r="Y1130" s="305"/>
    </row>
    <row r="1131" spans="11:25" ht="15.75" customHeight="1" x14ac:dyDescent="0.25">
      <c r="K1131" s="303"/>
      <c r="L1131" s="303"/>
      <c r="M1131" s="303"/>
      <c r="N1131" s="303"/>
      <c r="O1131" s="303"/>
      <c r="P1131" s="303"/>
      <c r="Q1131" s="303"/>
      <c r="R1131" s="303"/>
      <c r="S1131" s="303"/>
      <c r="T1131" s="303"/>
      <c r="U1131" s="303"/>
      <c r="V1131" s="305"/>
      <c r="W1131" s="305"/>
      <c r="X1131" s="305"/>
      <c r="Y1131" s="305"/>
    </row>
    <row r="1132" spans="11:25" ht="15.75" customHeight="1" x14ac:dyDescent="0.25">
      <c r="K1132" s="303"/>
      <c r="L1132" s="303"/>
      <c r="M1132" s="303"/>
      <c r="N1132" s="303"/>
      <c r="O1132" s="303"/>
      <c r="P1132" s="303"/>
      <c r="Q1132" s="303"/>
      <c r="R1132" s="303"/>
      <c r="S1132" s="303"/>
      <c r="T1132" s="303"/>
      <c r="U1132" s="303"/>
      <c r="V1132" s="305"/>
      <c r="W1132" s="305"/>
      <c r="X1132" s="305"/>
      <c r="Y1132" s="305"/>
    </row>
    <row r="1133" spans="11:25" ht="15.75" customHeight="1" x14ac:dyDescent="0.25">
      <c r="K1133" s="303"/>
      <c r="L1133" s="303"/>
      <c r="M1133" s="303"/>
      <c r="N1133" s="303"/>
      <c r="O1133" s="303"/>
      <c r="P1133" s="303"/>
      <c r="Q1133" s="303"/>
      <c r="R1133" s="303"/>
      <c r="S1133" s="303"/>
      <c r="T1133" s="303"/>
      <c r="U1133" s="303"/>
      <c r="V1133" s="305"/>
      <c r="W1133" s="305"/>
      <c r="X1133" s="305"/>
      <c r="Y1133" s="305"/>
    </row>
    <row r="1134" spans="11:25" ht="15.75" customHeight="1" x14ac:dyDescent="0.25">
      <c r="K1134" s="303"/>
      <c r="L1134" s="303"/>
      <c r="M1134" s="303"/>
      <c r="N1134" s="303"/>
      <c r="O1134" s="303"/>
      <c r="P1134" s="303"/>
      <c r="Q1134" s="303"/>
      <c r="R1134" s="303"/>
      <c r="S1134" s="303"/>
      <c r="T1134" s="303"/>
      <c r="U1134" s="303"/>
      <c r="V1134" s="305"/>
      <c r="W1134" s="305"/>
      <c r="X1134" s="305"/>
      <c r="Y1134" s="305"/>
    </row>
    <row r="1135" spans="11:25" ht="15.75" customHeight="1" x14ac:dyDescent="0.25">
      <c r="K1135" s="303"/>
      <c r="L1135" s="303"/>
      <c r="M1135" s="303"/>
      <c r="N1135" s="303"/>
      <c r="O1135" s="303"/>
      <c r="P1135" s="303"/>
      <c r="Q1135" s="303"/>
      <c r="R1135" s="303"/>
      <c r="S1135" s="303"/>
      <c r="T1135" s="303"/>
      <c r="U1135" s="303"/>
      <c r="V1135" s="305"/>
      <c r="W1135" s="305"/>
      <c r="X1135" s="305"/>
      <c r="Y1135" s="305"/>
    </row>
    <row r="1136" spans="11:25" ht="15.75" customHeight="1" x14ac:dyDescent="0.25">
      <c r="K1136" s="303"/>
      <c r="L1136" s="303"/>
      <c r="M1136" s="303"/>
      <c r="N1136" s="303"/>
      <c r="O1136" s="303"/>
      <c r="P1136" s="303"/>
      <c r="Q1136" s="303"/>
      <c r="R1136" s="303"/>
      <c r="S1136" s="303"/>
      <c r="T1136" s="303"/>
      <c r="U1136" s="303"/>
      <c r="V1136" s="305"/>
      <c r="W1136" s="305"/>
      <c r="X1136" s="305"/>
      <c r="Y1136" s="305"/>
    </row>
    <row r="1137" spans="11:25" ht="15.75" customHeight="1" x14ac:dyDescent="0.25">
      <c r="K1137" s="303"/>
      <c r="L1137" s="303"/>
      <c r="M1137" s="303"/>
      <c r="N1137" s="303"/>
      <c r="O1137" s="303"/>
      <c r="P1137" s="303"/>
      <c r="Q1137" s="303"/>
      <c r="R1137" s="303"/>
      <c r="S1137" s="303"/>
      <c r="T1137" s="303"/>
      <c r="U1137" s="303"/>
      <c r="V1137" s="305"/>
      <c r="W1137" s="305"/>
      <c r="X1137" s="305"/>
      <c r="Y1137" s="305"/>
    </row>
    <row r="1138" spans="11:25" ht="15.75" customHeight="1" x14ac:dyDescent="0.25">
      <c r="K1138" s="303"/>
      <c r="L1138" s="303"/>
      <c r="M1138" s="303"/>
      <c r="N1138" s="303"/>
      <c r="O1138" s="303"/>
      <c r="P1138" s="303"/>
      <c r="Q1138" s="303"/>
      <c r="R1138" s="303"/>
      <c r="S1138" s="303"/>
      <c r="T1138" s="303"/>
      <c r="U1138" s="303"/>
      <c r="V1138" s="305"/>
      <c r="W1138" s="305"/>
      <c r="X1138" s="305"/>
      <c r="Y1138" s="305"/>
    </row>
    <row r="1139" spans="11:25" ht="15.75" customHeight="1" x14ac:dyDescent="0.25">
      <c r="K1139" s="303"/>
      <c r="L1139" s="303"/>
      <c r="M1139" s="303"/>
      <c r="N1139" s="303"/>
      <c r="O1139" s="303"/>
      <c r="P1139" s="303"/>
      <c r="Q1139" s="303"/>
      <c r="R1139" s="303"/>
      <c r="S1139" s="303"/>
      <c r="T1139" s="303"/>
      <c r="U1139" s="303"/>
      <c r="V1139" s="305"/>
      <c r="W1139" s="305"/>
      <c r="X1139" s="305"/>
      <c r="Y1139" s="305"/>
    </row>
    <row r="1140" spans="11:25" ht="15.75" customHeight="1" x14ac:dyDescent="0.25">
      <c r="K1140" s="303"/>
      <c r="L1140" s="303"/>
      <c r="M1140" s="303"/>
      <c r="N1140" s="303"/>
      <c r="O1140" s="303"/>
      <c r="P1140" s="303"/>
      <c r="Q1140" s="303"/>
      <c r="R1140" s="303"/>
      <c r="S1140" s="303"/>
      <c r="T1140" s="303"/>
      <c r="U1140" s="303"/>
      <c r="V1140" s="305"/>
      <c r="W1140" s="305"/>
      <c r="X1140" s="305"/>
      <c r="Y1140" s="305"/>
    </row>
    <row r="1141" spans="11:25" ht="15.75" customHeight="1" x14ac:dyDescent="0.25">
      <c r="K1141" s="303"/>
      <c r="L1141" s="303"/>
      <c r="M1141" s="303"/>
      <c r="N1141" s="303"/>
      <c r="O1141" s="303"/>
      <c r="P1141" s="303"/>
      <c r="Q1141" s="303"/>
      <c r="R1141" s="303"/>
      <c r="S1141" s="303"/>
      <c r="T1141" s="303"/>
      <c r="U1141" s="303"/>
      <c r="V1141" s="305"/>
      <c r="W1141" s="305"/>
      <c r="X1141" s="305"/>
      <c r="Y1141" s="305"/>
    </row>
    <row r="1142" spans="11:25" ht="15.75" customHeight="1" x14ac:dyDescent="0.25">
      <c r="K1142" s="303"/>
      <c r="L1142" s="303"/>
      <c r="M1142" s="303"/>
      <c r="N1142" s="303"/>
      <c r="O1142" s="303"/>
      <c r="P1142" s="303"/>
      <c r="Q1142" s="303"/>
      <c r="R1142" s="303"/>
      <c r="S1142" s="303"/>
      <c r="T1142" s="303"/>
      <c r="U1142" s="303"/>
      <c r="V1142" s="305"/>
      <c r="W1142" s="305"/>
      <c r="X1142" s="305"/>
      <c r="Y1142" s="305"/>
    </row>
    <row r="1143" spans="11:25" ht="15.75" customHeight="1" x14ac:dyDescent="0.25">
      <c r="K1143" s="303"/>
      <c r="L1143" s="303"/>
      <c r="M1143" s="303"/>
      <c r="N1143" s="303"/>
      <c r="O1143" s="303"/>
      <c r="P1143" s="303"/>
      <c r="Q1143" s="303"/>
      <c r="R1143" s="303"/>
      <c r="S1143" s="303"/>
      <c r="T1143" s="303"/>
      <c r="U1143" s="303"/>
      <c r="V1143" s="305"/>
      <c r="W1143" s="305"/>
      <c r="X1143" s="305"/>
      <c r="Y1143" s="305"/>
    </row>
    <row r="1144" spans="11:25" ht="15.75" customHeight="1" x14ac:dyDescent="0.25">
      <c r="K1144" s="303"/>
      <c r="L1144" s="303"/>
      <c r="M1144" s="303"/>
      <c r="N1144" s="303"/>
      <c r="O1144" s="303"/>
      <c r="P1144" s="303"/>
      <c r="Q1144" s="303"/>
      <c r="R1144" s="303"/>
      <c r="S1144" s="303"/>
      <c r="T1144" s="303"/>
      <c r="U1144" s="303"/>
      <c r="V1144" s="305"/>
      <c r="W1144" s="305"/>
      <c r="X1144" s="305"/>
      <c r="Y1144" s="305"/>
    </row>
    <row r="1145" spans="11:25" ht="15.75" customHeight="1" x14ac:dyDescent="0.25">
      <c r="K1145" s="303"/>
      <c r="L1145" s="303"/>
      <c r="M1145" s="303"/>
      <c r="N1145" s="303"/>
      <c r="O1145" s="303"/>
      <c r="P1145" s="303"/>
      <c r="Q1145" s="303"/>
      <c r="R1145" s="303"/>
      <c r="S1145" s="303"/>
      <c r="T1145" s="303"/>
      <c r="U1145" s="303"/>
      <c r="V1145" s="305"/>
      <c r="W1145" s="305"/>
      <c r="X1145" s="305"/>
      <c r="Y1145" s="305"/>
    </row>
    <row r="1146" spans="11:25" ht="15.75" customHeight="1" x14ac:dyDescent="0.25">
      <c r="K1146" s="303"/>
      <c r="L1146" s="303"/>
      <c r="M1146" s="303"/>
      <c r="N1146" s="303"/>
      <c r="O1146" s="303"/>
      <c r="P1146" s="303"/>
      <c r="Q1146" s="303"/>
      <c r="R1146" s="303"/>
      <c r="S1146" s="303"/>
      <c r="T1146" s="303"/>
      <c r="U1146" s="303"/>
      <c r="V1146" s="305"/>
      <c r="W1146" s="305"/>
      <c r="X1146" s="305"/>
      <c r="Y1146" s="305"/>
    </row>
    <row r="1147" spans="11:25" ht="15.75" customHeight="1" x14ac:dyDescent="0.25">
      <c r="K1147" s="303"/>
      <c r="L1147" s="303"/>
      <c r="M1147" s="303"/>
      <c r="N1147" s="303"/>
      <c r="O1147" s="303"/>
      <c r="P1147" s="303"/>
      <c r="Q1147" s="303"/>
      <c r="R1147" s="303"/>
      <c r="S1147" s="303"/>
      <c r="T1147" s="303"/>
      <c r="U1147" s="303"/>
      <c r="V1147" s="305"/>
      <c r="W1147" s="305"/>
      <c r="X1147" s="305"/>
      <c r="Y1147" s="305"/>
    </row>
    <row r="1148" spans="11:25" ht="15.75" customHeight="1" x14ac:dyDescent="0.25">
      <c r="K1148" s="303"/>
      <c r="L1148" s="303"/>
      <c r="M1148" s="303"/>
      <c r="N1148" s="303"/>
      <c r="O1148" s="303"/>
      <c r="P1148" s="303"/>
      <c r="Q1148" s="303"/>
      <c r="R1148" s="303"/>
      <c r="S1148" s="303"/>
      <c r="T1148" s="303"/>
      <c r="U1148" s="303"/>
      <c r="V1148" s="305"/>
      <c r="W1148" s="305"/>
      <c r="X1148" s="305"/>
      <c r="Y1148" s="305"/>
    </row>
    <row r="1149" spans="11:25" ht="15.75" customHeight="1" x14ac:dyDescent="0.25">
      <c r="K1149" s="303"/>
      <c r="L1149" s="303"/>
      <c r="M1149" s="303"/>
      <c r="N1149" s="303"/>
      <c r="O1149" s="303"/>
      <c r="P1149" s="303"/>
      <c r="Q1149" s="303"/>
      <c r="R1149" s="303"/>
      <c r="S1149" s="303"/>
      <c r="T1149" s="303"/>
      <c r="U1149" s="303"/>
      <c r="V1149" s="305"/>
      <c r="W1149" s="305"/>
      <c r="X1149" s="305"/>
      <c r="Y1149" s="305"/>
    </row>
    <row r="1150" spans="11:25" ht="15.75" customHeight="1" x14ac:dyDescent="0.25">
      <c r="K1150" s="303"/>
      <c r="L1150" s="303"/>
      <c r="M1150" s="303"/>
      <c r="N1150" s="303"/>
      <c r="O1150" s="303"/>
      <c r="P1150" s="303"/>
      <c r="Q1150" s="303"/>
      <c r="R1150" s="303"/>
      <c r="S1150" s="303"/>
      <c r="T1150" s="303"/>
      <c r="U1150" s="303"/>
      <c r="V1150" s="305"/>
      <c r="W1150" s="305"/>
      <c r="X1150" s="305"/>
      <c r="Y1150" s="305"/>
    </row>
    <row r="1151" spans="11:25" ht="15.75" customHeight="1" x14ac:dyDescent="0.25">
      <c r="K1151" s="303"/>
      <c r="L1151" s="303"/>
      <c r="M1151" s="303"/>
      <c r="N1151" s="303"/>
      <c r="O1151" s="303"/>
      <c r="P1151" s="303"/>
      <c r="Q1151" s="303"/>
      <c r="R1151" s="303"/>
      <c r="S1151" s="303"/>
      <c r="T1151" s="303"/>
      <c r="U1151" s="303"/>
      <c r="V1151" s="305"/>
      <c r="W1151" s="305"/>
      <c r="X1151" s="305"/>
      <c r="Y1151" s="305"/>
    </row>
    <row r="1152" spans="11:25" ht="15.75" customHeight="1" x14ac:dyDescent="0.25">
      <c r="K1152" s="303"/>
      <c r="L1152" s="303"/>
      <c r="M1152" s="303"/>
      <c r="N1152" s="303"/>
      <c r="O1152" s="303"/>
      <c r="P1152" s="303"/>
      <c r="Q1152" s="303"/>
      <c r="R1152" s="303"/>
      <c r="S1152" s="303"/>
      <c r="T1152" s="303"/>
      <c r="U1152" s="303"/>
      <c r="V1152" s="305"/>
      <c r="W1152" s="305"/>
      <c r="X1152" s="305"/>
      <c r="Y1152" s="305"/>
    </row>
    <row r="1153" spans="11:25" ht="15.75" customHeight="1" x14ac:dyDescent="0.25">
      <c r="K1153" s="303"/>
      <c r="L1153" s="303"/>
      <c r="M1153" s="303"/>
      <c r="N1153" s="303"/>
      <c r="O1153" s="303"/>
      <c r="P1153" s="303"/>
      <c r="Q1153" s="303"/>
      <c r="R1153" s="303"/>
      <c r="S1153" s="303"/>
      <c r="T1153" s="303"/>
      <c r="U1153" s="303"/>
      <c r="V1153" s="305"/>
      <c r="W1153" s="305"/>
      <c r="X1153" s="305"/>
      <c r="Y1153" s="305"/>
    </row>
    <row r="1154" spans="11:25" ht="15.75" customHeight="1" x14ac:dyDescent="0.25">
      <c r="K1154" s="303"/>
      <c r="L1154" s="303"/>
      <c r="M1154" s="303"/>
      <c r="N1154" s="303"/>
      <c r="O1154" s="303"/>
      <c r="P1154" s="303"/>
      <c r="Q1154" s="303"/>
      <c r="R1154" s="303"/>
      <c r="S1154" s="303"/>
      <c r="T1154" s="303"/>
      <c r="U1154" s="303"/>
      <c r="V1154" s="305"/>
      <c r="W1154" s="305"/>
      <c r="X1154" s="305"/>
      <c r="Y1154" s="305"/>
    </row>
    <row r="1155" spans="11:25" ht="15.75" customHeight="1" x14ac:dyDescent="0.25">
      <c r="K1155" s="303"/>
      <c r="L1155" s="303"/>
      <c r="M1155" s="303"/>
      <c r="N1155" s="303"/>
      <c r="O1155" s="303"/>
      <c r="P1155" s="303"/>
      <c r="Q1155" s="303"/>
      <c r="R1155" s="303"/>
      <c r="S1155" s="303"/>
      <c r="T1155" s="303"/>
      <c r="U1155" s="303"/>
      <c r="V1155" s="305"/>
      <c r="W1155" s="305"/>
      <c r="X1155" s="305"/>
      <c r="Y1155" s="305"/>
    </row>
    <row r="1156" spans="11:25" ht="15.75" customHeight="1" x14ac:dyDescent="0.25">
      <c r="K1156" s="303"/>
      <c r="L1156" s="303"/>
      <c r="M1156" s="303"/>
      <c r="N1156" s="303"/>
      <c r="O1156" s="303"/>
      <c r="P1156" s="303"/>
      <c r="Q1156" s="303"/>
      <c r="R1156" s="303"/>
      <c r="S1156" s="303"/>
      <c r="T1156" s="303"/>
      <c r="U1156" s="303"/>
      <c r="V1156" s="305"/>
      <c r="W1156" s="305"/>
      <c r="X1156" s="305"/>
      <c r="Y1156" s="305"/>
    </row>
    <row r="1157" spans="11:25" ht="15.75" customHeight="1" x14ac:dyDescent="0.25">
      <c r="K1157" s="303"/>
      <c r="L1157" s="303"/>
      <c r="M1157" s="303"/>
      <c r="N1157" s="303"/>
      <c r="O1157" s="303"/>
      <c r="P1157" s="303"/>
      <c r="Q1157" s="303"/>
      <c r="R1157" s="303"/>
      <c r="S1157" s="303"/>
      <c r="T1157" s="303"/>
      <c r="U1157" s="303"/>
      <c r="V1157" s="305"/>
      <c r="W1157" s="305"/>
      <c r="X1157" s="305"/>
      <c r="Y1157" s="305"/>
    </row>
    <row r="1158" spans="11:25" ht="15.75" customHeight="1" x14ac:dyDescent="0.25">
      <c r="K1158" s="303"/>
      <c r="L1158" s="303"/>
      <c r="M1158" s="303"/>
      <c r="N1158" s="303"/>
      <c r="O1158" s="303"/>
      <c r="P1158" s="303"/>
      <c r="Q1158" s="303"/>
      <c r="R1158" s="303"/>
      <c r="S1158" s="303"/>
      <c r="T1158" s="303"/>
      <c r="U1158" s="303"/>
      <c r="V1158" s="305"/>
      <c r="W1158" s="305"/>
      <c r="X1158" s="305"/>
      <c r="Y1158" s="305"/>
    </row>
    <row r="1159" spans="11:25" ht="15.75" customHeight="1" x14ac:dyDescent="0.25">
      <c r="K1159" s="303"/>
      <c r="L1159" s="303"/>
      <c r="M1159" s="303"/>
      <c r="N1159" s="303"/>
      <c r="O1159" s="303"/>
      <c r="P1159" s="303"/>
      <c r="Q1159" s="303"/>
      <c r="R1159" s="303"/>
      <c r="S1159" s="303"/>
      <c r="T1159" s="303"/>
      <c r="U1159" s="303"/>
      <c r="V1159" s="305"/>
      <c r="W1159" s="305"/>
      <c r="X1159" s="305"/>
      <c r="Y1159" s="305"/>
    </row>
    <row r="1160" spans="11:25" ht="15.75" customHeight="1" x14ac:dyDescent="0.25">
      <c r="K1160" s="303"/>
      <c r="L1160" s="303"/>
      <c r="M1160" s="303"/>
      <c r="N1160" s="303"/>
      <c r="O1160" s="303"/>
      <c r="P1160" s="303"/>
      <c r="Q1160" s="303"/>
      <c r="R1160" s="303"/>
      <c r="S1160" s="303"/>
      <c r="T1160" s="303"/>
      <c r="U1160" s="303"/>
      <c r="V1160" s="305"/>
      <c r="W1160" s="305"/>
      <c r="X1160" s="305"/>
      <c r="Y1160" s="305"/>
    </row>
    <row r="1161" spans="11:25" ht="15.75" customHeight="1" x14ac:dyDescent="0.25">
      <c r="K1161" s="303"/>
      <c r="L1161" s="303"/>
      <c r="M1161" s="303"/>
      <c r="N1161" s="303"/>
      <c r="O1161" s="303"/>
      <c r="P1161" s="303"/>
      <c r="Q1161" s="303"/>
      <c r="R1161" s="303"/>
      <c r="S1161" s="303"/>
      <c r="T1161" s="303"/>
      <c r="U1161" s="303"/>
      <c r="V1161" s="305"/>
      <c r="W1161" s="305"/>
      <c r="X1161" s="305"/>
      <c r="Y1161" s="305"/>
    </row>
    <row r="1162" spans="11:25" ht="15.75" customHeight="1" x14ac:dyDescent="0.25">
      <c r="K1162" s="303"/>
      <c r="L1162" s="303"/>
      <c r="M1162" s="303"/>
      <c r="N1162" s="303"/>
      <c r="O1162" s="303"/>
      <c r="P1162" s="303"/>
      <c r="Q1162" s="303"/>
      <c r="R1162" s="303"/>
      <c r="S1162" s="303"/>
      <c r="T1162" s="303"/>
      <c r="U1162" s="303"/>
      <c r="V1162" s="305"/>
      <c r="W1162" s="305"/>
      <c r="X1162" s="305"/>
      <c r="Y1162" s="305"/>
    </row>
    <row r="1163" spans="11:25" ht="15.75" customHeight="1" x14ac:dyDescent="0.25">
      <c r="K1163" s="303"/>
      <c r="L1163" s="303"/>
      <c r="M1163" s="303"/>
      <c r="N1163" s="303"/>
      <c r="O1163" s="303"/>
      <c r="P1163" s="303"/>
      <c r="Q1163" s="303"/>
      <c r="R1163" s="303"/>
      <c r="S1163" s="303"/>
      <c r="T1163" s="303"/>
      <c r="U1163" s="303"/>
      <c r="V1163" s="305"/>
      <c r="W1163" s="305"/>
      <c r="X1163" s="305"/>
      <c r="Y1163" s="305"/>
    </row>
    <row r="1164" spans="11:25" ht="15.75" customHeight="1" x14ac:dyDescent="0.25">
      <c r="K1164" s="303"/>
      <c r="L1164" s="303"/>
      <c r="M1164" s="303"/>
      <c r="N1164" s="303"/>
      <c r="O1164" s="303"/>
      <c r="P1164" s="303"/>
      <c r="Q1164" s="303"/>
      <c r="R1164" s="303"/>
      <c r="S1164" s="303"/>
      <c r="T1164" s="303"/>
      <c r="U1164" s="303"/>
      <c r="V1164" s="305"/>
      <c r="W1164" s="305"/>
      <c r="X1164" s="305"/>
      <c r="Y1164" s="305"/>
    </row>
    <row r="1165" spans="11:25" ht="15.75" customHeight="1" x14ac:dyDescent="0.25">
      <c r="K1165" s="303"/>
      <c r="L1165" s="303"/>
      <c r="M1165" s="303"/>
      <c r="N1165" s="303"/>
      <c r="O1165" s="303"/>
      <c r="P1165" s="303"/>
      <c r="Q1165" s="303"/>
      <c r="R1165" s="303"/>
      <c r="S1165" s="303"/>
      <c r="T1165" s="303"/>
      <c r="U1165" s="303"/>
      <c r="V1165" s="305"/>
      <c r="W1165" s="305"/>
      <c r="X1165" s="305"/>
      <c r="Y1165" s="305"/>
    </row>
    <row r="1166" spans="11:25" ht="15.75" customHeight="1" x14ac:dyDescent="0.25">
      <c r="K1166" s="303"/>
      <c r="L1166" s="303"/>
      <c r="M1166" s="303"/>
      <c r="N1166" s="303"/>
      <c r="O1166" s="303"/>
      <c r="P1166" s="303"/>
      <c r="Q1166" s="303"/>
      <c r="R1166" s="303"/>
      <c r="S1166" s="303"/>
      <c r="T1166" s="303"/>
      <c r="U1166" s="303"/>
      <c r="V1166" s="305"/>
      <c r="W1166" s="305"/>
      <c r="X1166" s="305"/>
      <c r="Y1166" s="305"/>
    </row>
    <row r="1167" spans="11:25" ht="15.75" customHeight="1" x14ac:dyDescent="0.25">
      <c r="K1167" s="303"/>
      <c r="L1167" s="303"/>
      <c r="M1167" s="303"/>
      <c r="N1167" s="303"/>
      <c r="O1167" s="303"/>
      <c r="P1167" s="303"/>
      <c r="Q1167" s="303"/>
      <c r="R1167" s="303"/>
      <c r="S1167" s="303"/>
      <c r="T1167" s="303"/>
      <c r="U1167" s="303"/>
      <c r="V1167" s="305"/>
      <c r="W1167" s="305"/>
      <c r="X1167" s="305"/>
      <c r="Y1167" s="305"/>
    </row>
    <row r="1168" spans="11:25" ht="15.75" customHeight="1" x14ac:dyDescent="0.25">
      <c r="K1168" s="303"/>
      <c r="L1168" s="303"/>
      <c r="M1168" s="303"/>
      <c r="N1168" s="303"/>
      <c r="O1168" s="303"/>
      <c r="P1168" s="303"/>
      <c r="Q1168" s="303"/>
      <c r="R1168" s="303"/>
      <c r="S1168" s="303"/>
      <c r="T1168" s="303"/>
      <c r="U1168" s="303"/>
      <c r="V1168" s="305"/>
      <c r="W1168" s="305"/>
      <c r="X1168" s="305"/>
      <c r="Y1168" s="305"/>
    </row>
    <row r="1169" spans="11:25" ht="15.75" customHeight="1" x14ac:dyDescent="0.25">
      <c r="K1169" s="303"/>
      <c r="L1169" s="303"/>
      <c r="M1169" s="303"/>
      <c r="N1169" s="303"/>
      <c r="O1169" s="303"/>
      <c r="P1169" s="303"/>
      <c r="Q1169" s="303"/>
      <c r="R1169" s="303"/>
      <c r="S1169" s="303"/>
      <c r="T1169" s="303"/>
      <c r="U1169" s="303"/>
      <c r="V1169" s="305"/>
      <c r="W1169" s="305"/>
      <c r="X1169" s="305"/>
      <c r="Y1169" s="305"/>
    </row>
    <row r="1170" spans="11:25" ht="15.75" customHeight="1" x14ac:dyDescent="0.25">
      <c r="K1170" s="303"/>
      <c r="L1170" s="303"/>
      <c r="M1170" s="303"/>
      <c r="N1170" s="303"/>
      <c r="O1170" s="303"/>
      <c r="P1170" s="303"/>
      <c r="Q1170" s="303"/>
      <c r="R1170" s="303"/>
      <c r="S1170" s="303"/>
      <c r="T1170" s="303"/>
      <c r="U1170" s="303"/>
      <c r="V1170" s="305"/>
      <c r="W1170" s="305"/>
      <c r="X1170" s="305"/>
      <c r="Y1170" s="305"/>
    </row>
    <row r="1171" spans="11:25" ht="15.75" customHeight="1" x14ac:dyDescent="0.25">
      <c r="K1171" s="303"/>
      <c r="L1171" s="303"/>
      <c r="M1171" s="303"/>
      <c r="N1171" s="303"/>
      <c r="O1171" s="303"/>
      <c r="P1171" s="303"/>
      <c r="Q1171" s="303"/>
      <c r="R1171" s="303"/>
      <c r="S1171" s="303"/>
      <c r="T1171" s="303"/>
      <c r="U1171" s="303"/>
      <c r="V1171" s="305"/>
      <c r="W1171" s="305"/>
      <c r="X1171" s="305"/>
      <c r="Y1171" s="305"/>
    </row>
    <row r="1172" spans="11:25" ht="15.75" customHeight="1" x14ac:dyDescent="0.25">
      <c r="K1172" s="303"/>
      <c r="L1172" s="303"/>
      <c r="M1172" s="303"/>
      <c r="N1172" s="303"/>
      <c r="O1172" s="303"/>
      <c r="P1172" s="303"/>
      <c r="Q1172" s="303"/>
      <c r="R1172" s="303"/>
      <c r="S1172" s="303"/>
      <c r="T1172" s="303"/>
      <c r="U1172" s="303"/>
      <c r="V1172" s="305"/>
      <c r="W1172" s="305"/>
      <c r="X1172" s="305"/>
      <c r="Y1172" s="305"/>
    </row>
    <row r="1173" spans="11:25" ht="15.75" customHeight="1" x14ac:dyDescent="0.25">
      <c r="K1173" s="303"/>
      <c r="L1173" s="303"/>
      <c r="M1173" s="303"/>
      <c r="N1173" s="303"/>
      <c r="O1173" s="303"/>
      <c r="P1173" s="303"/>
      <c r="Q1173" s="303"/>
      <c r="R1173" s="303"/>
      <c r="S1173" s="303"/>
      <c r="T1173" s="303"/>
      <c r="U1173" s="303"/>
      <c r="V1173" s="305"/>
      <c r="W1173" s="305"/>
      <c r="X1173" s="305"/>
      <c r="Y1173" s="305"/>
    </row>
    <row r="1174" spans="11:25" ht="15.75" customHeight="1" x14ac:dyDescent="0.25">
      <c r="K1174" s="303"/>
      <c r="L1174" s="303"/>
      <c r="M1174" s="303"/>
      <c r="N1174" s="303"/>
      <c r="O1174" s="303"/>
      <c r="P1174" s="303"/>
      <c r="Q1174" s="303"/>
      <c r="R1174" s="303"/>
      <c r="S1174" s="303"/>
      <c r="T1174" s="303"/>
      <c r="U1174" s="303"/>
      <c r="V1174" s="305"/>
      <c r="W1174" s="305"/>
      <c r="X1174" s="305"/>
      <c r="Y1174" s="305"/>
    </row>
    <row r="1175" spans="11:25" ht="15.75" customHeight="1" x14ac:dyDescent="0.25">
      <c r="K1175" s="303"/>
      <c r="L1175" s="303"/>
      <c r="M1175" s="303"/>
      <c r="N1175" s="303"/>
      <c r="O1175" s="303"/>
      <c r="P1175" s="303"/>
      <c r="Q1175" s="303"/>
      <c r="R1175" s="303"/>
      <c r="S1175" s="303"/>
      <c r="T1175" s="303"/>
      <c r="U1175" s="303"/>
      <c r="V1175" s="305"/>
      <c r="W1175" s="305"/>
      <c r="X1175" s="305"/>
      <c r="Y1175" s="305"/>
    </row>
    <row r="1176" spans="11:25" ht="15.75" customHeight="1" x14ac:dyDescent="0.25">
      <c r="K1176" s="303"/>
      <c r="L1176" s="303"/>
      <c r="M1176" s="303"/>
      <c r="N1176" s="303"/>
      <c r="O1176" s="303"/>
      <c r="P1176" s="303"/>
      <c r="Q1176" s="303"/>
      <c r="R1176" s="303"/>
      <c r="S1176" s="303"/>
      <c r="T1176" s="303"/>
      <c r="U1176" s="303"/>
      <c r="V1176" s="305"/>
      <c r="W1176" s="305"/>
      <c r="X1176" s="305"/>
      <c r="Y1176" s="305"/>
    </row>
    <row r="1177" spans="11:25" ht="15.75" customHeight="1" x14ac:dyDescent="0.25">
      <c r="K1177" s="303"/>
      <c r="L1177" s="303"/>
      <c r="M1177" s="303"/>
      <c r="N1177" s="303"/>
      <c r="O1177" s="303"/>
      <c r="P1177" s="303"/>
      <c r="Q1177" s="303"/>
      <c r="R1177" s="303"/>
      <c r="S1177" s="303"/>
      <c r="T1177" s="303"/>
      <c r="U1177" s="303"/>
      <c r="V1177" s="305"/>
      <c r="W1177" s="305"/>
      <c r="X1177" s="305"/>
      <c r="Y1177" s="305"/>
    </row>
    <row r="1178" spans="11:25" ht="15.75" customHeight="1" x14ac:dyDescent="0.25">
      <c r="K1178" s="303"/>
      <c r="L1178" s="303"/>
      <c r="M1178" s="303"/>
      <c r="N1178" s="303"/>
      <c r="O1178" s="303"/>
      <c r="P1178" s="303"/>
      <c r="Q1178" s="303"/>
      <c r="R1178" s="303"/>
      <c r="S1178" s="303"/>
      <c r="T1178" s="303"/>
      <c r="U1178" s="303"/>
      <c r="V1178" s="305"/>
      <c r="W1178" s="305"/>
      <c r="X1178" s="305"/>
      <c r="Y1178" s="305"/>
    </row>
    <row r="1179" spans="11:25" ht="15.75" customHeight="1" x14ac:dyDescent="0.25">
      <c r="K1179" s="303"/>
      <c r="L1179" s="303"/>
      <c r="M1179" s="303"/>
      <c r="N1179" s="303"/>
      <c r="O1179" s="303"/>
      <c r="P1179" s="303"/>
      <c r="Q1179" s="303"/>
      <c r="R1179" s="303"/>
      <c r="S1179" s="303"/>
      <c r="T1179" s="303"/>
      <c r="U1179" s="303"/>
      <c r="V1179" s="305"/>
      <c r="W1179" s="305"/>
      <c r="X1179" s="305"/>
      <c r="Y1179" s="305"/>
    </row>
    <row r="1180" spans="11:25" ht="15.75" customHeight="1" x14ac:dyDescent="0.25">
      <c r="K1180" s="303"/>
      <c r="L1180" s="303"/>
      <c r="M1180" s="303"/>
      <c r="N1180" s="303"/>
      <c r="O1180" s="303"/>
      <c r="P1180" s="303"/>
      <c r="Q1180" s="303"/>
      <c r="R1180" s="303"/>
      <c r="S1180" s="303"/>
      <c r="T1180" s="303"/>
      <c r="U1180" s="303"/>
      <c r="V1180" s="305"/>
      <c r="W1180" s="305"/>
      <c r="X1180" s="305"/>
      <c r="Y1180" s="305"/>
    </row>
    <row r="1181" spans="11:25" ht="15.75" customHeight="1" x14ac:dyDescent="0.25">
      <c r="K1181" s="303"/>
      <c r="L1181" s="303"/>
      <c r="M1181" s="303"/>
      <c r="N1181" s="303"/>
      <c r="O1181" s="303"/>
      <c r="P1181" s="303"/>
      <c r="Q1181" s="303"/>
      <c r="R1181" s="303"/>
      <c r="S1181" s="303"/>
      <c r="T1181" s="303"/>
      <c r="U1181" s="303"/>
      <c r="V1181" s="305"/>
      <c r="W1181" s="305"/>
      <c r="X1181" s="305"/>
      <c r="Y1181" s="305"/>
    </row>
    <row r="1182" spans="11:25" ht="15.75" customHeight="1" x14ac:dyDescent="0.25">
      <c r="K1182" s="303"/>
      <c r="L1182" s="303"/>
      <c r="M1182" s="303"/>
      <c r="N1182" s="303"/>
      <c r="O1182" s="303"/>
      <c r="P1182" s="303"/>
      <c r="Q1182" s="303"/>
      <c r="R1182" s="303"/>
      <c r="S1182" s="303"/>
      <c r="T1182" s="303"/>
      <c r="U1182" s="303"/>
      <c r="V1182" s="305"/>
      <c r="W1182" s="305"/>
      <c r="X1182" s="305"/>
      <c r="Y1182" s="305"/>
    </row>
    <row r="1183" spans="11:25" ht="15.75" customHeight="1" x14ac:dyDescent="0.25">
      <c r="K1183" s="303"/>
      <c r="L1183" s="303"/>
      <c r="M1183" s="303"/>
      <c r="N1183" s="303"/>
      <c r="O1183" s="303"/>
      <c r="P1183" s="303"/>
      <c r="Q1183" s="303"/>
      <c r="R1183" s="303"/>
      <c r="S1183" s="303"/>
      <c r="T1183" s="303"/>
      <c r="U1183" s="303"/>
      <c r="V1183" s="305"/>
      <c r="W1183" s="305"/>
      <c r="X1183" s="305"/>
      <c r="Y1183" s="305"/>
    </row>
    <row r="1184" spans="11:25" ht="15.75" customHeight="1" x14ac:dyDescent="0.25">
      <c r="K1184" s="303"/>
      <c r="L1184" s="303"/>
      <c r="M1184" s="303"/>
      <c r="N1184" s="303"/>
      <c r="O1184" s="303"/>
      <c r="P1184" s="303"/>
      <c r="Q1184" s="303"/>
      <c r="R1184" s="303"/>
      <c r="S1184" s="303"/>
      <c r="T1184" s="303"/>
      <c r="U1184" s="303"/>
      <c r="V1184" s="305"/>
      <c r="W1184" s="305"/>
      <c r="X1184" s="305"/>
      <c r="Y1184" s="305"/>
    </row>
    <row r="1185" spans="11:25" ht="15.75" customHeight="1" x14ac:dyDescent="0.25">
      <c r="K1185" s="303"/>
      <c r="L1185" s="303"/>
      <c r="M1185" s="303"/>
      <c r="N1185" s="303"/>
      <c r="O1185" s="303"/>
      <c r="P1185" s="303"/>
      <c r="Q1185" s="303"/>
      <c r="R1185" s="303"/>
      <c r="S1185" s="303"/>
      <c r="T1185" s="303"/>
      <c r="U1185" s="303"/>
      <c r="V1185" s="305"/>
      <c r="W1185" s="305"/>
      <c r="X1185" s="305"/>
      <c r="Y1185" s="305"/>
    </row>
    <row r="1186" spans="11:25" ht="15.75" customHeight="1" x14ac:dyDescent="0.25">
      <c r="K1186" s="303"/>
      <c r="L1186" s="303"/>
      <c r="M1186" s="303"/>
      <c r="N1186" s="303"/>
      <c r="O1186" s="303"/>
      <c r="P1186" s="303"/>
      <c r="Q1186" s="303"/>
      <c r="R1186" s="303"/>
      <c r="S1186" s="303"/>
      <c r="T1186" s="303"/>
      <c r="U1186" s="303"/>
      <c r="V1186" s="305"/>
      <c r="W1186" s="305"/>
      <c r="X1186" s="305"/>
      <c r="Y1186" s="305"/>
    </row>
    <row r="1187" spans="11:25" ht="15.75" customHeight="1" x14ac:dyDescent="0.25">
      <c r="K1187" s="303"/>
      <c r="L1187" s="303"/>
      <c r="M1187" s="303"/>
      <c r="N1187" s="303"/>
      <c r="O1187" s="303"/>
      <c r="P1187" s="303"/>
      <c r="Q1187" s="303"/>
      <c r="R1187" s="303"/>
      <c r="S1187" s="303"/>
      <c r="T1187" s="303"/>
      <c r="U1187" s="303"/>
      <c r="V1187" s="305"/>
      <c r="W1187" s="305"/>
      <c r="X1187" s="305"/>
      <c r="Y1187" s="305"/>
    </row>
    <row r="1188" spans="11:25" ht="15.75" customHeight="1" x14ac:dyDescent="0.25">
      <c r="K1188" s="303"/>
      <c r="L1188" s="303"/>
      <c r="M1188" s="303"/>
      <c r="N1188" s="303"/>
      <c r="O1188" s="303"/>
      <c r="P1188" s="303"/>
      <c r="Q1188" s="303"/>
      <c r="R1188" s="303"/>
      <c r="S1188" s="303"/>
      <c r="T1188" s="303"/>
      <c r="U1188" s="303"/>
      <c r="V1188" s="305"/>
      <c r="W1188" s="305"/>
      <c r="X1188" s="305"/>
      <c r="Y1188" s="305"/>
    </row>
    <row r="1189" spans="11:25" ht="15.75" customHeight="1" x14ac:dyDescent="0.25">
      <c r="K1189" s="303"/>
      <c r="L1189" s="303"/>
      <c r="M1189" s="303"/>
      <c r="N1189" s="303"/>
      <c r="O1189" s="303"/>
      <c r="P1189" s="303"/>
      <c r="Q1189" s="303"/>
      <c r="R1189" s="303"/>
      <c r="S1189" s="303"/>
      <c r="T1189" s="303"/>
      <c r="U1189" s="303"/>
      <c r="V1189" s="305"/>
      <c r="W1189" s="305"/>
      <c r="X1189" s="305"/>
      <c r="Y1189" s="305"/>
    </row>
    <row r="1190" spans="11:25" ht="15.75" customHeight="1" x14ac:dyDescent="0.25">
      <c r="K1190" s="303"/>
      <c r="L1190" s="303"/>
      <c r="M1190" s="303"/>
      <c r="N1190" s="303"/>
      <c r="O1190" s="303"/>
      <c r="P1190" s="303"/>
      <c r="Q1190" s="303"/>
      <c r="R1190" s="303"/>
      <c r="S1190" s="303"/>
      <c r="T1190" s="303"/>
      <c r="U1190" s="303"/>
      <c r="V1190" s="305"/>
      <c r="W1190" s="305"/>
      <c r="X1190" s="305"/>
      <c r="Y1190" s="305"/>
    </row>
    <row r="1191" spans="11:25" ht="15.75" customHeight="1" x14ac:dyDescent="0.25">
      <c r="K1191" s="303"/>
      <c r="L1191" s="303"/>
      <c r="M1191" s="303"/>
      <c r="N1191" s="303"/>
      <c r="O1191" s="303"/>
      <c r="P1191" s="303"/>
      <c r="Q1191" s="303"/>
      <c r="R1191" s="303"/>
      <c r="S1191" s="303"/>
      <c r="T1191" s="303"/>
      <c r="U1191" s="303"/>
      <c r="V1191" s="305"/>
      <c r="W1191" s="305"/>
      <c r="X1191" s="305"/>
      <c r="Y1191" s="305"/>
    </row>
    <row r="1192" spans="11:25" ht="15.75" customHeight="1" x14ac:dyDescent="0.25">
      <c r="K1192" s="303"/>
      <c r="L1192" s="303"/>
      <c r="M1192" s="303"/>
      <c r="N1192" s="303"/>
      <c r="O1192" s="303"/>
      <c r="P1192" s="303"/>
      <c r="Q1192" s="303"/>
      <c r="R1192" s="303"/>
      <c r="S1192" s="303"/>
      <c r="T1192" s="303"/>
      <c r="U1192" s="303"/>
      <c r="V1192" s="305"/>
      <c r="W1192" s="305"/>
      <c r="X1192" s="305"/>
      <c r="Y1192" s="305"/>
    </row>
    <row r="1193" spans="11:25" ht="15.75" customHeight="1" x14ac:dyDescent="0.25">
      <c r="K1193" s="303"/>
      <c r="L1193" s="303"/>
      <c r="M1193" s="303"/>
      <c r="N1193" s="303"/>
      <c r="O1193" s="303"/>
      <c r="P1193" s="303"/>
      <c r="Q1193" s="303"/>
      <c r="R1193" s="303"/>
      <c r="S1193" s="303"/>
      <c r="T1193" s="303"/>
      <c r="U1193" s="303"/>
      <c r="V1193" s="305"/>
      <c r="W1193" s="305"/>
      <c r="X1193" s="305"/>
      <c r="Y1193" s="305"/>
    </row>
    <row r="1194" spans="11:25" ht="15.75" customHeight="1" x14ac:dyDescent="0.25">
      <c r="K1194" s="303"/>
      <c r="L1194" s="303"/>
      <c r="M1194" s="303"/>
      <c r="N1194" s="303"/>
      <c r="O1194" s="303"/>
      <c r="P1194" s="303"/>
      <c r="Q1194" s="303"/>
      <c r="R1194" s="303"/>
      <c r="S1194" s="303"/>
      <c r="T1194" s="303"/>
      <c r="U1194" s="303"/>
      <c r="V1194" s="305"/>
      <c r="W1194" s="305"/>
      <c r="X1194" s="305"/>
      <c r="Y1194" s="305"/>
    </row>
    <row r="1195" spans="11:25" ht="15.75" customHeight="1" x14ac:dyDescent="0.25">
      <c r="K1195" s="303"/>
      <c r="L1195" s="303"/>
      <c r="M1195" s="303"/>
      <c r="N1195" s="303"/>
      <c r="O1195" s="303"/>
      <c r="P1195" s="303"/>
      <c r="Q1195" s="303"/>
      <c r="R1195" s="303"/>
      <c r="S1195" s="303"/>
      <c r="T1195" s="303"/>
      <c r="U1195" s="303"/>
      <c r="V1195" s="305"/>
      <c r="W1195" s="305"/>
      <c r="X1195" s="305"/>
      <c r="Y1195" s="305"/>
    </row>
    <row r="1196" spans="11:25" ht="15.75" customHeight="1" x14ac:dyDescent="0.25">
      <c r="K1196" s="303"/>
      <c r="L1196" s="303"/>
      <c r="M1196" s="303"/>
      <c r="N1196" s="303"/>
      <c r="O1196" s="303"/>
      <c r="P1196" s="303"/>
      <c r="Q1196" s="303"/>
      <c r="R1196" s="303"/>
      <c r="S1196" s="303"/>
      <c r="T1196" s="303"/>
      <c r="U1196" s="303"/>
      <c r="V1196" s="305"/>
      <c r="W1196" s="305"/>
      <c r="X1196" s="305"/>
      <c r="Y1196" s="305"/>
    </row>
    <row r="1197" spans="11:25" ht="15.75" customHeight="1" x14ac:dyDescent="0.25">
      <c r="K1197" s="303"/>
      <c r="L1197" s="303"/>
      <c r="M1197" s="303"/>
      <c r="N1197" s="303"/>
      <c r="O1197" s="303"/>
      <c r="P1197" s="303"/>
      <c r="Q1197" s="303"/>
      <c r="R1197" s="303"/>
      <c r="S1197" s="303"/>
      <c r="T1197" s="303"/>
      <c r="U1197" s="303"/>
      <c r="V1197" s="305"/>
      <c r="W1197" s="305"/>
      <c r="X1197" s="305"/>
      <c r="Y1197" s="305"/>
    </row>
    <row r="1198" spans="11:25" ht="15.75" customHeight="1" x14ac:dyDescent="0.25">
      <c r="K1198" s="303"/>
      <c r="L1198" s="303"/>
      <c r="M1198" s="303"/>
      <c r="N1198" s="303"/>
      <c r="O1198" s="303"/>
      <c r="P1198" s="303"/>
      <c r="Q1198" s="303"/>
      <c r="R1198" s="303"/>
      <c r="S1198" s="303"/>
      <c r="T1198" s="303"/>
      <c r="U1198" s="303"/>
      <c r="V1198" s="305"/>
      <c r="W1198" s="305"/>
      <c r="X1198" s="305"/>
      <c r="Y1198" s="305"/>
    </row>
    <row r="1199" spans="11:25" ht="15.75" customHeight="1" x14ac:dyDescent="0.25">
      <c r="K1199" s="303"/>
      <c r="L1199" s="303"/>
      <c r="M1199" s="303"/>
      <c r="N1199" s="303"/>
      <c r="O1199" s="303"/>
      <c r="P1199" s="303"/>
      <c r="Q1199" s="303"/>
      <c r="R1199" s="303"/>
      <c r="S1199" s="303"/>
      <c r="T1199" s="303"/>
      <c r="U1199" s="303"/>
      <c r="V1199" s="305"/>
      <c r="W1199" s="305"/>
      <c r="X1199" s="305"/>
      <c r="Y1199" s="305"/>
    </row>
    <row r="1200" spans="11:25" ht="15.75" customHeight="1" x14ac:dyDescent="0.25">
      <c r="K1200" s="303"/>
      <c r="L1200" s="303"/>
      <c r="M1200" s="303"/>
      <c r="N1200" s="303"/>
      <c r="O1200" s="303"/>
      <c r="P1200" s="303"/>
      <c r="Q1200" s="303"/>
      <c r="R1200" s="303"/>
      <c r="S1200" s="303"/>
      <c r="T1200" s="303"/>
      <c r="U1200" s="303"/>
      <c r="V1200" s="305"/>
      <c r="W1200" s="305"/>
      <c r="X1200" s="305"/>
      <c r="Y1200" s="305"/>
    </row>
    <row r="1201" spans="11:25" ht="15.75" customHeight="1" x14ac:dyDescent="0.25">
      <c r="K1201" s="303"/>
      <c r="L1201" s="303"/>
      <c r="M1201" s="303"/>
      <c r="N1201" s="303"/>
      <c r="O1201" s="303"/>
      <c r="P1201" s="303"/>
      <c r="Q1201" s="303"/>
      <c r="R1201" s="303"/>
      <c r="S1201" s="303"/>
      <c r="T1201" s="303"/>
      <c r="U1201" s="303"/>
      <c r="V1201" s="305"/>
      <c r="W1201" s="305"/>
      <c r="X1201" s="305"/>
      <c r="Y1201" s="305"/>
    </row>
    <row r="1202" spans="11:25" ht="15.75" customHeight="1" x14ac:dyDescent="0.25">
      <c r="K1202" s="303"/>
      <c r="L1202" s="303"/>
      <c r="M1202" s="303"/>
      <c r="N1202" s="303"/>
      <c r="O1202" s="303"/>
      <c r="P1202" s="303"/>
      <c r="Q1202" s="303"/>
      <c r="R1202" s="303"/>
      <c r="S1202" s="303"/>
      <c r="T1202" s="303"/>
      <c r="U1202" s="303"/>
      <c r="V1202" s="305"/>
      <c r="W1202" s="305"/>
      <c r="X1202" s="305"/>
      <c r="Y1202" s="305"/>
    </row>
    <row r="1203" spans="11:25" ht="15.75" customHeight="1" x14ac:dyDescent="0.25">
      <c r="K1203" s="303"/>
      <c r="L1203" s="303"/>
      <c r="M1203" s="303"/>
      <c r="N1203" s="303"/>
      <c r="O1203" s="303"/>
      <c r="P1203" s="303"/>
      <c r="Q1203" s="303"/>
      <c r="R1203" s="303"/>
      <c r="S1203" s="303"/>
      <c r="T1203" s="303"/>
      <c r="U1203" s="303"/>
      <c r="V1203" s="305"/>
      <c r="W1203" s="305"/>
      <c r="X1203" s="305"/>
      <c r="Y1203" s="305"/>
    </row>
    <row r="1204" spans="11:25" ht="15.75" customHeight="1" x14ac:dyDescent="0.25">
      <c r="K1204" s="303"/>
      <c r="L1204" s="303"/>
      <c r="M1204" s="303"/>
      <c r="N1204" s="303"/>
      <c r="O1204" s="303"/>
      <c r="P1204" s="303"/>
      <c r="Q1204" s="303"/>
      <c r="R1204" s="303"/>
      <c r="S1204" s="303"/>
      <c r="T1204" s="303"/>
      <c r="U1204" s="303"/>
      <c r="V1204" s="305"/>
      <c r="W1204" s="305"/>
      <c r="X1204" s="305"/>
      <c r="Y1204" s="305"/>
    </row>
    <row r="1205" spans="11:25" ht="15.75" customHeight="1" x14ac:dyDescent="0.25">
      <c r="K1205" s="303"/>
      <c r="L1205" s="303"/>
      <c r="M1205" s="303"/>
      <c r="N1205" s="303"/>
      <c r="O1205" s="303"/>
      <c r="P1205" s="303"/>
      <c r="Q1205" s="303"/>
      <c r="R1205" s="303"/>
      <c r="S1205" s="303"/>
      <c r="T1205" s="303"/>
      <c r="U1205" s="303"/>
      <c r="V1205" s="305"/>
      <c r="W1205" s="305"/>
      <c r="X1205" s="305"/>
      <c r="Y1205" s="305"/>
    </row>
    <row r="1206" spans="11:25" ht="15.75" customHeight="1" x14ac:dyDescent="0.25">
      <c r="K1206" s="303"/>
      <c r="L1206" s="303"/>
      <c r="M1206" s="303"/>
      <c r="N1206" s="303"/>
      <c r="O1206" s="303"/>
      <c r="P1206" s="303"/>
      <c r="Q1206" s="303"/>
      <c r="R1206" s="303"/>
      <c r="S1206" s="303"/>
      <c r="T1206" s="303"/>
      <c r="U1206" s="303"/>
      <c r="V1206" s="305"/>
      <c r="W1206" s="305"/>
      <c r="X1206" s="305"/>
      <c r="Y1206" s="305"/>
    </row>
    <row r="1207" spans="11:25" ht="15.75" customHeight="1" x14ac:dyDescent="0.25">
      <c r="K1207" s="303"/>
      <c r="L1207" s="303"/>
      <c r="M1207" s="303"/>
      <c r="N1207" s="303"/>
      <c r="O1207" s="303"/>
      <c r="P1207" s="303"/>
      <c r="Q1207" s="303"/>
      <c r="R1207" s="303"/>
      <c r="S1207" s="303"/>
      <c r="T1207" s="303"/>
      <c r="U1207" s="303"/>
      <c r="V1207" s="305"/>
      <c r="W1207" s="305"/>
      <c r="X1207" s="305"/>
      <c r="Y1207" s="305"/>
    </row>
    <row r="1208" spans="11:25" ht="15.75" customHeight="1" x14ac:dyDescent="0.25">
      <c r="K1208" s="303"/>
      <c r="L1208" s="303"/>
      <c r="M1208" s="303"/>
      <c r="N1208" s="303"/>
      <c r="O1208" s="303"/>
      <c r="P1208" s="303"/>
      <c r="Q1208" s="303"/>
      <c r="R1208" s="303"/>
      <c r="S1208" s="303"/>
      <c r="T1208" s="303"/>
      <c r="U1208" s="303"/>
      <c r="V1208" s="305"/>
      <c r="W1208" s="305"/>
      <c r="X1208" s="305"/>
      <c r="Y1208" s="305"/>
    </row>
    <row r="1209" spans="11:25" ht="15.75" customHeight="1" x14ac:dyDescent="0.25">
      <c r="K1209" s="303"/>
      <c r="L1209" s="303"/>
      <c r="M1209" s="303"/>
      <c r="N1209" s="303"/>
      <c r="O1209" s="303"/>
      <c r="P1209" s="303"/>
      <c r="Q1209" s="303"/>
      <c r="R1209" s="303"/>
      <c r="S1209" s="303"/>
      <c r="T1209" s="303"/>
      <c r="U1209" s="303"/>
      <c r="V1209" s="305"/>
      <c r="W1209" s="305"/>
      <c r="X1209" s="305"/>
      <c r="Y1209" s="305"/>
    </row>
    <row r="1210" spans="11:25" ht="15.75" customHeight="1" x14ac:dyDescent="0.25">
      <c r="K1210" s="303"/>
      <c r="L1210" s="303"/>
      <c r="M1210" s="303"/>
      <c r="N1210" s="303"/>
      <c r="O1210" s="303"/>
      <c r="P1210" s="303"/>
      <c r="Q1210" s="303"/>
      <c r="R1210" s="303"/>
      <c r="S1210" s="303"/>
      <c r="T1210" s="303"/>
      <c r="U1210" s="303"/>
      <c r="V1210" s="305"/>
      <c r="W1210" s="305"/>
      <c r="X1210" s="305"/>
      <c r="Y1210" s="305"/>
    </row>
    <row r="1211" spans="11:25" ht="15.75" customHeight="1" x14ac:dyDescent="0.25">
      <c r="K1211" s="303"/>
      <c r="L1211" s="303"/>
      <c r="M1211" s="303"/>
      <c r="N1211" s="303"/>
      <c r="O1211" s="303"/>
      <c r="P1211" s="303"/>
      <c r="Q1211" s="303"/>
      <c r="R1211" s="303"/>
      <c r="S1211" s="303"/>
      <c r="T1211" s="303"/>
      <c r="U1211" s="303"/>
      <c r="V1211" s="305"/>
      <c r="W1211" s="305"/>
      <c r="X1211" s="305"/>
      <c r="Y1211" s="305"/>
    </row>
    <row r="1212" spans="11:25" ht="15.75" customHeight="1" x14ac:dyDescent="0.25">
      <c r="K1212" s="303"/>
      <c r="L1212" s="303"/>
      <c r="M1212" s="303"/>
      <c r="N1212" s="303"/>
      <c r="O1212" s="303"/>
      <c r="P1212" s="303"/>
      <c r="Q1212" s="303"/>
      <c r="R1212" s="303"/>
      <c r="S1212" s="303"/>
      <c r="T1212" s="303"/>
      <c r="U1212" s="303"/>
      <c r="V1212" s="305"/>
      <c r="W1212" s="305"/>
      <c r="X1212" s="305"/>
      <c r="Y1212" s="305"/>
    </row>
    <row r="1213" spans="11:25" ht="15.75" customHeight="1" x14ac:dyDescent="0.25">
      <c r="K1213" s="303"/>
      <c r="L1213" s="303"/>
      <c r="M1213" s="303"/>
      <c r="N1213" s="303"/>
      <c r="O1213" s="303"/>
      <c r="P1213" s="303"/>
      <c r="Q1213" s="303"/>
      <c r="R1213" s="303"/>
      <c r="S1213" s="303"/>
      <c r="T1213" s="303"/>
      <c r="U1213" s="303"/>
      <c r="V1213" s="305"/>
      <c r="W1213" s="305"/>
      <c r="X1213" s="305"/>
      <c r="Y1213" s="305"/>
    </row>
    <row r="1214" spans="11:25" ht="15.75" customHeight="1" x14ac:dyDescent="0.25">
      <c r="K1214" s="303"/>
      <c r="L1214" s="303"/>
      <c r="M1214" s="303"/>
      <c r="N1214" s="303"/>
      <c r="O1214" s="303"/>
      <c r="P1214" s="303"/>
      <c r="Q1214" s="303"/>
      <c r="R1214" s="303"/>
      <c r="S1214" s="303"/>
      <c r="T1214" s="303"/>
      <c r="U1214" s="303"/>
      <c r="V1214" s="305"/>
      <c r="W1214" s="305"/>
      <c r="X1214" s="305"/>
      <c r="Y1214" s="305"/>
    </row>
    <row r="1215" spans="11:25" ht="15.75" customHeight="1" x14ac:dyDescent="0.25">
      <c r="K1215" s="303"/>
      <c r="L1215" s="303"/>
      <c r="M1215" s="303"/>
      <c r="N1215" s="303"/>
      <c r="O1215" s="303"/>
      <c r="P1215" s="303"/>
      <c r="Q1215" s="303"/>
      <c r="R1215" s="303"/>
      <c r="S1215" s="303"/>
      <c r="T1215" s="303"/>
      <c r="U1215" s="303"/>
      <c r="V1215" s="305"/>
      <c r="W1215" s="305"/>
      <c r="X1215" s="305"/>
      <c r="Y1215" s="305"/>
    </row>
    <row r="1216" spans="11:25" ht="15.75" customHeight="1" x14ac:dyDescent="0.25">
      <c r="K1216" s="303"/>
      <c r="L1216" s="303"/>
      <c r="M1216" s="303"/>
      <c r="N1216" s="303"/>
      <c r="O1216" s="303"/>
      <c r="P1216" s="303"/>
      <c r="Q1216" s="303"/>
      <c r="R1216" s="303"/>
      <c r="S1216" s="303"/>
      <c r="T1216" s="303"/>
      <c r="U1216" s="303"/>
      <c r="V1216" s="305"/>
      <c r="W1216" s="305"/>
      <c r="X1216" s="305"/>
      <c r="Y1216" s="305"/>
    </row>
    <row r="1217" spans="11:25" ht="15.75" customHeight="1" x14ac:dyDescent="0.25">
      <c r="K1217" s="303"/>
      <c r="L1217" s="303"/>
      <c r="M1217" s="303"/>
      <c r="N1217" s="303"/>
      <c r="O1217" s="303"/>
      <c r="P1217" s="303"/>
      <c r="Q1217" s="303"/>
      <c r="R1217" s="303"/>
      <c r="S1217" s="303"/>
      <c r="T1217" s="303"/>
      <c r="U1217" s="303"/>
      <c r="V1217" s="305"/>
      <c r="W1217" s="305"/>
      <c r="X1217" s="305"/>
      <c r="Y1217" s="305"/>
    </row>
    <row r="1218" spans="11:25" ht="15.75" customHeight="1" x14ac:dyDescent="0.25">
      <c r="K1218" s="303"/>
      <c r="L1218" s="303"/>
      <c r="M1218" s="303"/>
      <c r="N1218" s="303"/>
      <c r="O1218" s="303"/>
      <c r="P1218" s="303"/>
      <c r="Q1218" s="303"/>
      <c r="R1218" s="303"/>
      <c r="S1218" s="303"/>
      <c r="T1218" s="303"/>
      <c r="U1218" s="303"/>
      <c r="V1218" s="305"/>
      <c r="W1218" s="305"/>
      <c r="X1218" s="305"/>
      <c r="Y1218" s="305"/>
    </row>
    <row r="1219" spans="11:25" ht="15.75" customHeight="1" x14ac:dyDescent="0.25">
      <c r="K1219" s="303"/>
      <c r="L1219" s="303"/>
      <c r="M1219" s="303"/>
      <c r="N1219" s="303"/>
      <c r="O1219" s="303"/>
      <c r="P1219" s="303"/>
      <c r="Q1219" s="303"/>
      <c r="R1219" s="303"/>
      <c r="S1219" s="303"/>
      <c r="T1219" s="303"/>
      <c r="U1219" s="303"/>
      <c r="V1219" s="305"/>
      <c r="W1219" s="305"/>
      <c r="X1219" s="305"/>
      <c r="Y1219" s="305"/>
    </row>
    <row r="1220" spans="11:25" ht="15.75" customHeight="1" x14ac:dyDescent="0.25">
      <c r="K1220" s="303"/>
      <c r="L1220" s="303"/>
      <c r="M1220" s="303"/>
      <c r="N1220" s="303"/>
      <c r="O1220" s="303"/>
      <c r="P1220" s="303"/>
      <c r="Q1220" s="303"/>
      <c r="R1220" s="303"/>
      <c r="S1220" s="303"/>
      <c r="T1220" s="303"/>
      <c r="U1220" s="303"/>
      <c r="V1220" s="305"/>
      <c r="W1220" s="305"/>
      <c r="X1220" s="305"/>
      <c r="Y1220" s="305"/>
    </row>
    <row r="1221" spans="11:25" ht="15.75" customHeight="1" x14ac:dyDescent="0.25">
      <c r="K1221" s="303"/>
      <c r="L1221" s="303"/>
      <c r="M1221" s="303"/>
      <c r="N1221" s="303"/>
      <c r="O1221" s="303"/>
      <c r="P1221" s="303"/>
      <c r="Q1221" s="303"/>
      <c r="R1221" s="303"/>
      <c r="S1221" s="303"/>
      <c r="T1221" s="303"/>
      <c r="U1221" s="303"/>
      <c r="V1221" s="305"/>
      <c r="W1221" s="305"/>
      <c r="X1221" s="305"/>
      <c r="Y1221" s="305"/>
    </row>
    <row r="1222" spans="11:25" ht="15.75" customHeight="1" x14ac:dyDescent="0.25">
      <c r="K1222" s="303"/>
      <c r="L1222" s="303"/>
      <c r="M1222" s="303"/>
      <c r="N1222" s="303"/>
      <c r="O1222" s="303"/>
      <c r="P1222" s="303"/>
      <c r="Q1222" s="303"/>
      <c r="R1222" s="303"/>
      <c r="S1222" s="303"/>
      <c r="T1222" s="303"/>
      <c r="U1222" s="303"/>
      <c r="V1222" s="305"/>
      <c r="W1222" s="305"/>
      <c r="X1222" s="305"/>
      <c r="Y1222" s="305"/>
    </row>
    <row r="1223" spans="11:25" ht="15.75" customHeight="1" x14ac:dyDescent="0.25">
      <c r="K1223" s="303"/>
      <c r="L1223" s="303"/>
      <c r="M1223" s="303"/>
      <c r="N1223" s="303"/>
      <c r="O1223" s="303"/>
      <c r="P1223" s="303"/>
      <c r="Q1223" s="303"/>
      <c r="R1223" s="303"/>
      <c r="S1223" s="303"/>
      <c r="T1223" s="303"/>
      <c r="U1223" s="303"/>
      <c r="V1223" s="305"/>
      <c r="W1223" s="305"/>
      <c r="X1223" s="305"/>
      <c r="Y1223" s="305"/>
    </row>
    <row r="1224" spans="11:25" ht="15.75" customHeight="1" x14ac:dyDescent="0.25">
      <c r="K1224" s="303"/>
      <c r="L1224" s="303"/>
      <c r="M1224" s="303"/>
      <c r="N1224" s="303"/>
      <c r="O1224" s="303"/>
      <c r="P1224" s="303"/>
      <c r="Q1224" s="303"/>
      <c r="R1224" s="303"/>
      <c r="S1224" s="303"/>
      <c r="T1224" s="303"/>
      <c r="U1224" s="303"/>
      <c r="V1224" s="305"/>
      <c r="W1224" s="305"/>
      <c r="X1224" s="305"/>
      <c r="Y1224" s="305"/>
    </row>
    <row r="1225" spans="11:25" ht="15.75" customHeight="1" x14ac:dyDescent="0.25">
      <c r="K1225" s="303"/>
      <c r="L1225" s="303"/>
      <c r="M1225" s="303"/>
      <c r="N1225" s="303"/>
      <c r="O1225" s="303"/>
      <c r="P1225" s="303"/>
      <c r="Q1225" s="303"/>
      <c r="R1225" s="303"/>
      <c r="S1225" s="303"/>
      <c r="T1225" s="303"/>
      <c r="U1225" s="303"/>
      <c r="V1225" s="305"/>
      <c r="W1225" s="305"/>
      <c r="X1225" s="305"/>
      <c r="Y1225" s="305"/>
    </row>
    <row r="1226" spans="11:25" ht="15.75" customHeight="1" x14ac:dyDescent="0.25">
      <c r="K1226" s="303"/>
      <c r="L1226" s="303"/>
      <c r="M1226" s="303"/>
      <c r="N1226" s="303"/>
      <c r="O1226" s="303"/>
      <c r="P1226" s="303"/>
      <c r="Q1226" s="303"/>
      <c r="R1226" s="303"/>
      <c r="S1226" s="303"/>
      <c r="T1226" s="303"/>
      <c r="U1226" s="303"/>
      <c r="V1226" s="305"/>
      <c r="W1226" s="305"/>
      <c r="X1226" s="305"/>
      <c r="Y1226" s="305"/>
    </row>
    <row r="1227" spans="11:25" ht="15.75" customHeight="1" x14ac:dyDescent="0.25">
      <c r="K1227" s="303"/>
      <c r="L1227" s="303"/>
      <c r="M1227" s="303"/>
      <c r="N1227" s="303"/>
      <c r="O1227" s="303"/>
      <c r="P1227" s="303"/>
      <c r="Q1227" s="303"/>
      <c r="R1227" s="303"/>
      <c r="S1227" s="303"/>
      <c r="T1227" s="303"/>
      <c r="U1227" s="303"/>
      <c r="V1227" s="305"/>
      <c r="W1227" s="305"/>
      <c r="X1227" s="305"/>
      <c r="Y1227" s="305"/>
    </row>
    <row r="1228" spans="11:25" ht="15.75" customHeight="1" x14ac:dyDescent="0.25">
      <c r="K1228" s="303"/>
      <c r="L1228" s="303"/>
      <c r="M1228" s="303"/>
      <c r="N1228" s="303"/>
      <c r="O1228" s="303"/>
      <c r="P1228" s="303"/>
      <c r="Q1228" s="303"/>
      <c r="R1228" s="303"/>
      <c r="S1228" s="303"/>
      <c r="T1228" s="303"/>
      <c r="U1228" s="303"/>
      <c r="V1228" s="305"/>
      <c r="W1228" s="305"/>
      <c r="X1228" s="305"/>
      <c r="Y1228" s="305"/>
    </row>
    <row r="1229" spans="11:25" ht="15.75" customHeight="1" x14ac:dyDescent="0.25">
      <c r="K1229" s="303"/>
      <c r="L1229" s="303"/>
      <c r="M1229" s="303"/>
      <c r="N1229" s="303"/>
      <c r="O1229" s="303"/>
      <c r="P1229" s="303"/>
      <c r="Q1229" s="303"/>
      <c r="R1229" s="303"/>
      <c r="S1229" s="303"/>
      <c r="T1229" s="303"/>
      <c r="U1229" s="303"/>
      <c r="V1229" s="305"/>
      <c r="W1229" s="305"/>
      <c r="X1229" s="305"/>
      <c r="Y1229" s="305"/>
    </row>
    <row r="1230" spans="11:25" ht="15.75" customHeight="1" x14ac:dyDescent="0.25">
      <c r="K1230" s="303"/>
      <c r="L1230" s="303"/>
      <c r="M1230" s="303"/>
      <c r="N1230" s="303"/>
      <c r="O1230" s="303"/>
      <c r="P1230" s="303"/>
      <c r="Q1230" s="303"/>
      <c r="R1230" s="303"/>
      <c r="S1230" s="303"/>
      <c r="T1230" s="303"/>
      <c r="U1230" s="303"/>
      <c r="V1230" s="305"/>
      <c r="W1230" s="305"/>
      <c r="X1230" s="305"/>
      <c r="Y1230" s="305"/>
    </row>
    <row r="1231" spans="11:25" ht="15.75" customHeight="1" x14ac:dyDescent="0.25">
      <c r="K1231" s="303"/>
      <c r="L1231" s="303"/>
      <c r="M1231" s="303"/>
      <c r="N1231" s="303"/>
      <c r="O1231" s="303"/>
      <c r="P1231" s="303"/>
      <c r="Q1231" s="303"/>
      <c r="R1231" s="303"/>
      <c r="S1231" s="303"/>
      <c r="T1231" s="303"/>
      <c r="U1231" s="303"/>
      <c r="V1231" s="305"/>
      <c r="W1231" s="305"/>
      <c r="X1231" s="305"/>
      <c r="Y1231" s="305"/>
    </row>
    <row r="1232" spans="11:25" ht="15.75" customHeight="1" x14ac:dyDescent="0.25">
      <c r="K1232" s="303"/>
      <c r="L1232" s="303"/>
      <c r="M1232" s="303"/>
      <c r="N1232" s="303"/>
      <c r="O1232" s="303"/>
      <c r="P1232" s="303"/>
      <c r="Q1232" s="303"/>
      <c r="R1232" s="303"/>
      <c r="S1232" s="303"/>
      <c r="T1232" s="303"/>
      <c r="U1232" s="303"/>
      <c r="V1232" s="305"/>
      <c r="W1232" s="305"/>
      <c r="X1232" s="305"/>
      <c r="Y1232" s="305"/>
    </row>
    <row r="1233" spans="11:25" ht="15.75" customHeight="1" x14ac:dyDescent="0.25">
      <c r="K1233" s="303"/>
      <c r="L1233" s="303"/>
      <c r="M1233" s="303"/>
      <c r="N1233" s="303"/>
      <c r="O1233" s="303"/>
      <c r="P1233" s="303"/>
      <c r="Q1233" s="303"/>
      <c r="R1233" s="303"/>
      <c r="S1233" s="303"/>
      <c r="T1233" s="303"/>
      <c r="U1233" s="303"/>
      <c r="V1233" s="305"/>
      <c r="W1233" s="305"/>
      <c r="X1233" s="305"/>
      <c r="Y1233" s="305"/>
    </row>
    <row r="1234" spans="11:25" ht="15.75" customHeight="1" x14ac:dyDescent="0.25">
      <c r="K1234" s="303"/>
      <c r="L1234" s="303"/>
      <c r="M1234" s="303"/>
      <c r="N1234" s="303"/>
      <c r="O1234" s="303"/>
      <c r="P1234" s="303"/>
      <c r="Q1234" s="303"/>
      <c r="R1234" s="303"/>
      <c r="S1234" s="303"/>
      <c r="T1234" s="303"/>
      <c r="U1234" s="303"/>
      <c r="V1234" s="305"/>
      <c r="W1234" s="305"/>
      <c r="X1234" s="305"/>
      <c r="Y1234" s="305"/>
    </row>
    <row r="1235" spans="11:25" ht="15.75" customHeight="1" x14ac:dyDescent="0.25">
      <c r="K1235" s="303"/>
      <c r="L1235" s="303"/>
      <c r="M1235" s="303"/>
      <c r="N1235" s="303"/>
      <c r="O1235" s="303"/>
      <c r="P1235" s="303"/>
      <c r="Q1235" s="303"/>
      <c r="R1235" s="303"/>
      <c r="S1235" s="303"/>
      <c r="T1235" s="303"/>
      <c r="U1235" s="303"/>
      <c r="V1235" s="305"/>
      <c r="W1235" s="305"/>
      <c r="X1235" s="305"/>
      <c r="Y1235" s="305"/>
    </row>
    <row r="1236" spans="11:25" ht="15.75" customHeight="1" x14ac:dyDescent="0.25">
      <c r="K1236" s="303"/>
      <c r="L1236" s="303"/>
      <c r="M1236" s="303"/>
      <c r="N1236" s="303"/>
      <c r="O1236" s="303"/>
      <c r="P1236" s="303"/>
      <c r="Q1236" s="303"/>
      <c r="R1236" s="303"/>
      <c r="S1236" s="303"/>
      <c r="T1236" s="303"/>
      <c r="U1236" s="303"/>
      <c r="V1236" s="305"/>
      <c r="W1236" s="305"/>
      <c r="X1236" s="305"/>
      <c r="Y1236" s="305"/>
    </row>
    <row r="1237" spans="11:25" ht="15.75" customHeight="1" x14ac:dyDescent="0.25">
      <c r="K1237" s="303"/>
      <c r="L1237" s="303"/>
      <c r="M1237" s="303"/>
      <c r="N1237" s="303"/>
      <c r="O1237" s="303"/>
      <c r="P1237" s="303"/>
      <c r="Q1237" s="303"/>
      <c r="R1237" s="303"/>
      <c r="S1237" s="303"/>
      <c r="T1237" s="303"/>
      <c r="U1237" s="303"/>
      <c r="V1237" s="305"/>
      <c r="W1237" s="305"/>
      <c r="X1237" s="305"/>
      <c r="Y1237" s="305"/>
    </row>
    <row r="1238" spans="11:25" ht="15.75" customHeight="1" x14ac:dyDescent="0.25">
      <c r="K1238" s="303"/>
      <c r="L1238" s="303"/>
      <c r="M1238" s="303"/>
      <c r="N1238" s="303"/>
      <c r="O1238" s="303"/>
      <c r="P1238" s="303"/>
      <c r="Q1238" s="303"/>
      <c r="R1238" s="303"/>
      <c r="S1238" s="303"/>
      <c r="T1238" s="303"/>
      <c r="U1238" s="303"/>
      <c r="V1238" s="305"/>
      <c r="W1238" s="305"/>
      <c r="X1238" s="305"/>
      <c r="Y1238" s="305"/>
    </row>
    <row r="1239" spans="11:25" ht="15.75" customHeight="1" x14ac:dyDescent="0.25">
      <c r="K1239" s="303"/>
      <c r="L1239" s="303"/>
      <c r="M1239" s="303"/>
      <c r="N1239" s="303"/>
      <c r="O1239" s="303"/>
      <c r="P1239" s="303"/>
      <c r="Q1239" s="303"/>
      <c r="R1239" s="303"/>
      <c r="S1239" s="303"/>
      <c r="T1239" s="303"/>
      <c r="U1239" s="303"/>
      <c r="V1239" s="305"/>
      <c r="W1239" s="305"/>
      <c r="X1239" s="305"/>
      <c r="Y1239" s="305"/>
    </row>
    <row r="1240" spans="11:25" ht="15.75" customHeight="1" x14ac:dyDescent="0.25">
      <c r="K1240" s="303"/>
      <c r="L1240" s="303"/>
      <c r="M1240" s="303"/>
      <c r="N1240" s="303"/>
      <c r="O1240" s="303"/>
      <c r="P1240" s="303"/>
      <c r="Q1240" s="303"/>
      <c r="R1240" s="303"/>
      <c r="S1240" s="303"/>
      <c r="T1240" s="303"/>
      <c r="U1240" s="303"/>
      <c r="V1240" s="305"/>
      <c r="W1240" s="305"/>
      <c r="X1240" s="305"/>
      <c r="Y1240" s="305"/>
    </row>
    <row r="1241" spans="11:25" ht="15.75" customHeight="1" x14ac:dyDescent="0.25">
      <c r="K1241" s="303"/>
      <c r="L1241" s="303"/>
      <c r="M1241" s="303"/>
      <c r="N1241" s="303"/>
      <c r="O1241" s="303"/>
      <c r="P1241" s="303"/>
      <c r="Q1241" s="303"/>
      <c r="R1241" s="303"/>
      <c r="S1241" s="303"/>
      <c r="T1241" s="303"/>
      <c r="U1241" s="303"/>
      <c r="V1241" s="305"/>
      <c r="W1241" s="305"/>
      <c r="X1241" s="305"/>
      <c r="Y1241" s="305"/>
    </row>
    <row r="1242" spans="11:25" ht="15.75" customHeight="1" x14ac:dyDescent="0.25">
      <c r="K1242" s="303"/>
      <c r="L1242" s="303"/>
      <c r="M1242" s="303"/>
      <c r="N1242" s="303"/>
      <c r="O1242" s="303"/>
      <c r="P1242" s="303"/>
      <c r="Q1242" s="303"/>
      <c r="R1242" s="303"/>
      <c r="S1242" s="303"/>
      <c r="T1242" s="303"/>
      <c r="U1242" s="303"/>
      <c r="V1242" s="305"/>
      <c r="W1242" s="305"/>
      <c r="X1242" s="305"/>
      <c r="Y1242" s="305"/>
    </row>
    <row r="1243" spans="11:25" ht="15.75" customHeight="1" x14ac:dyDescent="0.25">
      <c r="K1243" s="303"/>
      <c r="L1243" s="303"/>
      <c r="M1243" s="303"/>
      <c r="N1243" s="303"/>
      <c r="O1243" s="303"/>
      <c r="P1243" s="303"/>
      <c r="Q1243" s="303"/>
      <c r="R1243" s="303"/>
      <c r="S1243" s="303"/>
      <c r="T1243" s="303"/>
      <c r="U1243" s="303"/>
      <c r="V1243" s="305"/>
      <c r="W1243" s="305"/>
      <c r="X1243" s="305"/>
      <c r="Y1243" s="305"/>
    </row>
    <row r="1244" spans="11:25" ht="15.75" customHeight="1" x14ac:dyDescent="0.25">
      <c r="K1244" s="303"/>
      <c r="L1244" s="303"/>
      <c r="M1244" s="303"/>
      <c r="N1244" s="303"/>
      <c r="O1244" s="303"/>
      <c r="P1244" s="303"/>
      <c r="Q1244" s="303"/>
      <c r="R1244" s="303"/>
      <c r="S1244" s="303"/>
      <c r="T1244" s="303"/>
      <c r="U1244" s="303"/>
      <c r="V1244" s="305"/>
      <c r="W1244" s="305"/>
      <c r="X1244" s="305"/>
      <c r="Y1244" s="305"/>
    </row>
    <row r="1245" spans="11:25" ht="15.75" customHeight="1" x14ac:dyDescent="0.25">
      <c r="K1245" s="303"/>
      <c r="L1245" s="303"/>
      <c r="M1245" s="303"/>
      <c r="N1245" s="303"/>
      <c r="O1245" s="303"/>
      <c r="P1245" s="303"/>
      <c r="Q1245" s="303"/>
      <c r="R1245" s="303"/>
      <c r="S1245" s="303"/>
      <c r="T1245" s="303"/>
      <c r="U1245" s="303"/>
      <c r="V1245" s="305"/>
      <c r="W1245" s="305"/>
      <c r="X1245" s="305"/>
      <c r="Y1245" s="305"/>
    </row>
    <row r="1246" spans="11:25" ht="15.75" customHeight="1" x14ac:dyDescent="0.25">
      <c r="K1246" s="303"/>
      <c r="L1246" s="303"/>
      <c r="M1246" s="303"/>
      <c r="N1246" s="303"/>
      <c r="O1246" s="303"/>
      <c r="P1246" s="303"/>
      <c r="Q1246" s="303"/>
      <c r="R1246" s="303"/>
      <c r="S1246" s="303"/>
      <c r="T1246" s="303"/>
      <c r="U1246" s="303"/>
      <c r="V1246" s="305"/>
      <c r="W1246" s="305"/>
      <c r="X1246" s="305"/>
      <c r="Y1246" s="305"/>
    </row>
    <row r="1247" spans="11:25" ht="15.75" customHeight="1" x14ac:dyDescent="0.25">
      <c r="K1247" s="303"/>
      <c r="L1247" s="303"/>
      <c r="M1247" s="303"/>
      <c r="N1247" s="303"/>
      <c r="O1247" s="303"/>
      <c r="P1247" s="303"/>
      <c r="Q1247" s="303"/>
      <c r="R1247" s="303"/>
      <c r="S1247" s="303"/>
      <c r="T1247" s="303"/>
      <c r="U1247" s="303"/>
      <c r="V1247" s="305"/>
      <c r="W1247" s="305"/>
      <c r="X1247" s="305"/>
      <c r="Y1247" s="305"/>
    </row>
    <row r="1248" spans="11:25" ht="15.75" customHeight="1" x14ac:dyDescent="0.25">
      <c r="K1248" s="303"/>
      <c r="L1248" s="303"/>
      <c r="M1248" s="303"/>
      <c r="N1248" s="303"/>
      <c r="O1248" s="303"/>
      <c r="P1248" s="303"/>
      <c r="Q1248" s="303"/>
      <c r="R1248" s="303"/>
      <c r="S1248" s="303"/>
      <c r="T1248" s="303"/>
      <c r="U1248" s="303"/>
      <c r="V1248" s="305"/>
      <c r="W1248" s="305"/>
      <c r="X1248" s="305"/>
      <c r="Y1248" s="305"/>
    </row>
    <row r="1249" spans="11:25" ht="15.75" customHeight="1" x14ac:dyDescent="0.25">
      <c r="K1249" s="303"/>
      <c r="L1249" s="303"/>
      <c r="M1249" s="303"/>
      <c r="N1249" s="303"/>
      <c r="O1249" s="303"/>
      <c r="P1249" s="303"/>
      <c r="Q1249" s="303"/>
      <c r="R1249" s="303"/>
      <c r="S1249" s="303"/>
      <c r="T1249" s="303"/>
      <c r="U1249" s="303"/>
      <c r="V1249" s="305"/>
      <c r="W1249" s="305"/>
      <c r="X1249" s="305"/>
      <c r="Y1249" s="305"/>
    </row>
    <row r="1250" spans="11:25" ht="15.75" customHeight="1" x14ac:dyDescent="0.25">
      <c r="K1250" s="303"/>
      <c r="L1250" s="303"/>
      <c r="M1250" s="303"/>
      <c r="N1250" s="303"/>
      <c r="O1250" s="303"/>
      <c r="P1250" s="303"/>
      <c r="Q1250" s="303"/>
      <c r="R1250" s="303"/>
      <c r="S1250" s="303"/>
      <c r="T1250" s="303"/>
      <c r="U1250" s="303"/>
      <c r="V1250" s="305"/>
      <c r="W1250" s="305"/>
      <c r="X1250" s="305"/>
      <c r="Y1250" s="305"/>
    </row>
    <row r="1251" spans="11:25" ht="15.75" customHeight="1" x14ac:dyDescent="0.25">
      <c r="K1251" s="303"/>
      <c r="L1251" s="303"/>
      <c r="M1251" s="303"/>
      <c r="N1251" s="303"/>
      <c r="O1251" s="303"/>
      <c r="P1251" s="303"/>
      <c r="Q1251" s="303"/>
      <c r="R1251" s="303"/>
      <c r="S1251" s="303"/>
      <c r="T1251" s="303"/>
      <c r="U1251" s="303"/>
      <c r="V1251" s="305"/>
      <c r="W1251" s="305"/>
      <c r="X1251" s="305"/>
      <c r="Y1251" s="305"/>
    </row>
    <row r="1252" spans="11:25" ht="15.75" customHeight="1" x14ac:dyDescent="0.25">
      <c r="K1252" s="303"/>
      <c r="L1252" s="303"/>
      <c r="M1252" s="303"/>
      <c r="N1252" s="303"/>
      <c r="O1252" s="303"/>
      <c r="P1252" s="303"/>
      <c r="Q1252" s="303"/>
      <c r="R1252" s="303"/>
      <c r="S1252" s="303"/>
      <c r="T1252" s="303"/>
      <c r="U1252" s="303"/>
      <c r="V1252" s="305"/>
      <c r="W1252" s="305"/>
      <c r="X1252" s="305"/>
      <c r="Y1252" s="305"/>
    </row>
    <row r="1253" spans="11:25" ht="15.75" customHeight="1" x14ac:dyDescent="0.25">
      <c r="K1253" s="303"/>
      <c r="L1253" s="303"/>
      <c r="M1253" s="303"/>
      <c r="N1253" s="303"/>
      <c r="O1253" s="303"/>
      <c r="P1253" s="303"/>
      <c r="Q1253" s="303"/>
      <c r="R1253" s="303"/>
      <c r="S1253" s="303"/>
      <c r="T1253" s="303"/>
      <c r="U1253" s="303"/>
      <c r="V1253" s="305"/>
      <c r="W1253" s="305"/>
      <c r="X1253" s="305"/>
      <c r="Y1253" s="305"/>
    </row>
    <row r="1254" spans="11:25" ht="15.75" customHeight="1" x14ac:dyDescent="0.25">
      <c r="K1254" s="303"/>
      <c r="L1254" s="303"/>
      <c r="M1254" s="303"/>
      <c r="N1254" s="303"/>
      <c r="O1254" s="303"/>
      <c r="P1254" s="303"/>
      <c r="Q1254" s="303"/>
      <c r="R1254" s="303"/>
      <c r="S1254" s="303"/>
      <c r="T1254" s="303"/>
      <c r="U1254" s="303"/>
      <c r="V1254" s="305"/>
      <c r="W1254" s="305"/>
      <c r="X1254" s="305"/>
      <c r="Y1254" s="305"/>
    </row>
    <row r="1255" spans="11:25" ht="15.75" customHeight="1" x14ac:dyDescent="0.25">
      <c r="K1255" s="303"/>
      <c r="L1255" s="303"/>
      <c r="M1255" s="303"/>
      <c r="N1255" s="303"/>
      <c r="O1255" s="303"/>
      <c r="P1255" s="303"/>
      <c r="Q1255" s="303"/>
      <c r="R1255" s="303"/>
      <c r="S1255" s="303"/>
      <c r="T1255" s="303"/>
      <c r="U1255" s="303"/>
      <c r="V1255" s="305"/>
      <c r="W1255" s="305"/>
      <c r="X1255" s="305"/>
      <c r="Y1255" s="305"/>
    </row>
    <row r="1256" spans="11:25" ht="15.75" customHeight="1" x14ac:dyDescent="0.25">
      <c r="K1256" s="303"/>
      <c r="L1256" s="303"/>
      <c r="M1256" s="303"/>
      <c r="N1256" s="303"/>
      <c r="O1256" s="303"/>
      <c r="P1256" s="303"/>
      <c r="Q1256" s="303"/>
      <c r="R1256" s="303"/>
      <c r="S1256" s="303"/>
      <c r="T1256" s="303"/>
      <c r="U1256" s="303"/>
      <c r="V1256" s="305"/>
      <c r="W1256" s="305"/>
      <c r="X1256" s="305"/>
      <c r="Y1256" s="305"/>
    </row>
    <row r="1257" spans="11:25" ht="15.75" customHeight="1" x14ac:dyDescent="0.25">
      <c r="K1257" s="303"/>
      <c r="L1257" s="303"/>
      <c r="M1257" s="303"/>
      <c r="N1257" s="303"/>
      <c r="O1257" s="303"/>
      <c r="P1257" s="303"/>
      <c r="Q1257" s="303"/>
      <c r="R1257" s="303"/>
      <c r="S1257" s="303"/>
      <c r="T1257" s="303"/>
      <c r="U1257" s="303"/>
      <c r="V1257" s="305"/>
      <c r="W1257" s="305"/>
      <c r="X1257" s="305"/>
      <c r="Y1257" s="305"/>
    </row>
    <row r="1258" spans="11:25" ht="15.75" customHeight="1" x14ac:dyDescent="0.25">
      <c r="K1258" s="303"/>
      <c r="L1258" s="303"/>
      <c r="M1258" s="303"/>
      <c r="N1258" s="303"/>
      <c r="O1258" s="303"/>
      <c r="P1258" s="303"/>
      <c r="Q1258" s="303"/>
      <c r="R1258" s="303"/>
      <c r="S1258" s="303"/>
      <c r="T1258" s="303"/>
      <c r="U1258" s="303"/>
      <c r="V1258" s="305"/>
      <c r="W1258" s="305"/>
      <c r="X1258" s="305"/>
      <c r="Y1258" s="305"/>
    </row>
    <row r="1259" spans="11:25" ht="15.75" customHeight="1" x14ac:dyDescent="0.25">
      <c r="K1259" s="303"/>
      <c r="L1259" s="303"/>
      <c r="M1259" s="303"/>
      <c r="N1259" s="303"/>
      <c r="O1259" s="303"/>
      <c r="P1259" s="303"/>
      <c r="Q1259" s="303"/>
      <c r="R1259" s="303"/>
      <c r="S1259" s="303"/>
      <c r="T1259" s="303"/>
      <c r="U1259" s="303"/>
      <c r="V1259" s="305"/>
      <c r="W1259" s="305"/>
      <c r="X1259" s="305"/>
      <c r="Y1259" s="305"/>
    </row>
    <row r="1260" spans="11:25" ht="15.75" customHeight="1" x14ac:dyDescent="0.25">
      <c r="K1260" s="303"/>
      <c r="L1260" s="303"/>
      <c r="M1260" s="303"/>
      <c r="N1260" s="303"/>
      <c r="O1260" s="303"/>
      <c r="P1260" s="303"/>
      <c r="Q1260" s="303"/>
      <c r="R1260" s="303"/>
      <c r="S1260" s="303"/>
      <c r="T1260" s="303"/>
      <c r="U1260" s="303"/>
      <c r="V1260" s="305"/>
      <c r="W1260" s="305"/>
      <c r="X1260" s="305"/>
      <c r="Y1260" s="305"/>
    </row>
    <row r="1261" spans="11:25" ht="15.75" customHeight="1" x14ac:dyDescent="0.25">
      <c r="K1261" s="303"/>
      <c r="L1261" s="303"/>
      <c r="M1261" s="303"/>
      <c r="N1261" s="303"/>
      <c r="O1261" s="303"/>
      <c r="P1261" s="303"/>
      <c r="Q1261" s="303"/>
      <c r="R1261" s="303"/>
      <c r="S1261" s="303"/>
      <c r="T1261" s="303"/>
      <c r="U1261" s="303"/>
      <c r="V1261" s="305"/>
      <c r="W1261" s="305"/>
      <c r="X1261" s="305"/>
      <c r="Y1261" s="305"/>
    </row>
    <row r="1262" spans="11:25" ht="15.75" customHeight="1" x14ac:dyDescent="0.25">
      <c r="K1262" s="303"/>
      <c r="L1262" s="303"/>
      <c r="M1262" s="303"/>
      <c r="N1262" s="303"/>
      <c r="O1262" s="303"/>
      <c r="P1262" s="303"/>
      <c r="Q1262" s="303"/>
      <c r="R1262" s="303"/>
      <c r="S1262" s="303"/>
      <c r="T1262" s="303"/>
      <c r="U1262" s="303"/>
      <c r="V1262" s="305"/>
      <c r="W1262" s="305"/>
      <c r="X1262" s="305"/>
      <c r="Y1262" s="305"/>
    </row>
    <row r="1263" spans="11:25" ht="15.75" customHeight="1" x14ac:dyDescent="0.25">
      <c r="K1263" s="303"/>
      <c r="L1263" s="303"/>
      <c r="M1263" s="303"/>
      <c r="N1263" s="303"/>
      <c r="O1263" s="303"/>
      <c r="P1263" s="303"/>
      <c r="Q1263" s="303"/>
      <c r="R1263" s="303"/>
      <c r="S1263" s="303"/>
      <c r="T1263" s="303"/>
      <c r="U1263" s="303"/>
      <c r="V1263" s="305"/>
      <c r="W1263" s="305"/>
      <c r="X1263" s="305"/>
      <c r="Y1263" s="305"/>
    </row>
    <row r="1264" spans="11:25" ht="15.75" customHeight="1" x14ac:dyDescent="0.25">
      <c r="K1264" s="303"/>
      <c r="L1264" s="303"/>
      <c r="M1264" s="303"/>
      <c r="N1264" s="303"/>
      <c r="O1264" s="303"/>
      <c r="P1264" s="303"/>
      <c r="Q1264" s="303"/>
      <c r="R1264" s="303"/>
      <c r="S1264" s="303"/>
      <c r="T1264" s="303"/>
      <c r="U1264" s="303"/>
      <c r="V1264" s="305"/>
      <c r="W1264" s="305"/>
      <c r="X1264" s="305"/>
      <c r="Y1264" s="305"/>
    </row>
    <row r="1265" spans="11:25" ht="15.75" customHeight="1" x14ac:dyDescent="0.25">
      <c r="K1265" s="303"/>
      <c r="L1265" s="303"/>
      <c r="M1265" s="303"/>
      <c r="N1265" s="303"/>
      <c r="O1265" s="303"/>
      <c r="P1265" s="303"/>
      <c r="Q1265" s="303"/>
      <c r="R1265" s="303"/>
      <c r="S1265" s="303"/>
      <c r="T1265" s="303"/>
      <c r="U1265" s="303"/>
      <c r="V1265" s="305"/>
      <c r="W1265" s="305"/>
      <c r="X1265" s="305"/>
      <c r="Y1265" s="305"/>
    </row>
    <row r="1266" spans="11:25" ht="15.75" customHeight="1" x14ac:dyDescent="0.25">
      <c r="K1266" s="303"/>
      <c r="L1266" s="303"/>
      <c r="M1266" s="303"/>
      <c r="N1266" s="303"/>
      <c r="O1266" s="303"/>
      <c r="P1266" s="303"/>
      <c r="Q1266" s="303"/>
      <c r="R1266" s="303"/>
      <c r="S1266" s="303"/>
      <c r="T1266" s="303"/>
      <c r="U1266" s="303"/>
      <c r="V1266" s="305"/>
      <c r="W1266" s="305"/>
      <c r="X1266" s="305"/>
      <c r="Y1266" s="305"/>
    </row>
    <row r="1267" spans="11:25" ht="15.75" customHeight="1" x14ac:dyDescent="0.25">
      <c r="K1267" s="303"/>
      <c r="L1267" s="303"/>
      <c r="M1267" s="303"/>
      <c r="N1267" s="303"/>
      <c r="O1267" s="303"/>
      <c r="P1267" s="303"/>
      <c r="Q1267" s="303"/>
      <c r="R1267" s="303"/>
      <c r="S1267" s="303"/>
      <c r="T1267" s="303"/>
      <c r="U1267" s="303"/>
      <c r="V1267" s="305"/>
      <c r="W1267" s="305"/>
      <c r="X1267" s="305"/>
      <c r="Y1267" s="305"/>
    </row>
    <row r="1268" spans="11:25" ht="15.75" customHeight="1" x14ac:dyDescent="0.25">
      <c r="K1268" s="303"/>
      <c r="L1268" s="303"/>
      <c r="M1268" s="303"/>
      <c r="N1268" s="303"/>
      <c r="O1268" s="303"/>
      <c r="P1268" s="303"/>
      <c r="Q1268" s="303"/>
      <c r="R1268" s="303"/>
      <c r="S1268" s="303"/>
      <c r="T1268" s="303"/>
      <c r="U1268" s="303"/>
      <c r="V1268" s="305"/>
      <c r="W1268" s="305"/>
      <c r="X1268" s="305"/>
      <c r="Y1268" s="305"/>
    </row>
    <row r="1269" spans="11:25" ht="15.75" customHeight="1" x14ac:dyDescent="0.25">
      <c r="K1269" s="303"/>
      <c r="L1269" s="303"/>
      <c r="M1269" s="303"/>
      <c r="N1269" s="303"/>
      <c r="O1269" s="303"/>
      <c r="P1269" s="303"/>
      <c r="Q1269" s="303"/>
      <c r="R1269" s="303"/>
      <c r="S1269" s="303"/>
      <c r="T1269" s="303"/>
      <c r="U1269" s="303"/>
      <c r="V1269" s="305"/>
      <c r="W1269" s="305"/>
      <c r="X1269" s="305"/>
      <c r="Y1269" s="305"/>
    </row>
    <row r="1270" spans="11:25" ht="15.75" customHeight="1" x14ac:dyDescent="0.25">
      <c r="K1270" s="303"/>
      <c r="L1270" s="303"/>
      <c r="M1270" s="303"/>
      <c r="N1270" s="303"/>
      <c r="O1270" s="303"/>
      <c r="P1270" s="303"/>
      <c r="Q1270" s="303"/>
      <c r="R1270" s="303"/>
      <c r="S1270" s="303"/>
      <c r="T1270" s="303"/>
      <c r="U1270" s="303"/>
      <c r="V1270" s="305"/>
      <c r="W1270" s="305"/>
      <c r="X1270" s="305"/>
      <c r="Y1270" s="305"/>
    </row>
    <row r="1271" spans="11:25" ht="15.75" customHeight="1" x14ac:dyDescent="0.25">
      <c r="K1271" s="303"/>
      <c r="L1271" s="303"/>
      <c r="M1271" s="303"/>
      <c r="N1271" s="303"/>
      <c r="O1271" s="303"/>
      <c r="P1271" s="303"/>
      <c r="Q1271" s="303"/>
      <c r="R1271" s="303"/>
      <c r="S1271" s="303"/>
      <c r="T1271" s="303"/>
      <c r="U1271" s="303"/>
      <c r="V1271" s="305"/>
      <c r="W1271" s="305"/>
      <c r="X1271" s="305"/>
      <c r="Y1271" s="305"/>
    </row>
    <row r="1272" spans="11:25" ht="15.75" customHeight="1" x14ac:dyDescent="0.25">
      <c r="K1272" s="303"/>
      <c r="L1272" s="303"/>
      <c r="M1272" s="303"/>
      <c r="N1272" s="303"/>
      <c r="O1272" s="303"/>
      <c r="P1272" s="303"/>
      <c r="Q1272" s="303"/>
      <c r="R1272" s="303"/>
      <c r="S1272" s="303"/>
      <c r="T1272" s="303"/>
      <c r="U1272" s="303"/>
      <c r="V1272" s="305"/>
      <c r="W1272" s="305"/>
      <c r="X1272" s="305"/>
      <c r="Y1272" s="305"/>
    </row>
    <row r="1273" spans="11:25" ht="15.75" customHeight="1" x14ac:dyDescent="0.25">
      <c r="K1273" s="303"/>
      <c r="L1273" s="303"/>
      <c r="M1273" s="303"/>
      <c r="N1273" s="303"/>
      <c r="O1273" s="303"/>
      <c r="P1273" s="303"/>
      <c r="Q1273" s="303"/>
      <c r="R1273" s="303"/>
      <c r="S1273" s="303"/>
      <c r="T1273" s="303"/>
      <c r="U1273" s="303"/>
      <c r="V1273" s="305"/>
      <c r="W1273" s="305"/>
      <c r="X1273" s="305"/>
      <c r="Y1273" s="305"/>
    </row>
    <row r="1274" spans="11:25" ht="15.75" customHeight="1" x14ac:dyDescent="0.25">
      <c r="K1274" s="303"/>
      <c r="L1274" s="303"/>
      <c r="M1274" s="303"/>
      <c r="N1274" s="303"/>
      <c r="O1274" s="303"/>
      <c r="P1274" s="303"/>
      <c r="Q1274" s="303"/>
      <c r="R1274" s="303"/>
      <c r="S1274" s="303"/>
      <c r="T1274" s="303"/>
      <c r="U1274" s="303"/>
      <c r="V1274" s="305"/>
      <c r="W1274" s="305"/>
      <c r="X1274" s="305"/>
      <c r="Y1274" s="305"/>
    </row>
    <row r="1275" spans="11:25" ht="15.75" customHeight="1" x14ac:dyDescent="0.25">
      <c r="K1275" s="303"/>
      <c r="L1275" s="303"/>
      <c r="M1275" s="303"/>
      <c r="N1275" s="303"/>
      <c r="O1275" s="303"/>
      <c r="P1275" s="303"/>
      <c r="Q1275" s="303"/>
      <c r="R1275" s="303"/>
      <c r="S1275" s="303"/>
      <c r="T1275" s="303"/>
      <c r="U1275" s="303"/>
      <c r="V1275" s="305"/>
      <c r="W1275" s="305"/>
      <c r="X1275" s="305"/>
      <c r="Y1275" s="305"/>
    </row>
    <row r="1276" spans="11:25" ht="15.75" customHeight="1" x14ac:dyDescent="0.25">
      <c r="K1276" s="303"/>
      <c r="L1276" s="303"/>
      <c r="M1276" s="303"/>
      <c r="N1276" s="303"/>
      <c r="O1276" s="303"/>
      <c r="P1276" s="303"/>
      <c r="Q1276" s="303"/>
      <c r="R1276" s="303"/>
      <c r="S1276" s="303"/>
      <c r="T1276" s="303"/>
      <c r="U1276" s="303"/>
      <c r="V1276" s="305"/>
      <c r="W1276" s="305"/>
      <c r="X1276" s="305"/>
      <c r="Y1276" s="305"/>
    </row>
    <row r="1277" spans="11:25" ht="15.75" customHeight="1" x14ac:dyDescent="0.25">
      <c r="K1277" s="303"/>
      <c r="L1277" s="303"/>
      <c r="M1277" s="303"/>
      <c r="N1277" s="303"/>
      <c r="O1277" s="303"/>
      <c r="P1277" s="303"/>
      <c r="Q1277" s="303"/>
      <c r="R1277" s="303"/>
      <c r="S1277" s="303"/>
      <c r="T1277" s="303"/>
      <c r="U1277" s="303"/>
      <c r="V1277" s="305"/>
      <c r="W1277" s="305"/>
      <c r="X1277" s="305"/>
      <c r="Y1277" s="305"/>
    </row>
    <row r="1278" spans="11:25" ht="15.75" customHeight="1" x14ac:dyDescent="0.25">
      <c r="K1278" s="303"/>
      <c r="L1278" s="303"/>
      <c r="M1278" s="303"/>
      <c r="N1278" s="303"/>
      <c r="O1278" s="303"/>
      <c r="P1278" s="303"/>
      <c r="Q1278" s="303"/>
      <c r="R1278" s="303"/>
      <c r="S1278" s="303"/>
      <c r="T1278" s="303"/>
      <c r="U1278" s="303"/>
      <c r="V1278" s="305"/>
      <c r="W1278" s="305"/>
      <c r="X1278" s="305"/>
      <c r="Y1278" s="305"/>
    </row>
    <row r="1279" spans="11:25" ht="15.75" customHeight="1" x14ac:dyDescent="0.25">
      <c r="K1279" s="303"/>
      <c r="L1279" s="303"/>
      <c r="M1279" s="303"/>
      <c r="N1279" s="303"/>
      <c r="O1279" s="303"/>
      <c r="P1279" s="303"/>
      <c r="Q1279" s="303"/>
      <c r="R1279" s="303"/>
      <c r="S1279" s="303"/>
      <c r="T1279" s="303"/>
      <c r="U1279" s="303"/>
      <c r="V1279" s="305"/>
      <c r="W1279" s="305"/>
      <c r="X1279" s="305"/>
      <c r="Y1279" s="305"/>
    </row>
    <row r="1280" spans="11:25" ht="15.75" customHeight="1" x14ac:dyDescent="0.25">
      <c r="K1280" s="303"/>
      <c r="L1280" s="303"/>
      <c r="M1280" s="303"/>
      <c r="N1280" s="303"/>
      <c r="O1280" s="303"/>
      <c r="P1280" s="303"/>
      <c r="Q1280" s="303"/>
      <c r="R1280" s="303"/>
      <c r="S1280" s="303"/>
      <c r="T1280" s="303"/>
      <c r="U1280" s="303"/>
      <c r="V1280" s="305"/>
      <c r="W1280" s="305"/>
      <c r="X1280" s="305"/>
      <c r="Y1280" s="305"/>
    </row>
    <row r="1281" spans="11:25" ht="15.75" customHeight="1" x14ac:dyDescent="0.25">
      <c r="K1281" s="303"/>
      <c r="L1281" s="303"/>
      <c r="M1281" s="303"/>
      <c r="N1281" s="303"/>
      <c r="O1281" s="303"/>
      <c r="P1281" s="303"/>
      <c r="Q1281" s="303"/>
      <c r="R1281" s="303"/>
      <c r="S1281" s="303"/>
      <c r="T1281" s="303"/>
      <c r="U1281" s="303"/>
      <c r="V1281" s="305"/>
      <c r="W1281" s="305"/>
      <c r="X1281" s="305"/>
      <c r="Y1281" s="305"/>
    </row>
    <row r="1282" spans="11:25" ht="15.75" customHeight="1" x14ac:dyDescent="0.25">
      <c r="K1282" s="303"/>
      <c r="L1282" s="303"/>
      <c r="M1282" s="303"/>
      <c r="N1282" s="303"/>
      <c r="O1282" s="303"/>
      <c r="P1282" s="303"/>
      <c r="Q1282" s="303"/>
      <c r="R1282" s="303"/>
      <c r="S1282" s="303"/>
      <c r="T1282" s="303"/>
      <c r="U1282" s="303"/>
      <c r="V1282" s="305"/>
      <c r="W1282" s="305"/>
      <c r="X1282" s="305"/>
      <c r="Y1282" s="305"/>
    </row>
    <row r="1283" spans="11:25" ht="15.75" customHeight="1" x14ac:dyDescent="0.25">
      <c r="K1283" s="303"/>
      <c r="L1283" s="303"/>
      <c r="M1283" s="303"/>
      <c r="N1283" s="303"/>
      <c r="O1283" s="303"/>
      <c r="P1283" s="303"/>
      <c r="Q1283" s="303"/>
      <c r="R1283" s="303"/>
      <c r="S1283" s="303"/>
      <c r="T1283" s="303"/>
      <c r="U1283" s="303"/>
      <c r="V1283" s="305"/>
      <c r="W1283" s="305"/>
      <c r="X1283" s="305"/>
      <c r="Y1283" s="305"/>
    </row>
    <row r="1284" spans="11:25" ht="15.75" customHeight="1" x14ac:dyDescent="0.25">
      <c r="K1284" s="303"/>
      <c r="L1284" s="303"/>
      <c r="M1284" s="303"/>
      <c r="N1284" s="303"/>
      <c r="O1284" s="303"/>
      <c r="P1284" s="303"/>
      <c r="Q1284" s="303"/>
      <c r="R1284" s="303"/>
      <c r="S1284" s="303"/>
      <c r="T1284" s="303"/>
      <c r="U1284" s="303"/>
      <c r="V1284" s="305"/>
      <c r="W1284" s="305"/>
      <c r="X1284" s="305"/>
      <c r="Y1284" s="305"/>
    </row>
    <row r="1285" spans="11:25" ht="15.75" customHeight="1" x14ac:dyDescent="0.25">
      <c r="K1285" s="303"/>
      <c r="L1285" s="303"/>
      <c r="M1285" s="303"/>
      <c r="N1285" s="303"/>
      <c r="O1285" s="303"/>
      <c r="P1285" s="303"/>
      <c r="Q1285" s="303"/>
      <c r="R1285" s="303"/>
      <c r="S1285" s="303"/>
      <c r="T1285" s="303"/>
      <c r="U1285" s="303"/>
      <c r="V1285" s="305"/>
      <c r="W1285" s="305"/>
      <c r="X1285" s="305"/>
      <c r="Y1285" s="305"/>
    </row>
    <row r="1286" spans="11:25" ht="15.75" customHeight="1" x14ac:dyDescent="0.25">
      <c r="K1286" s="303"/>
      <c r="L1286" s="303"/>
      <c r="M1286" s="303"/>
      <c r="N1286" s="303"/>
      <c r="O1286" s="303"/>
      <c r="P1286" s="303"/>
      <c r="Q1286" s="303"/>
      <c r="R1286" s="303"/>
      <c r="S1286" s="303"/>
      <c r="T1286" s="303"/>
      <c r="U1286" s="303"/>
      <c r="V1286" s="305"/>
      <c r="W1286" s="305"/>
      <c r="X1286" s="305"/>
      <c r="Y1286" s="305"/>
    </row>
    <row r="1287" spans="11:25" ht="15.75" customHeight="1" x14ac:dyDescent="0.25">
      <c r="K1287" s="303"/>
      <c r="L1287" s="303"/>
      <c r="M1287" s="303"/>
      <c r="N1287" s="303"/>
      <c r="O1287" s="303"/>
      <c r="P1287" s="303"/>
      <c r="Q1287" s="303"/>
      <c r="R1287" s="303"/>
      <c r="S1287" s="303"/>
      <c r="T1287" s="303"/>
      <c r="U1287" s="303"/>
      <c r="V1287" s="305"/>
      <c r="W1287" s="305"/>
      <c r="X1287" s="305"/>
      <c r="Y1287" s="305"/>
    </row>
    <row r="1288" spans="11:25" ht="15.75" customHeight="1" x14ac:dyDescent="0.25">
      <c r="K1288" s="303"/>
      <c r="L1288" s="303"/>
      <c r="M1288" s="303"/>
      <c r="N1288" s="303"/>
      <c r="O1288" s="303"/>
      <c r="P1288" s="303"/>
      <c r="Q1288" s="303"/>
      <c r="R1288" s="303"/>
      <c r="S1288" s="303"/>
      <c r="T1288" s="303"/>
      <c r="U1288" s="303"/>
      <c r="V1288" s="305"/>
      <c r="W1288" s="305"/>
      <c r="X1288" s="305"/>
      <c r="Y1288" s="305"/>
    </row>
    <row r="1289" spans="11:25" ht="15.75" customHeight="1" x14ac:dyDescent="0.25">
      <c r="K1289" s="303"/>
      <c r="L1289" s="303"/>
      <c r="M1289" s="303"/>
      <c r="N1289" s="303"/>
      <c r="O1289" s="303"/>
      <c r="P1289" s="303"/>
      <c r="Q1289" s="303"/>
      <c r="R1289" s="303"/>
      <c r="S1289" s="303"/>
      <c r="T1289" s="303"/>
      <c r="U1289" s="303"/>
      <c r="V1289" s="305"/>
      <c r="W1289" s="305"/>
      <c r="X1289" s="305"/>
      <c r="Y1289" s="305"/>
    </row>
    <row r="1290" spans="11:25" ht="15.75" customHeight="1" x14ac:dyDescent="0.25">
      <c r="K1290" s="303"/>
      <c r="L1290" s="303"/>
      <c r="M1290" s="303"/>
      <c r="N1290" s="303"/>
      <c r="O1290" s="303"/>
      <c r="P1290" s="303"/>
      <c r="Q1290" s="303"/>
      <c r="R1290" s="303"/>
      <c r="S1290" s="303"/>
      <c r="T1290" s="303"/>
      <c r="U1290" s="303"/>
      <c r="V1290" s="305"/>
      <c r="W1290" s="305"/>
      <c r="X1290" s="305"/>
      <c r="Y1290" s="305"/>
    </row>
    <row r="1291" spans="11:25" ht="15.75" customHeight="1" x14ac:dyDescent="0.25">
      <c r="K1291" s="303"/>
      <c r="L1291" s="303"/>
      <c r="M1291" s="303"/>
      <c r="N1291" s="303"/>
      <c r="O1291" s="303"/>
      <c r="P1291" s="303"/>
      <c r="Q1291" s="303"/>
      <c r="R1291" s="303"/>
      <c r="S1291" s="303"/>
      <c r="T1291" s="303"/>
      <c r="U1291" s="303"/>
      <c r="V1291" s="305"/>
      <c r="W1291" s="305"/>
      <c r="X1291" s="305"/>
      <c r="Y1291" s="305"/>
    </row>
    <row r="1292" spans="11:25" ht="15.75" customHeight="1" x14ac:dyDescent="0.25">
      <c r="K1292" s="303"/>
      <c r="L1292" s="303"/>
      <c r="M1292" s="303"/>
      <c r="N1292" s="303"/>
      <c r="O1292" s="303"/>
      <c r="P1292" s="303"/>
      <c r="Q1292" s="303"/>
      <c r="R1292" s="303"/>
      <c r="S1292" s="303"/>
      <c r="T1292" s="303"/>
      <c r="U1292" s="303"/>
      <c r="V1292" s="305"/>
      <c r="W1292" s="305"/>
      <c r="X1292" s="305"/>
      <c r="Y1292" s="305"/>
    </row>
    <row r="1293" spans="11:25" ht="15.75" customHeight="1" x14ac:dyDescent="0.25">
      <c r="K1293" s="303"/>
      <c r="L1293" s="303"/>
      <c r="M1293" s="303"/>
      <c r="N1293" s="303"/>
      <c r="O1293" s="303"/>
      <c r="P1293" s="303"/>
      <c r="Q1293" s="303"/>
      <c r="R1293" s="303"/>
      <c r="S1293" s="303"/>
      <c r="T1293" s="303"/>
      <c r="U1293" s="303"/>
      <c r="V1293" s="305"/>
      <c r="W1293" s="305"/>
      <c r="X1293" s="305"/>
      <c r="Y1293" s="305"/>
    </row>
    <row r="1294" spans="11:25" ht="15.75" customHeight="1" x14ac:dyDescent="0.25">
      <c r="K1294" s="303"/>
      <c r="L1294" s="303"/>
      <c r="M1294" s="303"/>
      <c r="N1294" s="303"/>
      <c r="O1294" s="303"/>
      <c r="P1294" s="303"/>
      <c r="Q1294" s="303"/>
      <c r="R1294" s="303"/>
      <c r="S1294" s="303"/>
      <c r="T1294" s="303"/>
      <c r="U1294" s="303"/>
      <c r="V1294" s="305"/>
      <c r="W1294" s="305"/>
      <c r="X1294" s="305"/>
      <c r="Y1294" s="305"/>
    </row>
    <row r="1295" spans="11:25" ht="15.75" customHeight="1" x14ac:dyDescent="0.25">
      <c r="K1295" s="303"/>
      <c r="L1295" s="303"/>
      <c r="M1295" s="303"/>
      <c r="N1295" s="303"/>
      <c r="O1295" s="303"/>
      <c r="P1295" s="303"/>
      <c r="Q1295" s="303"/>
      <c r="R1295" s="303"/>
      <c r="S1295" s="303"/>
      <c r="T1295" s="303"/>
      <c r="U1295" s="303"/>
      <c r="V1295" s="305"/>
      <c r="W1295" s="305"/>
      <c r="X1295" s="305"/>
      <c r="Y1295" s="305"/>
    </row>
    <row r="1296" spans="11:25" ht="15.75" customHeight="1" x14ac:dyDescent="0.25">
      <c r="K1296" s="303"/>
      <c r="L1296" s="303"/>
      <c r="M1296" s="303"/>
      <c r="N1296" s="303"/>
      <c r="O1296" s="303"/>
      <c r="P1296" s="303"/>
      <c r="Q1296" s="303"/>
      <c r="R1296" s="303"/>
      <c r="S1296" s="303"/>
      <c r="T1296" s="303"/>
      <c r="U1296" s="303"/>
      <c r="V1296" s="305"/>
      <c r="W1296" s="305"/>
      <c r="X1296" s="305"/>
      <c r="Y1296" s="305"/>
    </row>
    <row r="1297" spans="11:25" ht="15.75" customHeight="1" x14ac:dyDescent="0.25">
      <c r="K1297" s="303"/>
      <c r="L1297" s="303"/>
      <c r="M1297" s="303"/>
      <c r="N1297" s="303"/>
      <c r="O1297" s="303"/>
      <c r="P1297" s="303"/>
      <c r="Q1297" s="303"/>
      <c r="R1297" s="303"/>
      <c r="S1297" s="303"/>
      <c r="T1297" s="303"/>
      <c r="U1297" s="303"/>
      <c r="V1297" s="305"/>
      <c r="W1297" s="305"/>
      <c r="X1297" s="305"/>
      <c r="Y1297" s="305"/>
    </row>
    <row r="1298" spans="11:25" ht="15.75" customHeight="1" x14ac:dyDescent="0.25">
      <c r="K1298" s="303"/>
      <c r="L1298" s="303"/>
      <c r="M1298" s="303"/>
      <c r="N1298" s="303"/>
      <c r="O1298" s="303"/>
      <c r="P1298" s="303"/>
      <c r="Q1298" s="303"/>
      <c r="R1298" s="303"/>
      <c r="S1298" s="303"/>
      <c r="T1298" s="303"/>
      <c r="U1298" s="303"/>
      <c r="V1298" s="305"/>
      <c r="W1298" s="305"/>
      <c r="X1298" s="305"/>
      <c r="Y1298" s="305"/>
    </row>
    <row r="1299" spans="11:25" ht="15.75" customHeight="1" x14ac:dyDescent="0.25">
      <c r="K1299" s="303"/>
      <c r="L1299" s="303"/>
      <c r="M1299" s="303"/>
      <c r="N1299" s="303"/>
      <c r="O1299" s="303"/>
      <c r="P1299" s="303"/>
      <c r="Q1299" s="303"/>
      <c r="R1299" s="303"/>
      <c r="S1299" s="303"/>
      <c r="T1299" s="303"/>
      <c r="U1299" s="303"/>
      <c r="V1299" s="305"/>
      <c r="W1299" s="305"/>
      <c r="X1299" s="305"/>
      <c r="Y1299" s="305"/>
    </row>
    <row r="1300" spans="11:25" ht="15.75" customHeight="1" x14ac:dyDescent="0.25">
      <c r="K1300" s="303"/>
      <c r="L1300" s="303"/>
      <c r="M1300" s="303"/>
      <c r="N1300" s="303"/>
      <c r="O1300" s="303"/>
      <c r="P1300" s="303"/>
      <c r="Q1300" s="303"/>
      <c r="R1300" s="303"/>
      <c r="S1300" s="303"/>
      <c r="T1300" s="303"/>
      <c r="U1300" s="303"/>
      <c r="V1300" s="305"/>
      <c r="W1300" s="305"/>
      <c r="X1300" s="305"/>
      <c r="Y1300" s="305"/>
    </row>
    <row r="1301" spans="11:25" ht="15.75" customHeight="1" x14ac:dyDescent="0.25">
      <c r="K1301" s="303"/>
      <c r="L1301" s="303"/>
      <c r="M1301" s="303"/>
      <c r="N1301" s="303"/>
      <c r="O1301" s="303"/>
      <c r="P1301" s="303"/>
      <c r="Q1301" s="303"/>
      <c r="R1301" s="303"/>
      <c r="S1301" s="303"/>
      <c r="T1301" s="303"/>
      <c r="U1301" s="303"/>
      <c r="V1301" s="305"/>
      <c r="W1301" s="305"/>
      <c r="X1301" s="305"/>
      <c r="Y1301" s="305"/>
    </row>
    <row r="1302" spans="11:25" ht="15.75" customHeight="1" x14ac:dyDescent="0.25">
      <c r="K1302" s="303"/>
      <c r="L1302" s="303"/>
      <c r="M1302" s="303"/>
      <c r="N1302" s="303"/>
      <c r="O1302" s="303"/>
      <c r="P1302" s="303"/>
      <c r="Q1302" s="303"/>
      <c r="R1302" s="303"/>
      <c r="S1302" s="303"/>
      <c r="T1302" s="303"/>
      <c r="U1302" s="303"/>
      <c r="V1302" s="305"/>
      <c r="W1302" s="305"/>
      <c r="X1302" s="305"/>
      <c r="Y1302" s="305"/>
    </row>
    <row r="1303" spans="11:25" ht="15.75" customHeight="1" x14ac:dyDescent="0.25">
      <c r="K1303" s="303"/>
      <c r="L1303" s="303"/>
      <c r="M1303" s="303"/>
      <c r="N1303" s="303"/>
      <c r="O1303" s="303"/>
      <c r="P1303" s="303"/>
      <c r="Q1303" s="303"/>
      <c r="R1303" s="303"/>
      <c r="S1303" s="303"/>
      <c r="T1303" s="303"/>
      <c r="U1303" s="303"/>
      <c r="V1303" s="305"/>
      <c r="W1303" s="305"/>
      <c r="X1303" s="305"/>
      <c r="Y1303" s="305"/>
    </row>
    <row r="1304" spans="11:25" ht="15.75" customHeight="1" x14ac:dyDescent="0.25">
      <c r="K1304" s="303"/>
      <c r="L1304" s="303"/>
      <c r="M1304" s="303"/>
      <c r="N1304" s="303"/>
      <c r="O1304" s="303"/>
      <c r="P1304" s="303"/>
      <c r="Q1304" s="303"/>
      <c r="R1304" s="303"/>
      <c r="S1304" s="303"/>
      <c r="T1304" s="303"/>
      <c r="U1304" s="303"/>
      <c r="V1304" s="305"/>
      <c r="W1304" s="305"/>
      <c r="X1304" s="305"/>
      <c r="Y1304" s="305"/>
    </row>
    <row r="1305" spans="11:25" ht="15.75" customHeight="1" x14ac:dyDescent="0.25">
      <c r="K1305" s="303"/>
      <c r="L1305" s="303"/>
      <c r="M1305" s="303"/>
      <c r="N1305" s="303"/>
      <c r="O1305" s="303"/>
      <c r="P1305" s="303"/>
      <c r="Q1305" s="303"/>
      <c r="R1305" s="303"/>
      <c r="S1305" s="303"/>
      <c r="T1305" s="303"/>
      <c r="U1305" s="303"/>
      <c r="V1305" s="305"/>
      <c r="W1305" s="305"/>
      <c r="X1305" s="305"/>
      <c r="Y1305" s="305"/>
    </row>
    <row r="1306" spans="11:25" ht="15.75" customHeight="1" x14ac:dyDescent="0.25">
      <c r="K1306" s="303"/>
      <c r="L1306" s="303"/>
      <c r="M1306" s="303"/>
      <c r="N1306" s="303"/>
      <c r="O1306" s="303"/>
      <c r="P1306" s="303"/>
      <c r="Q1306" s="303"/>
      <c r="R1306" s="303"/>
      <c r="S1306" s="303"/>
      <c r="T1306" s="303"/>
      <c r="U1306" s="303"/>
      <c r="V1306" s="305"/>
      <c r="W1306" s="305"/>
      <c r="X1306" s="305"/>
      <c r="Y1306" s="305"/>
    </row>
    <row r="1307" spans="11:25" ht="15.75" customHeight="1" x14ac:dyDescent="0.25">
      <c r="K1307" s="303"/>
      <c r="L1307" s="303"/>
      <c r="M1307" s="303"/>
      <c r="N1307" s="303"/>
      <c r="O1307" s="303"/>
      <c r="P1307" s="303"/>
      <c r="Q1307" s="303"/>
      <c r="R1307" s="303"/>
      <c r="S1307" s="303"/>
      <c r="T1307" s="303"/>
      <c r="U1307" s="303"/>
      <c r="V1307" s="305"/>
      <c r="W1307" s="305"/>
      <c r="X1307" s="305"/>
      <c r="Y1307" s="305"/>
    </row>
    <row r="1308" spans="11:25" ht="15.75" customHeight="1" x14ac:dyDescent="0.25">
      <c r="K1308" s="303"/>
      <c r="L1308" s="303"/>
      <c r="M1308" s="303"/>
      <c r="N1308" s="303"/>
      <c r="O1308" s="303"/>
      <c r="P1308" s="303"/>
      <c r="Q1308" s="303"/>
      <c r="R1308" s="303"/>
      <c r="S1308" s="303"/>
      <c r="T1308" s="303"/>
      <c r="U1308" s="303"/>
      <c r="V1308" s="305"/>
      <c r="W1308" s="305"/>
      <c r="X1308" s="305"/>
      <c r="Y1308" s="305"/>
    </row>
    <row r="1309" spans="11:25" ht="15.75" customHeight="1" x14ac:dyDescent="0.25">
      <c r="K1309" s="303"/>
      <c r="L1309" s="303"/>
      <c r="M1309" s="303"/>
      <c r="N1309" s="303"/>
      <c r="O1309" s="303"/>
      <c r="P1309" s="303"/>
      <c r="Q1309" s="303"/>
      <c r="R1309" s="303"/>
      <c r="S1309" s="303"/>
      <c r="T1309" s="303"/>
      <c r="U1309" s="303"/>
      <c r="V1309" s="305"/>
      <c r="W1309" s="305"/>
      <c r="X1309" s="305"/>
      <c r="Y1309" s="305"/>
    </row>
    <row r="1310" spans="11:25" ht="15.75" customHeight="1" x14ac:dyDescent="0.25">
      <c r="K1310" s="303"/>
      <c r="L1310" s="303"/>
      <c r="M1310" s="303"/>
      <c r="N1310" s="303"/>
      <c r="O1310" s="303"/>
      <c r="P1310" s="303"/>
      <c r="Q1310" s="303"/>
      <c r="R1310" s="303"/>
      <c r="S1310" s="303"/>
      <c r="T1310" s="303"/>
      <c r="U1310" s="303"/>
      <c r="V1310" s="305"/>
      <c r="W1310" s="305"/>
      <c r="X1310" s="305"/>
      <c r="Y1310" s="305"/>
    </row>
    <row r="1311" spans="11:25" ht="15.75" customHeight="1" x14ac:dyDescent="0.25">
      <c r="K1311" s="303"/>
      <c r="L1311" s="303"/>
      <c r="M1311" s="303"/>
      <c r="N1311" s="303"/>
      <c r="O1311" s="303"/>
      <c r="P1311" s="303"/>
      <c r="Q1311" s="303"/>
      <c r="R1311" s="303"/>
      <c r="S1311" s="303"/>
      <c r="T1311" s="303"/>
      <c r="U1311" s="303"/>
      <c r="V1311" s="305"/>
      <c r="W1311" s="305"/>
      <c r="X1311" s="305"/>
      <c r="Y1311" s="305"/>
    </row>
    <row r="1312" spans="11:25" ht="15.75" customHeight="1" x14ac:dyDescent="0.25">
      <c r="K1312" s="303"/>
      <c r="L1312" s="303"/>
      <c r="M1312" s="303"/>
      <c r="N1312" s="303"/>
      <c r="O1312" s="303"/>
      <c r="P1312" s="303"/>
      <c r="Q1312" s="303"/>
      <c r="R1312" s="303"/>
      <c r="S1312" s="303"/>
      <c r="T1312" s="303"/>
      <c r="U1312" s="303"/>
      <c r="V1312" s="305"/>
      <c r="W1312" s="305"/>
      <c r="X1312" s="305"/>
      <c r="Y1312" s="305"/>
    </row>
    <row r="1313" spans="11:25" ht="15.75" customHeight="1" x14ac:dyDescent="0.25">
      <c r="K1313" s="303"/>
      <c r="L1313" s="303"/>
      <c r="M1313" s="303"/>
      <c r="N1313" s="303"/>
      <c r="O1313" s="303"/>
      <c r="P1313" s="303"/>
      <c r="Q1313" s="303"/>
      <c r="R1313" s="303"/>
      <c r="S1313" s="303"/>
      <c r="T1313" s="303"/>
      <c r="U1313" s="303"/>
      <c r="V1313" s="305"/>
      <c r="W1313" s="305"/>
      <c r="X1313" s="305"/>
      <c r="Y1313" s="305"/>
    </row>
    <row r="1314" spans="11:25" ht="15.75" customHeight="1" x14ac:dyDescent="0.25">
      <c r="K1314" s="303"/>
      <c r="L1314" s="303"/>
      <c r="M1314" s="303"/>
      <c r="N1314" s="303"/>
      <c r="O1314" s="303"/>
      <c r="P1314" s="303"/>
      <c r="Q1314" s="303"/>
      <c r="R1314" s="303"/>
      <c r="S1314" s="303"/>
      <c r="T1314" s="303"/>
      <c r="U1314" s="303"/>
      <c r="V1314" s="305"/>
      <c r="W1314" s="305"/>
      <c r="X1314" s="305"/>
      <c r="Y1314" s="305"/>
    </row>
    <row r="1315" spans="11:25" ht="15.75" customHeight="1" x14ac:dyDescent="0.25">
      <c r="K1315" s="303"/>
      <c r="L1315" s="303"/>
      <c r="M1315" s="303"/>
      <c r="N1315" s="303"/>
      <c r="O1315" s="303"/>
      <c r="P1315" s="303"/>
      <c r="Q1315" s="303"/>
      <c r="R1315" s="303"/>
      <c r="S1315" s="303"/>
      <c r="T1315" s="303"/>
      <c r="U1315" s="303"/>
      <c r="V1315" s="305"/>
      <c r="W1315" s="305"/>
      <c r="X1315" s="305"/>
      <c r="Y1315" s="305"/>
    </row>
    <row r="1316" spans="11:25" ht="15.75" customHeight="1" x14ac:dyDescent="0.25">
      <c r="K1316" s="303"/>
      <c r="L1316" s="303"/>
      <c r="M1316" s="303"/>
      <c r="N1316" s="303"/>
      <c r="O1316" s="303"/>
      <c r="P1316" s="303"/>
      <c r="Q1316" s="303"/>
      <c r="R1316" s="303"/>
      <c r="S1316" s="303"/>
      <c r="T1316" s="303"/>
      <c r="U1316" s="303"/>
      <c r="V1316" s="305"/>
      <c r="W1316" s="305"/>
      <c r="X1316" s="305"/>
      <c r="Y1316" s="305"/>
    </row>
    <row r="1317" spans="11:25" ht="15.75" customHeight="1" x14ac:dyDescent="0.25">
      <c r="K1317" s="303"/>
      <c r="L1317" s="303"/>
      <c r="M1317" s="303"/>
      <c r="N1317" s="303"/>
      <c r="O1317" s="303"/>
      <c r="P1317" s="303"/>
      <c r="Q1317" s="303"/>
      <c r="R1317" s="303"/>
      <c r="S1317" s="303"/>
      <c r="T1317" s="303"/>
      <c r="U1317" s="303"/>
      <c r="V1317" s="305"/>
      <c r="W1317" s="305"/>
      <c r="X1317" s="305"/>
      <c r="Y1317" s="305"/>
    </row>
    <row r="1318" spans="11:25" ht="15.75" customHeight="1" x14ac:dyDescent="0.25">
      <c r="K1318" s="303"/>
      <c r="L1318" s="303"/>
      <c r="M1318" s="303"/>
      <c r="N1318" s="303"/>
      <c r="O1318" s="303"/>
      <c r="P1318" s="303"/>
      <c r="Q1318" s="303"/>
      <c r="R1318" s="303"/>
      <c r="S1318" s="303"/>
      <c r="T1318" s="303"/>
      <c r="U1318" s="303"/>
      <c r="V1318" s="305"/>
      <c r="W1318" s="305"/>
      <c r="X1318" s="305"/>
      <c r="Y1318" s="305"/>
    </row>
    <row r="1319" spans="11:25" ht="15.75" customHeight="1" x14ac:dyDescent="0.25">
      <c r="K1319" s="303"/>
      <c r="L1319" s="303"/>
      <c r="M1319" s="303"/>
      <c r="N1319" s="303"/>
      <c r="O1319" s="303"/>
      <c r="P1319" s="303"/>
      <c r="Q1319" s="303"/>
      <c r="R1319" s="303"/>
      <c r="S1319" s="303"/>
      <c r="T1319" s="303"/>
      <c r="U1319" s="303"/>
      <c r="V1319" s="305"/>
      <c r="W1319" s="305"/>
      <c r="X1319" s="305"/>
      <c r="Y1319" s="305"/>
    </row>
    <row r="1320" spans="11:25" ht="15.75" customHeight="1" x14ac:dyDescent="0.25">
      <c r="K1320" s="303"/>
      <c r="L1320" s="303"/>
      <c r="M1320" s="303"/>
      <c r="N1320" s="303"/>
      <c r="O1320" s="303"/>
      <c r="P1320" s="303"/>
      <c r="Q1320" s="303"/>
      <c r="R1320" s="303"/>
      <c r="S1320" s="303"/>
      <c r="T1320" s="303"/>
      <c r="U1320" s="303"/>
      <c r="V1320" s="305"/>
      <c r="W1320" s="305"/>
      <c r="X1320" s="305"/>
      <c r="Y1320" s="305"/>
    </row>
    <row r="1321" spans="11:25" ht="15.75" customHeight="1" x14ac:dyDescent="0.25">
      <c r="K1321" s="303"/>
      <c r="L1321" s="303"/>
      <c r="M1321" s="303"/>
      <c r="N1321" s="303"/>
      <c r="O1321" s="303"/>
      <c r="P1321" s="303"/>
      <c r="Q1321" s="303"/>
      <c r="R1321" s="303"/>
      <c r="S1321" s="303"/>
      <c r="T1321" s="303"/>
      <c r="U1321" s="303"/>
      <c r="V1321" s="305"/>
      <c r="W1321" s="305"/>
      <c r="X1321" s="305"/>
      <c r="Y1321" s="305"/>
    </row>
    <row r="1322" spans="11:25" ht="15.75" customHeight="1" x14ac:dyDescent="0.25">
      <c r="K1322" s="303"/>
      <c r="L1322" s="303"/>
      <c r="M1322" s="303"/>
      <c r="N1322" s="303"/>
      <c r="O1322" s="303"/>
      <c r="P1322" s="303"/>
      <c r="Q1322" s="303"/>
      <c r="R1322" s="303"/>
      <c r="S1322" s="303"/>
      <c r="T1322" s="303"/>
      <c r="U1322" s="303"/>
      <c r="V1322" s="305"/>
      <c r="W1322" s="305"/>
      <c r="X1322" s="305"/>
      <c r="Y1322" s="305"/>
    </row>
    <row r="1323" spans="11:25" ht="15.75" customHeight="1" x14ac:dyDescent="0.25">
      <c r="K1323" s="303"/>
      <c r="L1323" s="303"/>
      <c r="M1323" s="303"/>
      <c r="N1323" s="303"/>
      <c r="O1323" s="303"/>
      <c r="P1323" s="303"/>
      <c r="Q1323" s="303"/>
      <c r="R1323" s="303"/>
      <c r="S1323" s="303"/>
      <c r="T1323" s="303"/>
      <c r="U1323" s="303"/>
      <c r="V1323" s="305"/>
      <c r="W1323" s="305"/>
      <c r="X1323" s="305"/>
      <c r="Y1323" s="305"/>
    </row>
    <row r="1324" spans="11:25" ht="15.75" customHeight="1" x14ac:dyDescent="0.25">
      <c r="K1324" s="303"/>
      <c r="L1324" s="303"/>
      <c r="M1324" s="303"/>
      <c r="N1324" s="303"/>
      <c r="O1324" s="303"/>
      <c r="P1324" s="303"/>
      <c r="Q1324" s="303"/>
      <c r="R1324" s="303"/>
      <c r="S1324" s="303"/>
      <c r="T1324" s="303"/>
      <c r="U1324" s="303"/>
      <c r="V1324" s="305"/>
      <c r="W1324" s="305"/>
      <c r="X1324" s="305"/>
      <c r="Y1324" s="305"/>
    </row>
    <row r="1325" spans="11:25" ht="15.75" customHeight="1" x14ac:dyDescent="0.25">
      <c r="K1325" s="303"/>
      <c r="L1325" s="303"/>
      <c r="M1325" s="303"/>
      <c r="N1325" s="303"/>
      <c r="O1325" s="303"/>
      <c r="P1325" s="303"/>
      <c r="Q1325" s="303"/>
      <c r="R1325" s="303"/>
      <c r="S1325" s="303"/>
      <c r="T1325" s="303"/>
      <c r="U1325" s="303"/>
      <c r="V1325" s="305"/>
      <c r="W1325" s="305"/>
      <c r="X1325" s="305"/>
      <c r="Y1325" s="305"/>
    </row>
    <row r="1326" spans="11:25" ht="15.75" customHeight="1" x14ac:dyDescent="0.25">
      <c r="K1326" s="303"/>
      <c r="L1326" s="303"/>
      <c r="M1326" s="303"/>
      <c r="N1326" s="303"/>
      <c r="O1326" s="303"/>
      <c r="P1326" s="303"/>
      <c r="Q1326" s="303"/>
      <c r="R1326" s="303"/>
      <c r="S1326" s="303"/>
      <c r="T1326" s="303"/>
      <c r="U1326" s="303"/>
      <c r="V1326" s="305"/>
      <c r="W1326" s="305"/>
      <c r="X1326" s="305"/>
      <c r="Y1326" s="305"/>
    </row>
    <row r="1327" spans="11:25" ht="15.75" customHeight="1" x14ac:dyDescent="0.25">
      <c r="K1327" s="303"/>
      <c r="L1327" s="303"/>
      <c r="M1327" s="303"/>
      <c r="N1327" s="303"/>
      <c r="O1327" s="303"/>
      <c r="P1327" s="303"/>
      <c r="Q1327" s="303"/>
      <c r="R1327" s="303"/>
      <c r="S1327" s="303"/>
      <c r="T1327" s="303"/>
      <c r="U1327" s="303"/>
      <c r="V1327" s="305"/>
      <c r="W1327" s="305"/>
      <c r="X1327" s="305"/>
      <c r="Y1327" s="305"/>
    </row>
    <row r="1328" spans="11:25" ht="15.75" customHeight="1" x14ac:dyDescent="0.25">
      <c r="K1328" s="303"/>
      <c r="L1328" s="303"/>
      <c r="M1328" s="303"/>
      <c r="N1328" s="303"/>
      <c r="O1328" s="303"/>
      <c r="P1328" s="303"/>
      <c r="Q1328" s="303"/>
      <c r="R1328" s="303"/>
      <c r="S1328" s="303"/>
      <c r="T1328" s="303"/>
      <c r="U1328" s="303"/>
      <c r="V1328" s="305"/>
      <c r="W1328" s="305"/>
      <c r="X1328" s="305"/>
      <c r="Y1328" s="305"/>
    </row>
    <row r="1329" spans="11:25" ht="15.75" customHeight="1" x14ac:dyDescent="0.25">
      <c r="K1329" s="303"/>
      <c r="L1329" s="303"/>
      <c r="M1329" s="303"/>
      <c r="N1329" s="303"/>
      <c r="O1329" s="303"/>
      <c r="P1329" s="303"/>
      <c r="Q1329" s="303"/>
      <c r="R1329" s="303"/>
      <c r="S1329" s="303"/>
      <c r="T1329" s="303"/>
      <c r="U1329" s="303"/>
      <c r="V1329" s="305"/>
      <c r="W1329" s="305"/>
      <c r="X1329" s="305"/>
      <c r="Y1329" s="305"/>
    </row>
    <row r="1330" spans="11:25" ht="15.75" customHeight="1" x14ac:dyDescent="0.25">
      <c r="K1330" s="303"/>
      <c r="L1330" s="303"/>
      <c r="M1330" s="303"/>
      <c r="N1330" s="303"/>
      <c r="O1330" s="303"/>
      <c r="P1330" s="303"/>
      <c r="Q1330" s="303"/>
      <c r="R1330" s="303"/>
      <c r="S1330" s="303"/>
      <c r="T1330" s="303"/>
      <c r="U1330" s="303"/>
      <c r="V1330" s="305"/>
      <c r="W1330" s="305"/>
      <c r="X1330" s="305"/>
      <c r="Y1330" s="305"/>
    </row>
    <row r="1331" spans="11:25" ht="15.75" customHeight="1" x14ac:dyDescent="0.25">
      <c r="K1331" s="303"/>
      <c r="L1331" s="303"/>
      <c r="M1331" s="303"/>
      <c r="N1331" s="303"/>
      <c r="O1331" s="303"/>
      <c r="P1331" s="303"/>
      <c r="Q1331" s="303"/>
      <c r="R1331" s="303"/>
      <c r="S1331" s="303"/>
      <c r="T1331" s="303"/>
      <c r="U1331" s="303"/>
      <c r="V1331" s="305"/>
      <c r="W1331" s="305"/>
      <c r="X1331" s="305"/>
      <c r="Y1331" s="305"/>
    </row>
    <row r="1332" spans="11:25" ht="15.75" customHeight="1" x14ac:dyDescent="0.25">
      <c r="K1332" s="303"/>
      <c r="L1332" s="303"/>
      <c r="M1332" s="303"/>
      <c r="N1332" s="303"/>
      <c r="O1332" s="303"/>
      <c r="P1332" s="303"/>
      <c r="Q1332" s="303"/>
      <c r="R1332" s="303"/>
      <c r="S1332" s="303"/>
      <c r="T1332" s="303"/>
      <c r="U1332" s="303"/>
      <c r="V1332" s="305"/>
      <c r="W1332" s="305"/>
      <c r="X1332" s="305"/>
      <c r="Y1332" s="305"/>
    </row>
    <row r="1333" spans="11:25" ht="15.75" customHeight="1" x14ac:dyDescent="0.25">
      <c r="K1333" s="303"/>
      <c r="L1333" s="303"/>
      <c r="M1333" s="303"/>
      <c r="N1333" s="303"/>
      <c r="O1333" s="303"/>
      <c r="P1333" s="303"/>
      <c r="Q1333" s="303"/>
      <c r="R1333" s="303"/>
      <c r="S1333" s="303"/>
      <c r="T1333" s="303"/>
      <c r="U1333" s="303"/>
      <c r="V1333" s="305"/>
      <c r="W1333" s="305"/>
      <c r="X1333" s="305"/>
      <c r="Y1333" s="305"/>
    </row>
    <row r="1334" spans="11:25" ht="15.75" customHeight="1" x14ac:dyDescent="0.25">
      <c r="K1334" s="303"/>
      <c r="L1334" s="303"/>
      <c r="M1334" s="303"/>
      <c r="N1334" s="303"/>
      <c r="O1334" s="303"/>
      <c r="P1334" s="303"/>
      <c r="Q1334" s="303"/>
      <c r="R1334" s="303"/>
      <c r="S1334" s="303"/>
      <c r="T1334" s="303"/>
      <c r="U1334" s="303"/>
      <c r="V1334" s="305"/>
      <c r="W1334" s="305"/>
      <c r="X1334" s="305"/>
      <c r="Y1334" s="305"/>
    </row>
    <row r="1335" spans="11:25" ht="15.75" customHeight="1" x14ac:dyDescent="0.25">
      <c r="K1335" s="303"/>
      <c r="L1335" s="303"/>
      <c r="M1335" s="303"/>
      <c r="N1335" s="303"/>
      <c r="O1335" s="303"/>
      <c r="P1335" s="303"/>
      <c r="Q1335" s="303"/>
      <c r="R1335" s="303"/>
      <c r="S1335" s="303"/>
      <c r="T1335" s="303"/>
      <c r="U1335" s="303"/>
      <c r="V1335" s="305"/>
      <c r="W1335" s="305"/>
      <c r="X1335" s="305"/>
      <c r="Y1335" s="305"/>
    </row>
    <row r="1336" spans="11:25" ht="15.75" customHeight="1" x14ac:dyDescent="0.25">
      <c r="K1336" s="303"/>
      <c r="L1336" s="303"/>
      <c r="M1336" s="303"/>
      <c r="N1336" s="303"/>
      <c r="O1336" s="303"/>
      <c r="P1336" s="303"/>
      <c r="Q1336" s="303"/>
      <c r="R1336" s="303"/>
      <c r="S1336" s="303"/>
      <c r="T1336" s="303"/>
      <c r="U1336" s="303"/>
      <c r="V1336" s="305"/>
      <c r="W1336" s="305"/>
      <c r="X1336" s="305"/>
      <c r="Y1336" s="305"/>
    </row>
    <row r="1337" spans="11:25" ht="15.75" customHeight="1" x14ac:dyDescent="0.25">
      <c r="K1337" s="303"/>
      <c r="L1337" s="303"/>
      <c r="M1337" s="303"/>
      <c r="N1337" s="303"/>
      <c r="O1337" s="303"/>
      <c r="P1337" s="303"/>
      <c r="Q1337" s="303"/>
      <c r="R1337" s="303"/>
      <c r="S1337" s="303"/>
      <c r="T1337" s="303"/>
      <c r="U1337" s="303"/>
      <c r="V1337" s="305"/>
      <c r="W1337" s="305"/>
      <c r="X1337" s="305"/>
      <c r="Y1337" s="305"/>
    </row>
    <row r="1338" spans="11:25" ht="15.75" customHeight="1" x14ac:dyDescent="0.25">
      <c r="K1338" s="303"/>
      <c r="L1338" s="303"/>
      <c r="M1338" s="303"/>
      <c r="N1338" s="303"/>
      <c r="O1338" s="303"/>
      <c r="P1338" s="303"/>
      <c r="Q1338" s="303"/>
      <c r="R1338" s="303"/>
      <c r="S1338" s="303"/>
      <c r="T1338" s="303"/>
      <c r="U1338" s="303"/>
      <c r="V1338" s="305"/>
      <c r="W1338" s="305"/>
      <c r="X1338" s="305"/>
      <c r="Y1338" s="305"/>
    </row>
    <row r="1339" spans="11:25" ht="15.75" customHeight="1" x14ac:dyDescent="0.25">
      <c r="K1339" s="303"/>
      <c r="L1339" s="303"/>
      <c r="M1339" s="303"/>
      <c r="N1339" s="303"/>
      <c r="O1339" s="303"/>
      <c r="P1339" s="303"/>
      <c r="Q1339" s="303"/>
      <c r="R1339" s="303"/>
      <c r="S1339" s="303"/>
      <c r="T1339" s="303"/>
      <c r="U1339" s="303"/>
      <c r="V1339" s="305"/>
      <c r="W1339" s="305"/>
      <c r="X1339" s="305"/>
      <c r="Y1339" s="305"/>
    </row>
    <row r="1340" spans="11:25" ht="15.75" customHeight="1" x14ac:dyDescent="0.25">
      <c r="K1340" s="303"/>
      <c r="L1340" s="303"/>
      <c r="M1340" s="303"/>
      <c r="N1340" s="303"/>
      <c r="O1340" s="303"/>
      <c r="P1340" s="303"/>
      <c r="Q1340" s="303"/>
      <c r="R1340" s="303"/>
      <c r="S1340" s="303"/>
      <c r="T1340" s="303"/>
      <c r="U1340" s="303"/>
      <c r="V1340" s="305"/>
      <c r="W1340" s="305"/>
      <c r="X1340" s="305"/>
      <c r="Y1340" s="305"/>
    </row>
    <row r="1341" spans="11:25" ht="15.75" customHeight="1" x14ac:dyDescent="0.25">
      <c r="K1341" s="303"/>
      <c r="L1341" s="303"/>
      <c r="M1341" s="303"/>
      <c r="N1341" s="303"/>
      <c r="O1341" s="303"/>
      <c r="P1341" s="303"/>
      <c r="Q1341" s="303"/>
      <c r="R1341" s="303"/>
      <c r="S1341" s="303"/>
      <c r="T1341" s="303"/>
      <c r="U1341" s="303"/>
      <c r="V1341" s="305"/>
      <c r="W1341" s="305"/>
      <c r="X1341" s="305"/>
      <c r="Y1341" s="305"/>
    </row>
    <row r="1342" spans="11:25" ht="15.75" customHeight="1" x14ac:dyDescent="0.25">
      <c r="K1342" s="303"/>
      <c r="L1342" s="303"/>
      <c r="M1342" s="303"/>
      <c r="N1342" s="303"/>
      <c r="O1342" s="303"/>
      <c r="P1342" s="303"/>
      <c r="Q1342" s="303"/>
      <c r="R1342" s="303"/>
      <c r="S1342" s="303"/>
      <c r="T1342" s="303"/>
      <c r="U1342" s="303"/>
      <c r="V1342" s="305"/>
      <c r="W1342" s="305"/>
      <c r="X1342" s="305"/>
      <c r="Y1342" s="305"/>
    </row>
    <row r="1343" spans="11:25" ht="15.75" customHeight="1" x14ac:dyDescent="0.25">
      <c r="K1343" s="303"/>
      <c r="L1343" s="303"/>
      <c r="M1343" s="303"/>
      <c r="N1343" s="303"/>
      <c r="O1343" s="303"/>
      <c r="P1343" s="303"/>
      <c r="Q1343" s="303"/>
      <c r="R1343" s="303"/>
      <c r="S1343" s="303"/>
      <c r="T1343" s="303"/>
      <c r="U1343" s="303"/>
      <c r="V1343" s="305"/>
      <c r="W1343" s="305"/>
      <c r="X1343" s="305"/>
      <c r="Y1343" s="305"/>
    </row>
    <row r="1344" spans="11:25" ht="15.75" customHeight="1" x14ac:dyDescent="0.25">
      <c r="K1344" s="303"/>
      <c r="L1344" s="303"/>
      <c r="M1344" s="303"/>
      <c r="N1344" s="303"/>
      <c r="O1344" s="303"/>
      <c r="P1344" s="303"/>
      <c r="Q1344" s="303"/>
      <c r="R1344" s="303"/>
      <c r="S1344" s="303"/>
      <c r="T1344" s="303"/>
      <c r="U1344" s="303"/>
      <c r="V1344" s="305"/>
      <c r="W1344" s="305"/>
      <c r="X1344" s="305"/>
      <c r="Y1344" s="305"/>
    </row>
    <row r="1345" spans="11:25" ht="15.75" customHeight="1" x14ac:dyDescent="0.25">
      <c r="K1345" s="303"/>
      <c r="L1345" s="303"/>
      <c r="M1345" s="303"/>
      <c r="N1345" s="303"/>
      <c r="O1345" s="303"/>
      <c r="P1345" s="303"/>
      <c r="Q1345" s="303"/>
      <c r="R1345" s="303"/>
      <c r="S1345" s="303"/>
      <c r="T1345" s="303"/>
      <c r="U1345" s="303"/>
      <c r="V1345" s="305"/>
      <c r="W1345" s="305"/>
      <c r="X1345" s="305"/>
      <c r="Y1345" s="305"/>
    </row>
    <row r="1346" spans="11:25" ht="15.75" customHeight="1" x14ac:dyDescent="0.25">
      <c r="K1346" s="303"/>
      <c r="L1346" s="303"/>
      <c r="M1346" s="303"/>
      <c r="N1346" s="303"/>
      <c r="O1346" s="303"/>
      <c r="P1346" s="303"/>
      <c r="Q1346" s="303"/>
      <c r="R1346" s="303"/>
      <c r="S1346" s="303"/>
      <c r="T1346" s="303"/>
      <c r="U1346" s="303"/>
      <c r="V1346" s="305"/>
      <c r="W1346" s="305"/>
      <c r="X1346" s="305"/>
      <c r="Y1346" s="305"/>
    </row>
    <row r="1347" spans="11:25" ht="15.75" customHeight="1" x14ac:dyDescent="0.25">
      <c r="K1347" s="303"/>
      <c r="L1347" s="303"/>
      <c r="M1347" s="303"/>
      <c r="N1347" s="303"/>
      <c r="O1347" s="303"/>
      <c r="P1347" s="303"/>
      <c r="Q1347" s="303"/>
      <c r="R1347" s="303"/>
      <c r="S1347" s="303"/>
      <c r="T1347" s="303"/>
      <c r="U1347" s="303"/>
      <c r="V1347" s="305"/>
      <c r="W1347" s="305"/>
      <c r="X1347" s="305"/>
      <c r="Y1347" s="305"/>
    </row>
    <row r="1348" spans="11:25" ht="15.75" customHeight="1" x14ac:dyDescent="0.25">
      <c r="K1348" s="303"/>
      <c r="L1348" s="303"/>
      <c r="M1348" s="303"/>
      <c r="N1348" s="303"/>
      <c r="O1348" s="303"/>
      <c r="P1348" s="303"/>
      <c r="Q1348" s="303"/>
      <c r="R1348" s="303"/>
      <c r="S1348" s="303"/>
      <c r="T1348" s="303"/>
      <c r="U1348" s="303"/>
      <c r="V1348" s="305"/>
      <c r="W1348" s="305"/>
      <c r="X1348" s="305"/>
      <c r="Y1348" s="305"/>
    </row>
    <row r="1349" spans="11:25" ht="15.75" customHeight="1" x14ac:dyDescent="0.25">
      <c r="K1349" s="303"/>
      <c r="L1349" s="303"/>
      <c r="M1349" s="303"/>
      <c r="N1349" s="303"/>
      <c r="O1349" s="303"/>
      <c r="P1349" s="303"/>
      <c r="Q1349" s="303"/>
      <c r="R1349" s="303"/>
      <c r="S1349" s="303"/>
      <c r="T1349" s="303"/>
      <c r="U1349" s="303"/>
      <c r="V1349" s="305"/>
      <c r="W1349" s="305"/>
      <c r="X1349" s="305"/>
      <c r="Y1349" s="305"/>
    </row>
    <row r="1350" spans="11:25" ht="15.75" customHeight="1" x14ac:dyDescent="0.25">
      <c r="K1350" s="303"/>
      <c r="L1350" s="303"/>
      <c r="M1350" s="303"/>
      <c r="N1350" s="303"/>
      <c r="O1350" s="303"/>
      <c r="P1350" s="303"/>
      <c r="Q1350" s="303"/>
      <c r="R1350" s="303"/>
      <c r="S1350" s="303"/>
      <c r="T1350" s="303"/>
      <c r="U1350" s="303"/>
      <c r="V1350" s="305"/>
      <c r="W1350" s="305"/>
      <c r="X1350" s="305"/>
      <c r="Y1350" s="305"/>
    </row>
    <row r="1351" spans="11:25" ht="15.75" customHeight="1" x14ac:dyDescent="0.25">
      <c r="K1351" s="303"/>
      <c r="L1351" s="303"/>
      <c r="M1351" s="303"/>
      <c r="N1351" s="303"/>
      <c r="O1351" s="303"/>
      <c r="P1351" s="303"/>
      <c r="Q1351" s="303"/>
      <c r="R1351" s="303"/>
      <c r="S1351" s="303"/>
      <c r="T1351" s="303"/>
      <c r="U1351" s="303"/>
      <c r="V1351" s="305"/>
      <c r="W1351" s="305"/>
      <c r="X1351" s="305"/>
      <c r="Y1351" s="305"/>
    </row>
    <row r="1352" spans="11:25" ht="15.75" customHeight="1" x14ac:dyDescent="0.25">
      <c r="K1352" s="303"/>
      <c r="L1352" s="303"/>
      <c r="M1352" s="303"/>
      <c r="N1352" s="303"/>
      <c r="O1352" s="303"/>
      <c r="P1352" s="303"/>
      <c r="Q1352" s="303"/>
      <c r="R1352" s="303"/>
      <c r="S1352" s="303"/>
      <c r="T1352" s="303"/>
      <c r="U1352" s="303"/>
      <c r="V1352" s="305"/>
      <c r="W1352" s="305"/>
      <c r="X1352" s="305"/>
      <c r="Y1352" s="305"/>
    </row>
    <row r="1353" spans="11:25" ht="15.75" customHeight="1" x14ac:dyDescent="0.25">
      <c r="K1353" s="303"/>
      <c r="L1353" s="303"/>
      <c r="M1353" s="303"/>
      <c r="N1353" s="303"/>
      <c r="O1353" s="303"/>
      <c r="P1353" s="303"/>
      <c r="Q1353" s="303"/>
      <c r="R1353" s="303"/>
      <c r="S1353" s="303"/>
      <c r="T1353" s="303"/>
      <c r="U1353" s="303"/>
      <c r="V1353" s="305"/>
      <c r="W1353" s="305"/>
      <c r="X1353" s="305"/>
      <c r="Y1353" s="305"/>
    </row>
    <row r="1354" spans="11:25" ht="15.75" customHeight="1" x14ac:dyDescent="0.25">
      <c r="K1354" s="303"/>
      <c r="L1354" s="303"/>
      <c r="M1354" s="303"/>
      <c r="N1354" s="303"/>
      <c r="O1354" s="303"/>
      <c r="P1354" s="303"/>
      <c r="Q1354" s="303"/>
      <c r="R1354" s="303"/>
      <c r="S1354" s="303"/>
      <c r="T1354" s="303"/>
      <c r="U1354" s="303"/>
      <c r="V1354" s="305"/>
      <c r="W1354" s="305"/>
      <c r="X1354" s="305"/>
      <c r="Y1354" s="305"/>
    </row>
    <row r="1355" spans="11:25" ht="15.75" customHeight="1" x14ac:dyDescent="0.25">
      <c r="K1355" s="303"/>
      <c r="L1355" s="303"/>
      <c r="M1355" s="303"/>
      <c r="N1355" s="303"/>
      <c r="O1355" s="303"/>
      <c r="P1355" s="303"/>
      <c r="Q1355" s="303"/>
      <c r="R1355" s="303"/>
      <c r="S1355" s="303"/>
      <c r="T1355" s="303"/>
      <c r="U1355" s="303"/>
      <c r="V1355" s="305"/>
      <c r="W1355" s="305"/>
      <c r="X1355" s="305"/>
      <c r="Y1355" s="305"/>
    </row>
    <row r="1356" spans="11:25" ht="15.75" customHeight="1" x14ac:dyDescent="0.25">
      <c r="K1356" s="303"/>
      <c r="L1356" s="303"/>
      <c r="M1356" s="303"/>
      <c r="N1356" s="303"/>
      <c r="O1356" s="303"/>
      <c r="P1356" s="303"/>
      <c r="Q1356" s="303"/>
      <c r="R1356" s="303"/>
      <c r="S1356" s="303"/>
      <c r="T1356" s="303"/>
      <c r="U1356" s="303"/>
      <c r="V1356" s="305"/>
      <c r="W1356" s="305"/>
      <c r="X1356" s="305"/>
      <c r="Y1356" s="305"/>
    </row>
    <row r="1357" spans="11:25" ht="15.75" customHeight="1" x14ac:dyDescent="0.25">
      <c r="K1357" s="303"/>
      <c r="L1357" s="303"/>
      <c r="M1357" s="303"/>
      <c r="N1357" s="303"/>
      <c r="O1357" s="303"/>
      <c r="P1357" s="303"/>
      <c r="Q1357" s="303"/>
      <c r="R1357" s="303"/>
      <c r="S1357" s="303"/>
      <c r="T1357" s="303"/>
      <c r="U1357" s="303"/>
      <c r="V1357" s="305"/>
      <c r="W1357" s="305"/>
      <c r="X1357" s="305"/>
      <c r="Y1357" s="305"/>
    </row>
    <row r="1358" spans="11:25" ht="15.75" customHeight="1" x14ac:dyDescent="0.25">
      <c r="K1358" s="303"/>
      <c r="L1358" s="303"/>
      <c r="M1358" s="303"/>
      <c r="N1358" s="303"/>
      <c r="O1358" s="303"/>
      <c r="P1358" s="303"/>
      <c r="Q1358" s="303"/>
      <c r="R1358" s="303"/>
      <c r="S1358" s="303"/>
      <c r="T1358" s="303"/>
      <c r="U1358" s="303"/>
      <c r="V1358" s="305"/>
      <c r="W1358" s="305"/>
      <c r="X1358" s="305"/>
      <c r="Y1358" s="305"/>
    </row>
    <row r="1359" spans="11:25" ht="15.75" customHeight="1" x14ac:dyDescent="0.25">
      <c r="K1359" s="303"/>
      <c r="L1359" s="303"/>
      <c r="M1359" s="303"/>
      <c r="N1359" s="303"/>
      <c r="O1359" s="303"/>
      <c r="P1359" s="303"/>
      <c r="Q1359" s="303"/>
      <c r="R1359" s="303"/>
      <c r="S1359" s="303"/>
      <c r="T1359" s="303"/>
      <c r="U1359" s="303"/>
      <c r="V1359" s="305"/>
      <c r="W1359" s="305"/>
      <c r="X1359" s="305"/>
      <c r="Y1359" s="305"/>
    </row>
    <row r="1360" spans="11:25" ht="15.75" customHeight="1" x14ac:dyDescent="0.25">
      <c r="K1360" s="303"/>
      <c r="L1360" s="303"/>
      <c r="M1360" s="303"/>
      <c r="N1360" s="303"/>
      <c r="O1360" s="303"/>
      <c r="P1360" s="303"/>
      <c r="Q1360" s="303"/>
      <c r="R1360" s="303"/>
      <c r="S1360" s="303"/>
      <c r="T1360" s="303"/>
      <c r="U1360" s="303"/>
      <c r="V1360" s="305"/>
      <c r="W1360" s="305"/>
      <c r="X1360" s="305"/>
      <c r="Y1360" s="305"/>
    </row>
    <row r="1361" spans="11:25" ht="15.75" customHeight="1" x14ac:dyDescent="0.25">
      <c r="K1361" s="303"/>
      <c r="L1361" s="303"/>
      <c r="M1361" s="303"/>
      <c r="N1361" s="303"/>
      <c r="O1361" s="303"/>
      <c r="P1361" s="303"/>
      <c r="Q1361" s="303"/>
      <c r="R1361" s="303"/>
      <c r="S1361" s="303"/>
      <c r="T1361" s="303"/>
      <c r="U1361" s="303"/>
      <c r="V1361" s="305"/>
      <c r="W1361" s="305"/>
      <c r="X1361" s="305"/>
      <c r="Y1361" s="305"/>
    </row>
    <row r="1362" spans="11:25" ht="15.75" customHeight="1" x14ac:dyDescent="0.25">
      <c r="K1362" s="303"/>
      <c r="L1362" s="303"/>
      <c r="M1362" s="303"/>
      <c r="N1362" s="303"/>
      <c r="O1362" s="303"/>
      <c r="P1362" s="303"/>
      <c r="Q1362" s="303"/>
      <c r="R1362" s="303"/>
      <c r="S1362" s="303"/>
      <c r="T1362" s="303"/>
      <c r="U1362" s="303"/>
      <c r="V1362" s="305"/>
      <c r="W1362" s="305"/>
      <c r="X1362" s="305"/>
      <c r="Y1362" s="305"/>
    </row>
    <row r="1363" spans="11:25" ht="15.75" customHeight="1" x14ac:dyDescent="0.25">
      <c r="K1363" s="303"/>
      <c r="L1363" s="303"/>
      <c r="M1363" s="303"/>
      <c r="N1363" s="303"/>
      <c r="O1363" s="303"/>
      <c r="P1363" s="303"/>
      <c r="Q1363" s="303"/>
      <c r="R1363" s="303"/>
      <c r="S1363" s="303"/>
      <c r="T1363" s="303"/>
      <c r="U1363" s="303"/>
      <c r="V1363" s="305"/>
      <c r="W1363" s="305"/>
      <c r="X1363" s="305"/>
      <c r="Y1363" s="305"/>
    </row>
    <row r="1364" spans="11:25" ht="15.75" customHeight="1" x14ac:dyDescent="0.25">
      <c r="K1364" s="303"/>
      <c r="L1364" s="303"/>
      <c r="M1364" s="303"/>
      <c r="N1364" s="303"/>
      <c r="O1364" s="303"/>
      <c r="P1364" s="303"/>
      <c r="Q1364" s="303"/>
      <c r="R1364" s="303"/>
      <c r="S1364" s="303"/>
      <c r="T1364" s="303"/>
      <c r="U1364" s="303"/>
      <c r="V1364" s="305"/>
      <c r="W1364" s="305"/>
      <c r="X1364" s="305"/>
      <c r="Y1364" s="305"/>
    </row>
    <row r="1365" spans="11:25" ht="15.75" customHeight="1" x14ac:dyDescent="0.25">
      <c r="K1365" s="303"/>
      <c r="L1365" s="303"/>
      <c r="M1365" s="303"/>
      <c r="N1365" s="303"/>
      <c r="O1365" s="303"/>
      <c r="P1365" s="303"/>
      <c r="Q1365" s="303"/>
      <c r="R1365" s="303"/>
      <c r="S1365" s="303"/>
      <c r="T1365" s="303"/>
      <c r="U1365" s="303"/>
      <c r="V1365" s="305"/>
      <c r="W1365" s="305"/>
      <c r="X1365" s="305"/>
      <c r="Y1365" s="305"/>
    </row>
    <row r="1366" spans="11:25" ht="15.75" customHeight="1" x14ac:dyDescent="0.25">
      <c r="K1366" s="303"/>
      <c r="L1366" s="303"/>
      <c r="M1366" s="303"/>
      <c r="N1366" s="303"/>
      <c r="O1366" s="303"/>
      <c r="P1366" s="303"/>
      <c r="Q1366" s="303"/>
      <c r="R1366" s="303"/>
      <c r="S1366" s="303"/>
      <c r="T1366" s="303"/>
      <c r="U1366" s="303"/>
      <c r="V1366" s="305"/>
      <c r="W1366" s="305"/>
      <c r="X1366" s="305"/>
      <c r="Y1366" s="305"/>
    </row>
    <row r="1367" spans="11:25" ht="15.75" customHeight="1" x14ac:dyDescent="0.25">
      <c r="K1367" s="303"/>
      <c r="L1367" s="303"/>
      <c r="M1367" s="303"/>
      <c r="N1367" s="303"/>
      <c r="O1367" s="303"/>
      <c r="P1367" s="303"/>
      <c r="Q1367" s="303"/>
      <c r="R1367" s="303"/>
      <c r="S1367" s="303"/>
      <c r="T1367" s="303"/>
      <c r="U1367" s="303"/>
      <c r="V1367" s="305"/>
      <c r="W1367" s="305"/>
      <c r="X1367" s="305"/>
      <c r="Y1367" s="305"/>
    </row>
    <row r="1368" spans="11:25" ht="15.75" customHeight="1" x14ac:dyDescent="0.25">
      <c r="K1368" s="303"/>
      <c r="L1368" s="303"/>
      <c r="M1368" s="303"/>
      <c r="N1368" s="303"/>
      <c r="O1368" s="303"/>
      <c r="P1368" s="303"/>
      <c r="Q1368" s="303"/>
      <c r="R1368" s="303"/>
      <c r="S1368" s="303"/>
      <c r="T1368" s="303"/>
      <c r="U1368" s="303"/>
      <c r="V1368" s="305"/>
      <c r="W1368" s="305"/>
      <c r="X1368" s="305"/>
      <c r="Y1368" s="305"/>
    </row>
    <row r="1369" spans="11:25" ht="15.75" customHeight="1" x14ac:dyDescent="0.25">
      <c r="K1369" s="303"/>
      <c r="L1369" s="303"/>
      <c r="M1369" s="303"/>
      <c r="N1369" s="303"/>
      <c r="O1369" s="303"/>
      <c r="P1369" s="303"/>
      <c r="Q1369" s="303"/>
      <c r="R1369" s="303"/>
      <c r="S1369" s="303"/>
      <c r="T1369" s="303"/>
      <c r="U1369" s="303"/>
      <c r="V1369" s="305"/>
      <c r="W1369" s="305"/>
      <c r="X1369" s="305"/>
      <c r="Y1369" s="305"/>
    </row>
    <row r="1370" spans="11:25" ht="15.75" customHeight="1" x14ac:dyDescent="0.25">
      <c r="K1370" s="303"/>
      <c r="L1370" s="303"/>
      <c r="M1370" s="303"/>
      <c r="N1370" s="303"/>
      <c r="O1370" s="303"/>
      <c r="P1370" s="303"/>
      <c r="Q1370" s="303"/>
      <c r="R1370" s="303"/>
      <c r="S1370" s="303"/>
      <c r="T1370" s="303"/>
      <c r="U1370" s="303"/>
      <c r="V1370" s="305"/>
      <c r="W1370" s="305"/>
      <c r="X1370" s="305"/>
      <c r="Y1370" s="305"/>
    </row>
    <row r="1371" spans="11:25" ht="15.75" customHeight="1" x14ac:dyDescent="0.25">
      <c r="K1371" s="303"/>
      <c r="L1371" s="303"/>
      <c r="M1371" s="303"/>
      <c r="N1371" s="303"/>
      <c r="O1371" s="303"/>
      <c r="P1371" s="303"/>
      <c r="Q1371" s="303"/>
      <c r="R1371" s="303"/>
      <c r="S1371" s="303"/>
      <c r="T1371" s="303"/>
      <c r="U1371" s="303"/>
      <c r="V1371" s="305"/>
      <c r="W1371" s="305"/>
      <c r="X1371" s="305"/>
      <c r="Y1371" s="305"/>
    </row>
    <row r="1372" spans="11:25" ht="15.75" customHeight="1" x14ac:dyDescent="0.25">
      <c r="K1372" s="303"/>
      <c r="L1372" s="303"/>
      <c r="M1372" s="303"/>
      <c r="N1372" s="303"/>
      <c r="O1372" s="303"/>
      <c r="P1372" s="303"/>
      <c r="Q1372" s="303"/>
      <c r="R1372" s="303"/>
      <c r="S1372" s="303"/>
      <c r="T1372" s="303"/>
      <c r="U1372" s="303"/>
      <c r="V1372" s="305"/>
      <c r="W1372" s="305"/>
      <c r="X1372" s="305"/>
      <c r="Y1372" s="305"/>
    </row>
    <row r="1373" spans="11:25" ht="15.75" customHeight="1" x14ac:dyDescent="0.25">
      <c r="K1373" s="303"/>
      <c r="L1373" s="303"/>
      <c r="M1373" s="303"/>
      <c r="N1373" s="303"/>
      <c r="O1373" s="303"/>
      <c r="P1373" s="303"/>
      <c r="Q1373" s="303"/>
      <c r="R1373" s="303"/>
      <c r="S1373" s="303"/>
      <c r="T1373" s="303"/>
      <c r="U1373" s="303"/>
      <c r="V1373" s="305"/>
      <c r="W1373" s="305"/>
      <c r="X1373" s="305"/>
      <c r="Y1373" s="305"/>
    </row>
    <row r="1374" spans="11:25" ht="15.75" customHeight="1" x14ac:dyDescent="0.25">
      <c r="K1374" s="303"/>
      <c r="L1374" s="303"/>
      <c r="M1374" s="303"/>
      <c r="N1374" s="303"/>
      <c r="O1374" s="303"/>
      <c r="P1374" s="303"/>
      <c r="Q1374" s="303"/>
      <c r="R1374" s="303"/>
      <c r="S1374" s="303"/>
      <c r="T1374" s="303"/>
      <c r="U1374" s="303"/>
      <c r="V1374" s="305"/>
      <c r="W1374" s="305"/>
      <c r="X1374" s="305"/>
      <c r="Y1374" s="305"/>
    </row>
    <row r="1375" spans="11:25" ht="15.75" customHeight="1" x14ac:dyDescent="0.25">
      <c r="K1375" s="303"/>
      <c r="L1375" s="303"/>
      <c r="M1375" s="303"/>
      <c r="N1375" s="303"/>
      <c r="O1375" s="303"/>
      <c r="P1375" s="303"/>
      <c r="Q1375" s="303"/>
      <c r="R1375" s="303"/>
      <c r="S1375" s="303"/>
      <c r="T1375" s="303"/>
      <c r="U1375" s="303"/>
      <c r="V1375" s="305"/>
      <c r="W1375" s="305"/>
      <c r="X1375" s="305"/>
      <c r="Y1375" s="305"/>
    </row>
    <row r="1376" spans="11:25" ht="15.75" customHeight="1" x14ac:dyDescent="0.25">
      <c r="K1376" s="303"/>
      <c r="L1376" s="303"/>
      <c r="M1376" s="303"/>
      <c r="N1376" s="303"/>
      <c r="O1376" s="303"/>
      <c r="P1376" s="303"/>
      <c r="Q1376" s="303"/>
      <c r="R1376" s="303"/>
      <c r="S1376" s="303"/>
      <c r="T1376" s="303"/>
      <c r="U1376" s="303"/>
      <c r="V1376" s="305"/>
      <c r="W1376" s="305"/>
      <c r="X1376" s="305"/>
      <c r="Y1376" s="305"/>
    </row>
    <row r="1377" spans="11:25" ht="15.75" customHeight="1" x14ac:dyDescent="0.25">
      <c r="K1377" s="303"/>
      <c r="L1377" s="303"/>
      <c r="M1377" s="303"/>
      <c r="N1377" s="303"/>
      <c r="O1377" s="303"/>
      <c r="P1377" s="303"/>
      <c r="Q1377" s="303"/>
      <c r="R1377" s="303"/>
      <c r="S1377" s="303"/>
      <c r="T1377" s="303"/>
      <c r="U1377" s="303"/>
      <c r="V1377" s="305"/>
      <c r="W1377" s="305"/>
      <c r="X1377" s="305"/>
      <c r="Y1377" s="305"/>
    </row>
    <row r="1378" spans="11:25" ht="15.75" customHeight="1" x14ac:dyDescent="0.25">
      <c r="K1378" s="303"/>
      <c r="L1378" s="303"/>
      <c r="M1378" s="303"/>
      <c r="N1378" s="303"/>
      <c r="O1378" s="303"/>
      <c r="P1378" s="303"/>
      <c r="Q1378" s="303"/>
      <c r="R1378" s="303"/>
      <c r="S1378" s="303"/>
      <c r="T1378" s="303"/>
      <c r="U1378" s="303"/>
      <c r="V1378" s="305"/>
      <c r="W1378" s="305"/>
      <c r="X1378" s="305"/>
      <c r="Y1378" s="305"/>
    </row>
    <row r="1379" spans="11:25" ht="15.75" customHeight="1" x14ac:dyDescent="0.25">
      <c r="K1379" s="303"/>
      <c r="L1379" s="303"/>
      <c r="M1379" s="303"/>
      <c r="N1379" s="303"/>
      <c r="O1379" s="303"/>
      <c r="P1379" s="303"/>
      <c r="Q1379" s="303"/>
      <c r="R1379" s="303"/>
      <c r="S1379" s="303"/>
      <c r="T1379" s="303"/>
      <c r="U1379" s="303"/>
      <c r="V1379" s="305"/>
      <c r="W1379" s="305"/>
      <c r="X1379" s="305"/>
      <c r="Y1379" s="305"/>
    </row>
    <row r="1380" spans="11:25" ht="15.75" customHeight="1" x14ac:dyDescent="0.25">
      <c r="K1380" s="303"/>
      <c r="L1380" s="303"/>
      <c r="M1380" s="303"/>
      <c r="N1380" s="303"/>
      <c r="O1380" s="303"/>
      <c r="P1380" s="303"/>
      <c r="Q1380" s="303"/>
      <c r="R1380" s="303"/>
      <c r="S1380" s="303"/>
      <c r="T1380" s="303"/>
      <c r="U1380" s="303"/>
      <c r="V1380" s="305"/>
      <c r="W1380" s="305"/>
      <c r="X1380" s="305"/>
      <c r="Y1380" s="305"/>
    </row>
    <row r="1381" spans="11:25" ht="15.75" customHeight="1" x14ac:dyDescent="0.25">
      <c r="K1381" s="303"/>
      <c r="L1381" s="303"/>
      <c r="M1381" s="303"/>
      <c r="N1381" s="303"/>
      <c r="O1381" s="303"/>
      <c r="P1381" s="303"/>
      <c r="Q1381" s="303"/>
      <c r="R1381" s="303"/>
      <c r="S1381" s="303"/>
      <c r="T1381" s="303"/>
      <c r="U1381" s="303"/>
      <c r="V1381" s="305"/>
      <c r="W1381" s="305"/>
      <c r="X1381" s="305"/>
      <c r="Y1381" s="305"/>
    </row>
    <row r="1382" spans="11:25" ht="15.75" customHeight="1" x14ac:dyDescent="0.25">
      <c r="K1382" s="303"/>
      <c r="L1382" s="303"/>
      <c r="M1382" s="303"/>
      <c r="N1382" s="303"/>
      <c r="O1382" s="303"/>
      <c r="P1382" s="303"/>
      <c r="Q1382" s="303"/>
      <c r="R1382" s="303"/>
      <c r="S1382" s="303"/>
      <c r="T1382" s="303"/>
      <c r="U1382" s="303"/>
      <c r="V1382" s="305"/>
      <c r="W1382" s="305"/>
      <c r="X1382" s="305"/>
      <c r="Y1382" s="305"/>
    </row>
    <row r="1383" spans="11:25" ht="15.75" customHeight="1" x14ac:dyDescent="0.25">
      <c r="K1383" s="303"/>
      <c r="L1383" s="303"/>
      <c r="M1383" s="303"/>
      <c r="N1383" s="303"/>
      <c r="O1383" s="303"/>
      <c r="P1383" s="303"/>
      <c r="Q1383" s="303"/>
      <c r="R1383" s="303"/>
      <c r="S1383" s="303"/>
      <c r="T1383" s="303"/>
      <c r="U1383" s="303"/>
      <c r="V1383" s="305"/>
      <c r="W1383" s="305"/>
      <c r="X1383" s="305"/>
      <c r="Y1383" s="305"/>
    </row>
    <row r="1384" spans="11:25" ht="15.75" customHeight="1" x14ac:dyDescent="0.25">
      <c r="K1384" s="303"/>
      <c r="L1384" s="303"/>
      <c r="M1384" s="303"/>
      <c r="N1384" s="303"/>
      <c r="O1384" s="303"/>
      <c r="P1384" s="303"/>
      <c r="Q1384" s="303"/>
      <c r="R1384" s="303"/>
      <c r="S1384" s="303"/>
      <c r="T1384" s="303"/>
      <c r="U1384" s="303"/>
      <c r="V1384" s="305"/>
      <c r="W1384" s="305"/>
      <c r="X1384" s="305"/>
      <c r="Y1384" s="305"/>
    </row>
    <row r="1385" spans="11:25" ht="15.75" customHeight="1" x14ac:dyDescent="0.25">
      <c r="K1385" s="303"/>
      <c r="L1385" s="303"/>
      <c r="M1385" s="303"/>
      <c r="N1385" s="303"/>
      <c r="O1385" s="303"/>
      <c r="P1385" s="303"/>
      <c r="Q1385" s="303"/>
      <c r="R1385" s="303"/>
      <c r="S1385" s="303"/>
      <c r="T1385" s="303"/>
      <c r="U1385" s="303"/>
      <c r="V1385" s="305"/>
      <c r="W1385" s="305"/>
      <c r="X1385" s="305"/>
      <c r="Y1385" s="305"/>
    </row>
    <row r="1386" spans="11:25" ht="15.75" customHeight="1" x14ac:dyDescent="0.25">
      <c r="K1386" s="303"/>
      <c r="L1386" s="303"/>
      <c r="M1386" s="303"/>
      <c r="N1386" s="303"/>
      <c r="O1386" s="303"/>
      <c r="P1386" s="303"/>
      <c r="Q1386" s="303"/>
      <c r="R1386" s="303"/>
      <c r="S1386" s="303"/>
      <c r="T1386" s="303"/>
      <c r="U1386" s="303"/>
      <c r="V1386" s="305"/>
      <c r="W1386" s="305"/>
      <c r="X1386" s="305"/>
      <c r="Y1386" s="305"/>
    </row>
    <row r="1387" spans="11:25" ht="15.75" customHeight="1" x14ac:dyDescent="0.25">
      <c r="K1387" s="303"/>
      <c r="L1387" s="303"/>
      <c r="M1387" s="303"/>
      <c r="N1387" s="303"/>
      <c r="O1387" s="303"/>
      <c r="P1387" s="303"/>
      <c r="Q1387" s="303"/>
      <c r="R1387" s="303"/>
      <c r="S1387" s="303"/>
      <c r="T1387" s="303"/>
      <c r="U1387" s="303"/>
      <c r="V1387" s="305"/>
      <c r="W1387" s="305"/>
      <c r="X1387" s="305"/>
      <c r="Y1387" s="305"/>
    </row>
    <row r="1388" spans="11:25" ht="15.75" customHeight="1" x14ac:dyDescent="0.25">
      <c r="K1388" s="303"/>
      <c r="L1388" s="303"/>
      <c r="M1388" s="303"/>
      <c r="N1388" s="303"/>
      <c r="O1388" s="303"/>
      <c r="P1388" s="303"/>
      <c r="Q1388" s="303"/>
      <c r="R1388" s="303"/>
      <c r="S1388" s="303"/>
      <c r="T1388" s="303"/>
      <c r="U1388" s="303"/>
      <c r="V1388" s="305"/>
      <c r="W1388" s="305"/>
      <c r="X1388" s="305"/>
      <c r="Y1388" s="305"/>
    </row>
    <row r="1389" spans="11:25" ht="15.75" customHeight="1" x14ac:dyDescent="0.25">
      <c r="K1389" s="303"/>
      <c r="L1389" s="303"/>
      <c r="M1389" s="303"/>
      <c r="N1389" s="303"/>
      <c r="O1389" s="303"/>
      <c r="P1389" s="303"/>
      <c r="Q1389" s="303"/>
      <c r="R1389" s="303"/>
      <c r="S1389" s="303"/>
      <c r="T1389" s="303"/>
      <c r="U1389" s="303"/>
      <c r="V1389" s="305"/>
      <c r="W1389" s="305"/>
      <c r="X1389" s="305"/>
      <c r="Y1389" s="305"/>
    </row>
    <row r="1390" spans="11:25" ht="15.75" customHeight="1" x14ac:dyDescent="0.25">
      <c r="K1390" s="303"/>
      <c r="L1390" s="303"/>
      <c r="M1390" s="303"/>
      <c r="N1390" s="303"/>
      <c r="O1390" s="303"/>
      <c r="P1390" s="303"/>
      <c r="Q1390" s="303"/>
      <c r="R1390" s="303"/>
      <c r="S1390" s="303"/>
      <c r="T1390" s="303"/>
      <c r="U1390" s="303"/>
      <c r="V1390" s="305"/>
      <c r="W1390" s="305"/>
      <c r="X1390" s="305"/>
      <c r="Y1390" s="305"/>
    </row>
    <row r="1391" spans="11:25" ht="15.75" customHeight="1" x14ac:dyDescent="0.25">
      <c r="K1391" s="303"/>
      <c r="L1391" s="303"/>
      <c r="M1391" s="303"/>
      <c r="N1391" s="303"/>
      <c r="O1391" s="303"/>
      <c r="P1391" s="303"/>
      <c r="Q1391" s="303"/>
      <c r="R1391" s="303"/>
      <c r="S1391" s="303"/>
      <c r="T1391" s="303"/>
      <c r="U1391" s="303"/>
      <c r="V1391" s="305"/>
      <c r="W1391" s="305"/>
      <c r="X1391" s="305"/>
      <c r="Y1391" s="305"/>
    </row>
    <row r="1392" spans="11:25" ht="15.75" customHeight="1" x14ac:dyDescent="0.25">
      <c r="K1392" s="303"/>
      <c r="L1392" s="303"/>
      <c r="M1392" s="303"/>
      <c r="N1392" s="303"/>
      <c r="O1392" s="303"/>
      <c r="P1392" s="303"/>
      <c r="Q1392" s="303"/>
      <c r="R1392" s="303"/>
      <c r="S1392" s="303"/>
      <c r="T1392" s="303"/>
      <c r="U1392" s="303"/>
      <c r="V1392" s="305"/>
      <c r="W1392" s="305"/>
      <c r="X1392" s="305"/>
      <c r="Y1392" s="305"/>
    </row>
    <row r="1393" spans="11:25" ht="15.75" customHeight="1" x14ac:dyDescent="0.25">
      <c r="K1393" s="303"/>
      <c r="L1393" s="303"/>
      <c r="M1393" s="303"/>
      <c r="N1393" s="303"/>
      <c r="O1393" s="303"/>
      <c r="P1393" s="303"/>
      <c r="Q1393" s="303"/>
      <c r="R1393" s="303"/>
      <c r="S1393" s="303"/>
      <c r="T1393" s="303"/>
      <c r="U1393" s="303"/>
      <c r="V1393" s="305"/>
      <c r="W1393" s="305"/>
      <c r="X1393" s="305"/>
      <c r="Y1393" s="305"/>
    </row>
    <row r="1394" spans="11:25" ht="15.75" customHeight="1" x14ac:dyDescent="0.25">
      <c r="K1394" s="303"/>
      <c r="L1394" s="303"/>
      <c r="M1394" s="303"/>
      <c r="N1394" s="303"/>
      <c r="O1394" s="303"/>
      <c r="P1394" s="303"/>
      <c r="Q1394" s="303"/>
      <c r="R1394" s="303"/>
      <c r="S1394" s="303"/>
      <c r="T1394" s="303"/>
      <c r="U1394" s="303"/>
      <c r="V1394" s="305"/>
      <c r="W1394" s="305"/>
      <c r="X1394" s="305"/>
      <c r="Y1394" s="305"/>
    </row>
    <row r="1395" spans="11:25" ht="15.75" customHeight="1" x14ac:dyDescent="0.25">
      <c r="K1395" s="303"/>
      <c r="L1395" s="303"/>
      <c r="M1395" s="303"/>
      <c r="N1395" s="303"/>
      <c r="O1395" s="303"/>
      <c r="P1395" s="303"/>
      <c r="Q1395" s="303"/>
      <c r="R1395" s="303"/>
      <c r="S1395" s="303"/>
      <c r="T1395" s="303"/>
      <c r="U1395" s="303"/>
      <c r="V1395" s="305"/>
      <c r="W1395" s="305"/>
      <c r="X1395" s="305"/>
      <c r="Y1395" s="305"/>
    </row>
    <row r="1396" spans="11:25" ht="15.75" customHeight="1" x14ac:dyDescent="0.25">
      <c r="K1396" s="303"/>
      <c r="L1396" s="303"/>
      <c r="M1396" s="303"/>
      <c r="N1396" s="303"/>
      <c r="O1396" s="303"/>
      <c r="P1396" s="303"/>
      <c r="Q1396" s="303"/>
      <c r="R1396" s="303"/>
      <c r="S1396" s="303"/>
      <c r="T1396" s="303"/>
      <c r="U1396" s="303"/>
      <c r="V1396" s="305"/>
      <c r="W1396" s="305"/>
      <c r="X1396" s="305"/>
      <c r="Y1396" s="305"/>
    </row>
    <row r="1397" spans="11:25" ht="15.75" customHeight="1" x14ac:dyDescent="0.25">
      <c r="K1397" s="303"/>
      <c r="L1397" s="303"/>
      <c r="M1397" s="303"/>
      <c r="N1397" s="303"/>
      <c r="O1397" s="303"/>
      <c r="P1397" s="303"/>
      <c r="Q1397" s="303"/>
      <c r="R1397" s="303"/>
      <c r="S1397" s="303"/>
      <c r="T1397" s="303"/>
      <c r="U1397" s="303"/>
      <c r="V1397" s="305"/>
      <c r="W1397" s="305"/>
      <c r="X1397" s="305"/>
      <c r="Y1397" s="305"/>
    </row>
    <row r="1398" spans="11:25" ht="15.75" customHeight="1" x14ac:dyDescent="0.25">
      <c r="K1398" s="303"/>
      <c r="L1398" s="303"/>
      <c r="M1398" s="303"/>
      <c r="N1398" s="303"/>
      <c r="O1398" s="303"/>
      <c r="P1398" s="303"/>
      <c r="Q1398" s="303"/>
      <c r="R1398" s="303"/>
      <c r="S1398" s="303"/>
      <c r="T1398" s="303"/>
      <c r="U1398" s="303"/>
      <c r="V1398" s="305"/>
      <c r="W1398" s="305"/>
      <c r="X1398" s="305"/>
      <c r="Y1398" s="305"/>
    </row>
    <row r="1399" spans="11:25" ht="15.75" customHeight="1" x14ac:dyDescent="0.25">
      <c r="K1399" s="303"/>
      <c r="L1399" s="303"/>
      <c r="M1399" s="303"/>
      <c r="N1399" s="303"/>
      <c r="O1399" s="303"/>
      <c r="P1399" s="303"/>
      <c r="Q1399" s="303"/>
      <c r="R1399" s="303"/>
      <c r="S1399" s="303"/>
      <c r="T1399" s="303"/>
      <c r="U1399" s="303"/>
      <c r="V1399" s="305"/>
      <c r="W1399" s="305"/>
      <c r="X1399" s="305"/>
      <c r="Y1399" s="305"/>
    </row>
    <row r="1400" spans="11:25" ht="15.75" customHeight="1" x14ac:dyDescent="0.25">
      <c r="K1400" s="303"/>
      <c r="L1400" s="303"/>
      <c r="M1400" s="303"/>
      <c r="N1400" s="303"/>
      <c r="O1400" s="303"/>
      <c r="P1400" s="303"/>
      <c r="Q1400" s="303"/>
      <c r="R1400" s="303"/>
      <c r="S1400" s="303"/>
      <c r="T1400" s="303"/>
      <c r="U1400" s="303"/>
      <c r="V1400" s="305"/>
      <c r="W1400" s="305"/>
      <c r="X1400" s="305"/>
      <c r="Y1400" s="305"/>
    </row>
    <row r="1401" spans="11:25" ht="15.75" customHeight="1" x14ac:dyDescent="0.25">
      <c r="K1401" s="303"/>
      <c r="L1401" s="303"/>
      <c r="M1401" s="303"/>
      <c r="N1401" s="303"/>
      <c r="O1401" s="303"/>
      <c r="P1401" s="303"/>
      <c r="Q1401" s="303"/>
      <c r="R1401" s="303"/>
      <c r="S1401" s="303"/>
      <c r="T1401" s="303"/>
      <c r="U1401" s="303"/>
      <c r="V1401" s="305"/>
      <c r="W1401" s="305"/>
      <c r="X1401" s="305"/>
      <c r="Y1401" s="305"/>
    </row>
    <row r="1402" spans="11:25" ht="15.75" customHeight="1" x14ac:dyDescent="0.25">
      <c r="K1402" s="303"/>
      <c r="L1402" s="303"/>
      <c r="M1402" s="303"/>
      <c r="N1402" s="303"/>
      <c r="O1402" s="303"/>
      <c r="P1402" s="303"/>
      <c r="Q1402" s="303"/>
      <c r="R1402" s="303"/>
      <c r="S1402" s="303"/>
      <c r="T1402" s="303"/>
      <c r="U1402" s="303"/>
      <c r="V1402" s="305"/>
      <c r="W1402" s="305"/>
      <c r="X1402" s="305"/>
      <c r="Y1402" s="305"/>
    </row>
    <row r="1403" spans="11:25" ht="15.75" customHeight="1" x14ac:dyDescent="0.25">
      <c r="K1403" s="303"/>
      <c r="L1403" s="303"/>
      <c r="M1403" s="303"/>
      <c r="N1403" s="303"/>
      <c r="O1403" s="303"/>
      <c r="P1403" s="303"/>
      <c r="Q1403" s="303"/>
      <c r="R1403" s="303"/>
      <c r="S1403" s="303"/>
      <c r="T1403" s="303"/>
      <c r="U1403" s="303"/>
      <c r="V1403" s="305"/>
      <c r="W1403" s="305"/>
      <c r="X1403" s="305"/>
      <c r="Y1403" s="305"/>
    </row>
    <row r="1404" spans="11:25" ht="15.75" customHeight="1" x14ac:dyDescent="0.25">
      <c r="K1404" s="303"/>
      <c r="L1404" s="303"/>
      <c r="M1404" s="303"/>
      <c r="N1404" s="303"/>
      <c r="O1404" s="303"/>
      <c r="P1404" s="303"/>
      <c r="Q1404" s="303"/>
      <c r="R1404" s="303"/>
      <c r="S1404" s="303"/>
      <c r="T1404" s="303"/>
      <c r="U1404" s="303"/>
      <c r="V1404" s="305"/>
      <c r="W1404" s="305"/>
      <c r="X1404" s="305"/>
      <c r="Y1404" s="305"/>
    </row>
    <row r="1405" spans="11:25" ht="15.75" customHeight="1" x14ac:dyDescent="0.25">
      <c r="K1405" s="303"/>
      <c r="L1405" s="303"/>
      <c r="M1405" s="303"/>
      <c r="N1405" s="303"/>
      <c r="O1405" s="303"/>
      <c r="P1405" s="303"/>
      <c r="Q1405" s="303"/>
      <c r="R1405" s="303"/>
      <c r="S1405" s="303"/>
      <c r="T1405" s="303"/>
      <c r="U1405" s="303"/>
      <c r="V1405" s="305"/>
      <c r="W1405" s="305"/>
      <c r="X1405" s="305"/>
      <c r="Y1405" s="305"/>
    </row>
    <row r="1406" spans="11:25" ht="15.75" customHeight="1" x14ac:dyDescent="0.25">
      <c r="K1406" s="303"/>
      <c r="L1406" s="303"/>
      <c r="M1406" s="303"/>
      <c r="N1406" s="303"/>
      <c r="O1406" s="303"/>
      <c r="P1406" s="303"/>
      <c r="Q1406" s="303"/>
      <c r="R1406" s="303"/>
      <c r="S1406" s="303"/>
      <c r="T1406" s="303"/>
      <c r="U1406" s="303"/>
      <c r="V1406" s="305"/>
      <c r="W1406" s="305"/>
      <c r="X1406" s="305"/>
      <c r="Y1406" s="305"/>
    </row>
    <row r="1407" spans="11:25" ht="15.75" customHeight="1" x14ac:dyDescent="0.25">
      <c r="K1407" s="303"/>
      <c r="L1407" s="303"/>
      <c r="M1407" s="303"/>
      <c r="N1407" s="303"/>
      <c r="O1407" s="303"/>
      <c r="P1407" s="303"/>
      <c r="Q1407" s="303"/>
      <c r="R1407" s="303"/>
      <c r="S1407" s="303"/>
      <c r="T1407" s="303"/>
      <c r="U1407" s="303"/>
      <c r="V1407" s="305"/>
      <c r="W1407" s="305"/>
      <c r="X1407" s="305"/>
      <c r="Y1407" s="305"/>
    </row>
    <row r="1408" spans="11:25" ht="15.75" customHeight="1" x14ac:dyDescent="0.25">
      <c r="K1408" s="303"/>
      <c r="L1408" s="303"/>
      <c r="M1408" s="303"/>
      <c r="N1408" s="303"/>
      <c r="O1408" s="303"/>
      <c r="P1408" s="303"/>
      <c r="Q1408" s="303"/>
      <c r="R1408" s="303"/>
      <c r="S1408" s="303"/>
      <c r="T1408" s="303"/>
      <c r="U1408" s="303"/>
      <c r="V1408" s="305"/>
      <c r="W1408" s="305"/>
      <c r="X1408" s="305"/>
      <c r="Y1408" s="305"/>
    </row>
    <row r="1409" spans="11:25" ht="15.75" customHeight="1" x14ac:dyDescent="0.25">
      <c r="K1409" s="303"/>
      <c r="L1409" s="303"/>
      <c r="M1409" s="303"/>
      <c r="N1409" s="303"/>
      <c r="O1409" s="303"/>
      <c r="P1409" s="303"/>
      <c r="Q1409" s="303"/>
      <c r="R1409" s="303"/>
      <c r="S1409" s="303"/>
      <c r="T1409" s="303"/>
      <c r="U1409" s="303"/>
      <c r="V1409" s="305"/>
      <c r="W1409" s="305"/>
      <c r="X1409" s="305"/>
      <c r="Y1409" s="305"/>
    </row>
    <row r="1410" spans="11:25" ht="15.75" customHeight="1" x14ac:dyDescent="0.25">
      <c r="K1410" s="303"/>
      <c r="L1410" s="303"/>
      <c r="M1410" s="303"/>
      <c r="N1410" s="303"/>
      <c r="O1410" s="303"/>
      <c r="P1410" s="303"/>
      <c r="Q1410" s="303"/>
      <c r="R1410" s="303"/>
      <c r="S1410" s="303"/>
      <c r="T1410" s="303"/>
      <c r="U1410" s="303"/>
      <c r="V1410" s="305"/>
      <c r="W1410" s="305"/>
      <c r="X1410" s="305"/>
      <c r="Y1410" s="305"/>
    </row>
    <row r="1411" spans="11:25" ht="15.75" customHeight="1" x14ac:dyDescent="0.25">
      <c r="K1411" s="303"/>
      <c r="L1411" s="303"/>
      <c r="M1411" s="303"/>
      <c r="N1411" s="303"/>
      <c r="O1411" s="303"/>
      <c r="P1411" s="303"/>
      <c r="Q1411" s="303"/>
      <c r="R1411" s="303"/>
      <c r="S1411" s="303"/>
      <c r="T1411" s="303"/>
      <c r="U1411" s="303"/>
      <c r="V1411" s="305"/>
      <c r="W1411" s="305"/>
      <c r="X1411" s="305"/>
      <c r="Y1411" s="305"/>
    </row>
    <row r="1412" spans="11:25" ht="15.75" customHeight="1" x14ac:dyDescent="0.25">
      <c r="K1412" s="303"/>
      <c r="L1412" s="303"/>
      <c r="M1412" s="303"/>
      <c r="N1412" s="303"/>
      <c r="O1412" s="303"/>
      <c r="P1412" s="303"/>
      <c r="Q1412" s="303"/>
      <c r="R1412" s="303"/>
      <c r="S1412" s="303"/>
      <c r="T1412" s="303"/>
      <c r="U1412" s="303"/>
      <c r="V1412" s="305"/>
      <c r="W1412" s="305"/>
      <c r="X1412" s="305"/>
      <c r="Y1412" s="305"/>
    </row>
    <row r="1413" spans="11:25" ht="15.75" customHeight="1" x14ac:dyDescent="0.25">
      <c r="K1413" s="303"/>
      <c r="L1413" s="303"/>
      <c r="M1413" s="303"/>
      <c r="N1413" s="303"/>
      <c r="O1413" s="303"/>
      <c r="P1413" s="303"/>
      <c r="Q1413" s="303"/>
      <c r="R1413" s="303"/>
      <c r="S1413" s="303"/>
      <c r="T1413" s="303"/>
      <c r="U1413" s="303"/>
      <c r="V1413" s="305"/>
      <c r="W1413" s="305"/>
      <c r="X1413" s="305"/>
      <c r="Y1413" s="305"/>
    </row>
    <row r="1414" spans="11:25" ht="15.75" customHeight="1" x14ac:dyDescent="0.25">
      <c r="K1414" s="303"/>
      <c r="L1414" s="303"/>
      <c r="M1414" s="303"/>
      <c r="N1414" s="303"/>
      <c r="O1414" s="303"/>
      <c r="P1414" s="303"/>
      <c r="Q1414" s="303"/>
      <c r="R1414" s="303"/>
      <c r="S1414" s="303"/>
      <c r="T1414" s="303"/>
      <c r="U1414" s="303"/>
      <c r="V1414" s="305"/>
      <c r="W1414" s="305"/>
      <c r="X1414" s="305"/>
      <c r="Y1414" s="305"/>
    </row>
    <row r="1415" spans="11:25" ht="15.75" customHeight="1" x14ac:dyDescent="0.25">
      <c r="K1415" s="303"/>
      <c r="L1415" s="303"/>
      <c r="M1415" s="303"/>
      <c r="N1415" s="303"/>
      <c r="O1415" s="303"/>
      <c r="P1415" s="303"/>
      <c r="Q1415" s="303"/>
      <c r="R1415" s="303"/>
      <c r="S1415" s="303"/>
      <c r="T1415" s="303"/>
      <c r="U1415" s="303"/>
      <c r="V1415" s="305"/>
      <c r="W1415" s="305"/>
      <c r="X1415" s="305"/>
      <c r="Y1415" s="305"/>
    </row>
    <row r="1416" spans="11:25" ht="15.75" customHeight="1" x14ac:dyDescent="0.25">
      <c r="K1416" s="303"/>
      <c r="L1416" s="303"/>
      <c r="M1416" s="303"/>
      <c r="N1416" s="303"/>
      <c r="O1416" s="303"/>
      <c r="P1416" s="303"/>
      <c r="Q1416" s="303"/>
      <c r="R1416" s="303"/>
      <c r="S1416" s="303"/>
      <c r="T1416" s="303"/>
      <c r="U1416" s="303"/>
      <c r="V1416" s="305"/>
      <c r="W1416" s="305"/>
      <c r="X1416" s="305"/>
      <c r="Y1416" s="305"/>
    </row>
    <row r="1417" spans="11:25" ht="15.75" customHeight="1" x14ac:dyDescent="0.25">
      <c r="K1417" s="303"/>
      <c r="L1417" s="303"/>
      <c r="M1417" s="303"/>
      <c r="N1417" s="303"/>
      <c r="O1417" s="303"/>
      <c r="P1417" s="303"/>
      <c r="Q1417" s="303"/>
      <c r="R1417" s="303"/>
      <c r="S1417" s="303"/>
      <c r="T1417" s="303"/>
      <c r="U1417" s="303"/>
      <c r="V1417" s="305"/>
      <c r="W1417" s="305"/>
      <c r="X1417" s="305"/>
      <c r="Y1417" s="305"/>
    </row>
    <row r="1418" spans="11:25" ht="15.75" customHeight="1" x14ac:dyDescent="0.25">
      <c r="K1418" s="303"/>
      <c r="L1418" s="303"/>
      <c r="M1418" s="303"/>
      <c r="N1418" s="303"/>
      <c r="O1418" s="303"/>
      <c r="P1418" s="303"/>
      <c r="Q1418" s="303"/>
      <c r="R1418" s="303"/>
      <c r="S1418" s="303"/>
      <c r="T1418" s="303"/>
      <c r="U1418" s="303"/>
      <c r="V1418" s="305"/>
      <c r="W1418" s="305"/>
      <c r="X1418" s="305"/>
      <c r="Y1418" s="305"/>
    </row>
    <row r="1419" spans="11:25" ht="15.75" customHeight="1" x14ac:dyDescent="0.25">
      <c r="K1419" s="303"/>
      <c r="L1419" s="303"/>
      <c r="M1419" s="303"/>
      <c r="N1419" s="303"/>
      <c r="O1419" s="303"/>
      <c r="P1419" s="303"/>
      <c r="Q1419" s="303"/>
      <c r="R1419" s="303"/>
      <c r="S1419" s="303"/>
      <c r="T1419" s="303"/>
      <c r="U1419" s="303"/>
      <c r="V1419" s="305"/>
      <c r="W1419" s="305"/>
      <c r="X1419" s="305"/>
      <c r="Y1419" s="305"/>
    </row>
    <row r="1420" spans="11:25" ht="15.75" customHeight="1" x14ac:dyDescent="0.25">
      <c r="K1420" s="303"/>
      <c r="L1420" s="303"/>
      <c r="M1420" s="303"/>
      <c r="N1420" s="303"/>
      <c r="O1420" s="303"/>
      <c r="P1420" s="303"/>
      <c r="Q1420" s="303"/>
      <c r="R1420" s="303"/>
      <c r="S1420" s="303"/>
      <c r="T1420" s="303"/>
      <c r="U1420" s="303"/>
      <c r="V1420" s="305"/>
      <c r="W1420" s="305"/>
      <c r="X1420" s="305"/>
      <c r="Y1420" s="305"/>
    </row>
    <row r="1421" spans="11:25" ht="15.75" customHeight="1" x14ac:dyDescent="0.25">
      <c r="K1421" s="303"/>
      <c r="L1421" s="303"/>
      <c r="M1421" s="303"/>
      <c r="N1421" s="303"/>
      <c r="O1421" s="303"/>
      <c r="P1421" s="303"/>
      <c r="Q1421" s="303"/>
      <c r="R1421" s="303"/>
      <c r="S1421" s="303"/>
      <c r="T1421" s="303"/>
      <c r="U1421" s="303"/>
      <c r="V1421" s="305"/>
      <c r="W1421" s="305"/>
      <c r="X1421" s="305"/>
      <c r="Y1421" s="305"/>
    </row>
    <row r="1422" spans="11:25" ht="15.75" customHeight="1" x14ac:dyDescent="0.25">
      <c r="K1422" s="303"/>
      <c r="L1422" s="303"/>
      <c r="M1422" s="303"/>
      <c r="N1422" s="303"/>
      <c r="O1422" s="303"/>
      <c r="P1422" s="303"/>
      <c r="Q1422" s="303"/>
      <c r="R1422" s="303"/>
      <c r="S1422" s="303"/>
      <c r="T1422" s="303"/>
      <c r="U1422" s="303"/>
      <c r="V1422" s="305"/>
      <c r="W1422" s="305"/>
      <c r="X1422" s="305"/>
      <c r="Y1422" s="305"/>
    </row>
    <row r="1423" spans="11:25" ht="15.75" customHeight="1" x14ac:dyDescent="0.25">
      <c r="K1423" s="303"/>
      <c r="L1423" s="303"/>
      <c r="M1423" s="303"/>
      <c r="N1423" s="303"/>
      <c r="O1423" s="303"/>
      <c r="P1423" s="303"/>
      <c r="Q1423" s="303"/>
      <c r="R1423" s="303"/>
      <c r="S1423" s="303"/>
      <c r="T1423" s="303"/>
      <c r="U1423" s="303"/>
      <c r="V1423" s="305"/>
      <c r="W1423" s="305"/>
      <c r="X1423" s="305"/>
      <c r="Y1423" s="305"/>
    </row>
    <row r="1424" spans="11:25" ht="15.75" customHeight="1" x14ac:dyDescent="0.25">
      <c r="K1424" s="303"/>
      <c r="L1424" s="303"/>
      <c r="M1424" s="303"/>
      <c r="N1424" s="303"/>
      <c r="O1424" s="303"/>
      <c r="P1424" s="303"/>
      <c r="Q1424" s="303"/>
      <c r="R1424" s="303"/>
      <c r="S1424" s="303"/>
      <c r="T1424" s="303"/>
      <c r="U1424" s="303"/>
      <c r="V1424" s="305"/>
      <c r="W1424" s="305"/>
      <c r="X1424" s="305"/>
      <c r="Y1424" s="305"/>
    </row>
    <row r="1425" spans="11:25" ht="15.75" customHeight="1" x14ac:dyDescent="0.25">
      <c r="K1425" s="303"/>
      <c r="L1425" s="303"/>
      <c r="M1425" s="303"/>
      <c r="N1425" s="303"/>
      <c r="O1425" s="303"/>
      <c r="P1425" s="303"/>
      <c r="Q1425" s="303"/>
      <c r="R1425" s="303"/>
      <c r="S1425" s="303"/>
      <c r="T1425" s="303"/>
      <c r="U1425" s="303"/>
      <c r="V1425" s="305"/>
      <c r="W1425" s="305"/>
      <c r="X1425" s="305"/>
      <c r="Y1425" s="305"/>
    </row>
    <row r="1426" spans="11:25" ht="15.75" customHeight="1" x14ac:dyDescent="0.25">
      <c r="K1426" s="303"/>
      <c r="L1426" s="303"/>
      <c r="M1426" s="303"/>
      <c r="N1426" s="303"/>
      <c r="O1426" s="303"/>
      <c r="P1426" s="303"/>
      <c r="Q1426" s="303"/>
      <c r="R1426" s="303"/>
      <c r="S1426" s="303"/>
      <c r="T1426" s="303"/>
      <c r="U1426" s="303"/>
      <c r="V1426" s="305"/>
      <c r="W1426" s="305"/>
      <c r="X1426" s="305"/>
      <c r="Y1426" s="305"/>
    </row>
    <row r="1427" spans="11:25" ht="15.75" customHeight="1" x14ac:dyDescent="0.25">
      <c r="K1427" s="303"/>
      <c r="L1427" s="303"/>
      <c r="M1427" s="303"/>
      <c r="N1427" s="303"/>
      <c r="O1427" s="303"/>
      <c r="P1427" s="303"/>
      <c r="Q1427" s="303"/>
      <c r="R1427" s="303"/>
      <c r="S1427" s="303"/>
      <c r="T1427" s="303"/>
      <c r="U1427" s="303"/>
      <c r="V1427" s="305"/>
      <c r="W1427" s="305"/>
      <c r="X1427" s="305"/>
      <c r="Y1427" s="305"/>
    </row>
    <row r="1428" spans="11:25" ht="15.75" customHeight="1" x14ac:dyDescent="0.25">
      <c r="K1428" s="303"/>
      <c r="L1428" s="303"/>
      <c r="M1428" s="303"/>
      <c r="N1428" s="303"/>
      <c r="O1428" s="303"/>
      <c r="P1428" s="303"/>
      <c r="Q1428" s="303"/>
      <c r="R1428" s="303"/>
      <c r="S1428" s="303"/>
      <c r="T1428" s="303"/>
      <c r="U1428" s="303"/>
      <c r="V1428" s="305"/>
      <c r="W1428" s="305"/>
      <c r="X1428" s="305"/>
      <c r="Y1428" s="305"/>
    </row>
    <row r="1429" spans="11:25" ht="15.75" customHeight="1" x14ac:dyDescent="0.25">
      <c r="K1429" s="303"/>
      <c r="L1429" s="303"/>
      <c r="M1429" s="303"/>
      <c r="N1429" s="303"/>
      <c r="O1429" s="303"/>
      <c r="P1429" s="303"/>
      <c r="Q1429" s="303"/>
      <c r="R1429" s="303"/>
      <c r="S1429" s="303"/>
      <c r="T1429" s="303"/>
      <c r="U1429" s="303"/>
      <c r="V1429" s="305"/>
      <c r="W1429" s="305"/>
      <c r="X1429" s="305"/>
      <c r="Y1429" s="305"/>
    </row>
    <row r="1430" spans="11:25" ht="15.75" customHeight="1" x14ac:dyDescent="0.25">
      <c r="K1430" s="303"/>
      <c r="L1430" s="303"/>
      <c r="M1430" s="303"/>
      <c r="N1430" s="303"/>
      <c r="O1430" s="303"/>
      <c r="P1430" s="303"/>
      <c r="Q1430" s="303"/>
      <c r="R1430" s="303"/>
      <c r="S1430" s="303"/>
      <c r="T1430" s="303"/>
      <c r="U1430" s="303"/>
      <c r="V1430" s="305"/>
      <c r="W1430" s="305"/>
      <c r="X1430" s="305"/>
      <c r="Y1430" s="305"/>
    </row>
    <row r="1431" spans="11:25" ht="15.75" customHeight="1" x14ac:dyDescent="0.25">
      <c r="K1431" s="303"/>
      <c r="L1431" s="303"/>
      <c r="M1431" s="303"/>
      <c r="N1431" s="303"/>
      <c r="O1431" s="303"/>
      <c r="P1431" s="303"/>
      <c r="Q1431" s="303"/>
      <c r="R1431" s="303"/>
      <c r="S1431" s="303"/>
      <c r="T1431" s="303"/>
      <c r="U1431" s="303"/>
      <c r="V1431" s="305"/>
      <c r="W1431" s="305"/>
      <c r="X1431" s="305"/>
      <c r="Y1431" s="305"/>
    </row>
    <row r="1432" spans="11:25" ht="15.75" customHeight="1" x14ac:dyDescent="0.25">
      <c r="K1432" s="303"/>
      <c r="L1432" s="303"/>
      <c r="M1432" s="303"/>
      <c r="N1432" s="303"/>
      <c r="O1432" s="303"/>
      <c r="P1432" s="303"/>
      <c r="Q1432" s="303"/>
      <c r="R1432" s="303"/>
      <c r="S1432" s="303"/>
      <c r="T1432" s="303"/>
      <c r="U1432" s="303"/>
      <c r="V1432" s="305"/>
      <c r="W1432" s="305"/>
      <c r="X1432" s="305"/>
      <c r="Y1432" s="305"/>
    </row>
    <row r="1433" spans="11:25" ht="15.75" customHeight="1" x14ac:dyDescent="0.25">
      <c r="K1433" s="303"/>
      <c r="L1433" s="303"/>
      <c r="M1433" s="303"/>
      <c r="N1433" s="303"/>
      <c r="O1433" s="303"/>
      <c r="P1433" s="303"/>
      <c r="Q1433" s="303"/>
      <c r="R1433" s="303"/>
      <c r="S1433" s="303"/>
      <c r="T1433" s="303"/>
      <c r="U1433" s="303"/>
      <c r="V1433" s="305"/>
      <c r="W1433" s="305"/>
      <c r="X1433" s="305"/>
      <c r="Y1433" s="305"/>
    </row>
    <row r="1434" spans="11:25" ht="15.75" customHeight="1" x14ac:dyDescent="0.25">
      <c r="K1434" s="303"/>
      <c r="L1434" s="303"/>
      <c r="M1434" s="303"/>
      <c r="N1434" s="303"/>
      <c r="O1434" s="303"/>
      <c r="P1434" s="303"/>
      <c r="Q1434" s="303"/>
      <c r="R1434" s="303"/>
      <c r="S1434" s="303"/>
      <c r="T1434" s="303"/>
      <c r="U1434" s="303"/>
      <c r="V1434" s="305"/>
      <c r="W1434" s="305"/>
      <c r="X1434" s="305"/>
      <c r="Y1434" s="305"/>
    </row>
    <row r="1435" spans="11:25" ht="15.75" customHeight="1" x14ac:dyDescent="0.25">
      <c r="K1435" s="303"/>
      <c r="L1435" s="303"/>
      <c r="M1435" s="303"/>
      <c r="N1435" s="303"/>
      <c r="O1435" s="303"/>
      <c r="P1435" s="303"/>
      <c r="Q1435" s="303"/>
      <c r="R1435" s="303"/>
      <c r="S1435" s="303"/>
      <c r="T1435" s="303"/>
      <c r="U1435" s="303"/>
      <c r="V1435" s="305"/>
      <c r="W1435" s="305"/>
      <c r="X1435" s="305"/>
      <c r="Y1435" s="305"/>
    </row>
    <row r="1436" spans="11:25" ht="15.75" customHeight="1" x14ac:dyDescent="0.25">
      <c r="K1436" s="303"/>
      <c r="L1436" s="303"/>
      <c r="M1436" s="303"/>
      <c r="N1436" s="303"/>
      <c r="O1436" s="303"/>
      <c r="P1436" s="303"/>
      <c r="Q1436" s="303"/>
      <c r="R1436" s="303"/>
      <c r="S1436" s="303"/>
      <c r="T1436" s="303"/>
      <c r="U1436" s="303"/>
      <c r="V1436" s="305"/>
      <c r="W1436" s="305"/>
      <c r="X1436" s="305"/>
      <c r="Y1436" s="305"/>
    </row>
    <row r="1437" spans="11:25" ht="15.75" customHeight="1" x14ac:dyDescent="0.25">
      <c r="K1437" s="303"/>
      <c r="L1437" s="303"/>
      <c r="M1437" s="303"/>
      <c r="N1437" s="303"/>
      <c r="O1437" s="303"/>
      <c r="P1437" s="303"/>
      <c r="Q1437" s="303"/>
      <c r="R1437" s="303"/>
      <c r="S1437" s="303"/>
      <c r="T1437" s="303"/>
      <c r="U1437" s="303"/>
      <c r="V1437" s="305"/>
      <c r="W1437" s="305"/>
      <c r="X1437" s="305"/>
      <c r="Y1437" s="305"/>
    </row>
    <row r="1438" spans="11:25" ht="15.75" customHeight="1" x14ac:dyDescent="0.25">
      <c r="K1438" s="303"/>
      <c r="L1438" s="303"/>
      <c r="M1438" s="303"/>
      <c r="N1438" s="303"/>
      <c r="O1438" s="303"/>
      <c r="P1438" s="303"/>
      <c r="Q1438" s="303"/>
      <c r="R1438" s="303"/>
      <c r="S1438" s="303"/>
      <c r="T1438" s="303"/>
      <c r="U1438" s="303"/>
      <c r="V1438" s="305"/>
      <c r="W1438" s="305"/>
      <c r="X1438" s="305"/>
      <c r="Y1438" s="305"/>
    </row>
    <row r="1439" spans="11:25" ht="15.75" customHeight="1" x14ac:dyDescent="0.25">
      <c r="K1439" s="303"/>
      <c r="L1439" s="303"/>
      <c r="M1439" s="303"/>
      <c r="N1439" s="303"/>
      <c r="O1439" s="303"/>
      <c r="P1439" s="303"/>
      <c r="Q1439" s="303"/>
      <c r="R1439" s="303"/>
      <c r="S1439" s="303"/>
      <c r="T1439" s="303"/>
      <c r="U1439" s="303"/>
      <c r="V1439" s="305"/>
      <c r="W1439" s="305"/>
      <c r="X1439" s="305"/>
      <c r="Y1439" s="305"/>
    </row>
    <row r="1440" spans="11:25" ht="15.75" customHeight="1" x14ac:dyDescent="0.25">
      <c r="K1440" s="303"/>
      <c r="L1440" s="303"/>
      <c r="M1440" s="303"/>
      <c r="N1440" s="303"/>
      <c r="O1440" s="303"/>
      <c r="P1440" s="303"/>
      <c r="Q1440" s="303"/>
      <c r="R1440" s="303"/>
      <c r="S1440" s="303"/>
      <c r="T1440" s="303"/>
      <c r="U1440" s="303"/>
      <c r="V1440" s="305"/>
      <c r="W1440" s="305"/>
      <c r="X1440" s="305"/>
      <c r="Y1440" s="305"/>
    </row>
    <row r="1441" spans="11:25" ht="15.75" customHeight="1" x14ac:dyDescent="0.25">
      <c r="K1441" s="303"/>
      <c r="L1441" s="303"/>
      <c r="M1441" s="303"/>
      <c r="N1441" s="303"/>
      <c r="O1441" s="303"/>
      <c r="P1441" s="303"/>
      <c r="Q1441" s="303"/>
      <c r="R1441" s="303"/>
      <c r="S1441" s="303"/>
      <c r="T1441" s="303"/>
      <c r="U1441" s="303"/>
      <c r="V1441" s="305"/>
      <c r="W1441" s="305"/>
      <c r="X1441" s="305"/>
      <c r="Y1441" s="305"/>
    </row>
    <row r="1442" spans="11:25" ht="15.75" customHeight="1" x14ac:dyDescent="0.25">
      <c r="K1442" s="303"/>
      <c r="L1442" s="303"/>
      <c r="M1442" s="303"/>
      <c r="N1442" s="303"/>
      <c r="O1442" s="303"/>
      <c r="P1442" s="303"/>
      <c r="Q1442" s="303"/>
      <c r="R1442" s="303"/>
      <c r="S1442" s="303"/>
      <c r="T1442" s="303"/>
      <c r="U1442" s="303"/>
      <c r="V1442" s="305"/>
      <c r="W1442" s="305"/>
      <c r="X1442" s="305"/>
      <c r="Y1442" s="305"/>
    </row>
    <row r="1443" spans="11:25" ht="15.75" customHeight="1" x14ac:dyDescent="0.25">
      <c r="K1443" s="303"/>
      <c r="L1443" s="303"/>
      <c r="M1443" s="303"/>
      <c r="N1443" s="303"/>
      <c r="O1443" s="303"/>
      <c r="P1443" s="303"/>
      <c r="Q1443" s="303"/>
      <c r="R1443" s="303"/>
      <c r="S1443" s="303"/>
      <c r="T1443" s="303"/>
      <c r="U1443" s="303"/>
      <c r="V1443" s="305"/>
      <c r="W1443" s="305"/>
      <c r="X1443" s="305"/>
      <c r="Y1443" s="305"/>
    </row>
    <row r="1444" spans="11:25" ht="15.75" customHeight="1" x14ac:dyDescent="0.25">
      <c r="K1444" s="303"/>
      <c r="L1444" s="303"/>
      <c r="M1444" s="303"/>
      <c r="N1444" s="303"/>
      <c r="O1444" s="303"/>
      <c r="P1444" s="303"/>
      <c r="Q1444" s="303"/>
      <c r="R1444" s="303"/>
      <c r="S1444" s="303"/>
      <c r="T1444" s="303"/>
      <c r="U1444" s="303"/>
      <c r="V1444" s="305"/>
      <c r="W1444" s="305"/>
      <c r="X1444" s="305"/>
      <c r="Y1444" s="305"/>
    </row>
    <row r="1445" spans="11:25" ht="15.75" customHeight="1" x14ac:dyDescent="0.25">
      <c r="K1445" s="303"/>
      <c r="L1445" s="303"/>
      <c r="M1445" s="303"/>
      <c r="N1445" s="303"/>
      <c r="O1445" s="303"/>
      <c r="P1445" s="303"/>
      <c r="Q1445" s="303"/>
      <c r="R1445" s="303"/>
      <c r="S1445" s="303"/>
      <c r="T1445" s="303"/>
      <c r="U1445" s="303"/>
      <c r="V1445" s="305"/>
      <c r="W1445" s="305"/>
      <c r="X1445" s="305"/>
      <c r="Y1445" s="305"/>
    </row>
    <row r="1446" spans="11:25" ht="15.75" customHeight="1" x14ac:dyDescent="0.25">
      <c r="K1446" s="303"/>
      <c r="L1446" s="303"/>
      <c r="M1446" s="303"/>
      <c r="N1446" s="303"/>
      <c r="O1446" s="303"/>
      <c r="P1446" s="303"/>
      <c r="Q1446" s="303"/>
      <c r="R1446" s="303"/>
      <c r="S1446" s="303"/>
      <c r="T1446" s="303"/>
      <c r="U1446" s="303"/>
      <c r="V1446" s="305"/>
      <c r="W1446" s="305"/>
      <c r="X1446" s="305"/>
      <c r="Y1446" s="305"/>
    </row>
    <row r="1447" spans="11:25" ht="15.75" customHeight="1" x14ac:dyDescent="0.25">
      <c r="K1447" s="303"/>
      <c r="L1447" s="303"/>
      <c r="M1447" s="303"/>
      <c r="N1447" s="303"/>
      <c r="O1447" s="303"/>
      <c r="P1447" s="303"/>
      <c r="Q1447" s="303"/>
      <c r="R1447" s="303"/>
      <c r="S1447" s="303"/>
      <c r="T1447" s="303"/>
      <c r="U1447" s="303"/>
      <c r="V1447" s="305"/>
      <c r="W1447" s="305"/>
      <c r="X1447" s="305"/>
      <c r="Y1447" s="305"/>
    </row>
    <row r="1448" spans="11:25" ht="15.75" customHeight="1" x14ac:dyDescent="0.25">
      <c r="K1448" s="303"/>
      <c r="L1448" s="303"/>
      <c r="M1448" s="303"/>
      <c r="N1448" s="303"/>
      <c r="O1448" s="303"/>
      <c r="P1448" s="303"/>
      <c r="Q1448" s="303"/>
      <c r="R1448" s="303"/>
      <c r="S1448" s="303"/>
      <c r="T1448" s="303"/>
      <c r="U1448" s="303"/>
      <c r="V1448" s="305"/>
      <c r="W1448" s="305"/>
      <c r="X1448" s="305"/>
      <c r="Y1448" s="305"/>
    </row>
    <row r="1449" spans="11:25" ht="15.75" customHeight="1" x14ac:dyDescent="0.25">
      <c r="K1449" s="303"/>
      <c r="L1449" s="303"/>
      <c r="M1449" s="303"/>
      <c r="N1449" s="303"/>
      <c r="O1449" s="303"/>
      <c r="P1449" s="303"/>
      <c r="Q1449" s="303"/>
      <c r="R1449" s="303"/>
      <c r="S1449" s="303"/>
      <c r="T1449" s="303"/>
      <c r="U1449" s="303"/>
      <c r="V1449" s="305"/>
      <c r="W1449" s="305"/>
      <c r="X1449" s="305"/>
      <c r="Y1449" s="305"/>
    </row>
    <row r="1450" spans="11:25" ht="15.75" customHeight="1" x14ac:dyDescent="0.25">
      <c r="K1450" s="303"/>
      <c r="L1450" s="303"/>
      <c r="M1450" s="303"/>
      <c r="N1450" s="303"/>
      <c r="O1450" s="303"/>
      <c r="P1450" s="303"/>
      <c r="Q1450" s="303"/>
      <c r="R1450" s="303"/>
      <c r="S1450" s="303"/>
      <c r="T1450" s="303"/>
      <c r="U1450" s="303"/>
      <c r="V1450" s="305"/>
      <c r="W1450" s="305"/>
      <c r="X1450" s="305"/>
      <c r="Y1450" s="305"/>
    </row>
    <row r="1451" spans="11:25" ht="15.75" customHeight="1" x14ac:dyDescent="0.25">
      <c r="K1451" s="303"/>
      <c r="L1451" s="303"/>
      <c r="M1451" s="303"/>
      <c r="N1451" s="303"/>
      <c r="O1451" s="303"/>
      <c r="P1451" s="303"/>
      <c r="Q1451" s="303"/>
      <c r="R1451" s="303"/>
      <c r="S1451" s="303"/>
      <c r="T1451" s="303"/>
      <c r="U1451" s="303"/>
      <c r="V1451" s="305"/>
      <c r="W1451" s="305"/>
      <c r="X1451" s="305"/>
      <c r="Y1451" s="305"/>
    </row>
    <row r="1452" spans="11:25" ht="15.75" customHeight="1" x14ac:dyDescent="0.25">
      <c r="K1452" s="303"/>
      <c r="L1452" s="303"/>
      <c r="M1452" s="303"/>
      <c r="N1452" s="303"/>
      <c r="O1452" s="303"/>
      <c r="P1452" s="303"/>
      <c r="Q1452" s="303"/>
      <c r="R1452" s="303"/>
      <c r="S1452" s="303"/>
      <c r="T1452" s="303"/>
      <c r="U1452" s="303"/>
      <c r="V1452" s="305"/>
      <c r="W1452" s="305"/>
      <c r="X1452" s="305"/>
      <c r="Y1452" s="305"/>
    </row>
    <row r="1453" spans="11:25" ht="15.75" customHeight="1" x14ac:dyDescent="0.25">
      <c r="K1453" s="303"/>
      <c r="L1453" s="303"/>
      <c r="M1453" s="303"/>
      <c r="N1453" s="303"/>
      <c r="O1453" s="303"/>
      <c r="P1453" s="303"/>
      <c r="Q1453" s="303"/>
      <c r="R1453" s="303"/>
      <c r="S1453" s="303"/>
      <c r="T1453" s="303"/>
      <c r="U1453" s="303"/>
      <c r="V1453" s="305"/>
      <c r="W1453" s="305"/>
      <c r="X1453" s="305"/>
      <c r="Y1453" s="305"/>
    </row>
    <row r="1454" spans="11:25" ht="15.75" customHeight="1" x14ac:dyDescent="0.25">
      <c r="K1454" s="303"/>
      <c r="L1454" s="303"/>
      <c r="M1454" s="303"/>
      <c r="N1454" s="303"/>
      <c r="O1454" s="303"/>
      <c r="P1454" s="303"/>
      <c r="Q1454" s="303"/>
      <c r="R1454" s="303"/>
      <c r="S1454" s="303"/>
      <c r="T1454" s="303"/>
      <c r="U1454" s="303"/>
      <c r="V1454" s="305"/>
      <c r="W1454" s="305"/>
      <c r="X1454" s="305"/>
      <c r="Y1454" s="305"/>
    </row>
    <row r="1455" spans="11:25" ht="15.75" customHeight="1" x14ac:dyDescent="0.25">
      <c r="K1455" s="303"/>
      <c r="L1455" s="303"/>
      <c r="M1455" s="303"/>
      <c r="N1455" s="303"/>
      <c r="O1455" s="303"/>
      <c r="P1455" s="303"/>
      <c r="Q1455" s="303"/>
      <c r="R1455" s="303"/>
      <c r="S1455" s="303"/>
      <c r="T1455" s="303"/>
      <c r="U1455" s="303"/>
      <c r="V1455" s="305"/>
      <c r="W1455" s="305"/>
      <c r="X1455" s="305"/>
      <c r="Y1455" s="305"/>
    </row>
    <row r="1456" spans="11:25" ht="15.75" customHeight="1" x14ac:dyDescent="0.25">
      <c r="K1456" s="303"/>
      <c r="L1456" s="303"/>
      <c r="M1456" s="303"/>
      <c r="N1456" s="303"/>
      <c r="O1456" s="303"/>
      <c r="P1456" s="303"/>
      <c r="Q1456" s="303"/>
      <c r="R1456" s="303"/>
      <c r="S1456" s="303"/>
      <c r="T1456" s="303"/>
      <c r="U1456" s="303"/>
      <c r="V1456" s="305"/>
      <c r="W1456" s="305"/>
      <c r="X1456" s="305"/>
      <c r="Y1456" s="305"/>
    </row>
    <row r="1457" spans="11:25" ht="15.75" customHeight="1" x14ac:dyDescent="0.25">
      <c r="K1457" s="303"/>
      <c r="L1457" s="303"/>
      <c r="M1457" s="303"/>
      <c r="N1457" s="303"/>
      <c r="O1457" s="303"/>
      <c r="P1457" s="303"/>
      <c r="Q1457" s="303"/>
      <c r="R1457" s="303"/>
      <c r="S1457" s="303"/>
      <c r="T1457" s="303"/>
      <c r="U1457" s="303"/>
      <c r="V1457" s="305"/>
      <c r="W1457" s="305"/>
      <c r="X1457" s="305"/>
      <c r="Y1457" s="305"/>
    </row>
    <row r="1458" spans="11:25" ht="15.75" customHeight="1" x14ac:dyDescent="0.25">
      <c r="K1458" s="303"/>
      <c r="L1458" s="303"/>
      <c r="M1458" s="303"/>
      <c r="N1458" s="303"/>
      <c r="O1458" s="303"/>
      <c r="P1458" s="303"/>
      <c r="Q1458" s="303"/>
      <c r="R1458" s="303"/>
      <c r="S1458" s="303"/>
      <c r="T1458" s="303"/>
      <c r="U1458" s="303"/>
      <c r="V1458" s="305"/>
      <c r="W1458" s="305"/>
      <c r="X1458" s="305"/>
      <c r="Y1458" s="305"/>
    </row>
    <row r="1459" spans="11:25" ht="15.75" customHeight="1" x14ac:dyDescent="0.25">
      <c r="K1459" s="303"/>
      <c r="L1459" s="303"/>
      <c r="M1459" s="303"/>
      <c r="N1459" s="303"/>
      <c r="O1459" s="303"/>
      <c r="P1459" s="303"/>
      <c r="Q1459" s="303"/>
      <c r="R1459" s="303"/>
      <c r="S1459" s="303"/>
      <c r="T1459" s="303"/>
      <c r="U1459" s="303"/>
      <c r="V1459" s="305"/>
      <c r="W1459" s="305"/>
      <c r="X1459" s="305"/>
      <c r="Y1459" s="305"/>
    </row>
    <row r="1460" spans="11:25" ht="15.75" customHeight="1" x14ac:dyDescent="0.25">
      <c r="K1460" s="303"/>
      <c r="L1460" s="303"/>
      <c r="M1460" s="303"/>
      <c r="N1460" s="303"/>
      <c r="O1460" s="303"/>
      <c r="P1460" s="303"/>
      <c r="Q1460" s="303"/>
      <c r="R1460" s="303"/>
      <c r="S1460" s="303"/>
      <c r="T1460" s="303"/>
      <c r="U1460" s="303"/>
      <c r="V1460" s="305"/>
      <c r="W1460" s="305"/>
      <c r="X1460" s="305"/>
      <c r="Y1460" s="305"/>
    </row>
    <row r="1461" spans="11:25" ht="15.75" customHeight="1" x14ac:dyDescent="0.25">
      <c r="K1461" s="303"/>
      <c r="L1461" s="303"/>
      <c r="M1461" s="303"/>
      <c r="N1461" s="303"/>
      <c r="O1461" s="303"/>
      <c r="P1461" s="303"/>
      <c r="Q1461" s="303"/>
      <c r="R1461" s="303"/>
      <c r="S1461" s="303"/>
      <c r="T1461" s="303"/>
      <c r="U1461" s="303"/>
      <c r="V1461" s="305"/>
      <c r="W1461" s="305"/>
      <c r="X1461" s="305"/>
      <c r="Y1461" s="305"/>
    </row>
    <row r="1462" spans="11:25" ht="15.75" customHeight="1" x14ac:dyDescent="0.25">
      <c r="K1462" s="303"/>
      <c r="L1462" s="303"/>
      <c r="M1462" s="303"/>
      <c r="N1462" s="303"/>
      <c r="O1462" s="303"/>
      <c r="P1462" s="303"/>
      <c r="Q1462" s="303"/>
      <c r="R1462" s="303"/>
      <c r="S1462" s="303"/>
      <c r="T1462" s="303"/>
      <c r="U1462" s="303"/>
      <c r="V1462" s="305"/>
      <c r="W1462" s="305"/>
      <c r="X1462" s="305"/>
      <c r="Y1462" s="305"/>
    </row>
    <row r="1463" spans="11:25" ht="15.75" customHeight="1" x14ac:dyDescent="0.25">
      <c r="K1463" s="303"/>
      <c r="L1463" s="303"/>
      <c r="M1463" s="303"/>
      <c r="N1463" s="303"/>
      <c r="O1463" s="303"/>
      <c r="P1463" s="303"/>
      <c r="Q1463" s="303"/>
      <c r="R1463" s="303"/>
      <c r="S1463" s="303"/>
      <c r="T1463" s="303"/>
      <c r="U1463" s="303"/>
      <c r="V1463" s="305"/>
      <c r="W1463" s="305"/>
      <c r="X1463" s="305"/>
      <c r="Y1463" s="305"/>
    </row>
    <row r="1464" spans="11:25" ht="15.75" customHeight="1" x14ac:dyDescent="0.25">
      <c r="K1464" s="303"/>
      <c r="L1464" s="303"/>
      <c r="M1464" s="303"/>
      <c r="N1464" s="303"/>
      <c r="O1464" s="303"/>
      <c r="P1464" s="303"/>
      <c r="Q1464" s="303"/>
      <c r="R1464" s="303"/>
      <c r="S1464" s="303"/>
      <c r="T1464" s="303"/>
      <c r="U1464" s="303"/>
      <c r="V1464" s="305"/>
      <c r="W1464" s="305"/>
      <c r="X1464" s="305"/>
      <c r="Y1464" s="305"/>
    </row>
    <row r="1465" spans="11:25" ht="15.75" customHeight="1" x14ac:dyDescent="0.25">
      <c r="K1465" s="303"/>
      <c r="L1465" s="303"/>
      <c r="M1465" s="303"/>
      <c r="N1465" s="303"/>
      <c r="O1465" s="303"/>
      <c r="P1465" s="303"/>
      <c r="Q1465" s="303"/>
      <c r="R1465" s="303"/>
      <c r="S1465" s="303"/>
      <c r="T1465" s="303"/>
      <c r="U1465" s="303"/>
      <c r="V1465" s="305"/>
      <c r="W1465" s="305"/>
      <c r="X1465" s="305"/>
      <c r="Y1465" s="305"/>
    </row>
    <row r="1466" spans="11:25" ht="15.75" customHeight="1" x14ac:dyDescent="0.25">
      <c r="K1466" s="303"/>
      <c r="L1466" s="303"/>
      <c r="M1466" s="303"/>
      <c r="N1466" s="303"/>
      <c r="O1466" s="303"/>
      <c r="P1466" s="303"/>
      <c r="Q1466" s="303"/>
      <c r="R1466" s="303"/>
      <c r="S1466" s="303"/>
      <c r="T1466" s="303"/>
      <c r="U1466" s="303"/>
      <c r="V1466" s="305"/>
      <c r="W1466" s="305"/>
      <c r="X1466" s="305"/>
      <c r="Y1466" s="305"/>
    </row>
    <row r="1467" spans="11:25" ht="15.75" customHeight="1" x14ac:dyDescent="0.25">
      <c r="K1467" s="303"/>
      <c r="L1467" s="303"/>
      <c r="M1467" s="303"/>
      <c r="N1467" s="303"/>
      <c r="O1467" s="303"/>
      <c r="P1467" s="303"/>
      <c r="Q1467" s="303"/>
      <c r="R1467" s="303"/>
      <c r="S1467" s="303"/>
      <c r="T1467" s="303"/>
      <c r="U1467" s="303"/>
      <c r="V1467" s="305"/>
      <c r="W1467" s="305"/>
      <c r="X1467" s="305"/>
      <c r="Y1467" s="305"/>
    </row>
    <row r="1468" spans="11:25" ht="15.75" customHeight="1" x14ac:dyDescent="0.25">
      <c r="K1468" s="303"/>
      <c r="L1468" s="303"/>
      <c r="M1468" s="303"/>
      <c r="N1468" s="303"/>
      <c r="O1468" s="303"/>
      <c r="P1468" s="303"/>
      <c r="Q1468" s="303"/>
      <c r="R1468" s="303"/>
      <c r="S1468" s="303"/>
      <c r="T1468" s="303"/>
      <c r="U1468" s="303"/>
      <c r="V1468" s="305"/>
      <c r="W1468" s="305"/>
      <c r="X1468" s="305"/>
      <c r="Y1468" s="305"/>
    </row>
    <row r="1469" spans="11:25" ht="15.75" customHeight="1" x14ac:dyDescent="0.25">
      <c r="K1469" s="303"/>
      <c r="L1469" s="303"/>
      <c r="M1469" s="303"/>
      <c r="N1469" s="303"/>
      <c r="O1469" s="303"/>
      <c r="P1469" s="303"/>
      <c r="Q1469" s="303"/>
      <c r="R1469" s="303"/>
      <c r="S1469" s="303"/>
      <c r="T1469" s="303"/>
      <c r="U1469" s="303"/>
      <c r="V1469" s="305"/>
      <c r="W1469" s="305"/>
      <c r="X1469" s="305"/>
      <c r="Y1469" s="305"/>
    </row>
    <row r="1470" spans="11:25" ht="15.75" customHeight="1" x14ac:dyDescent="0.25">
      <c r="K1470" s="303"/>
      <c r="L1470" s="303"/>
      <c r="M1470" s="303"/>
      <c r="N1470" s="303"/>
      <c r="O1470" s="303"/>
      <c r="P1470" s="303"/>
      <c r="Q1470" s="303"/>
      <c r="R1470" s="303"/>
      <c r="S1470" s="303"/>
      <c r="T1470" s="303"/>
      <c r="U1470" s="303"/>
      <c r="V1470" s="305"/>
      <c r="W1470" s="305"/>
      <c r="X1470" s="305"/>
      <c r="Y1470" s="305"/>
    </row>
    <row r="1471" spans="11:25" ht="15.75" customHeight="1" x14ac:dyDescent="0.25">
      <c r="K1471" s="303"/>
      <c r="L1471" s="303"/>
      <c r="M1471" s="303"/>
      <c r="N1471" s="303"/>
      <c r="O1471" s="303"/>
      <c r="P1471" s="303"/>
      <c r="Q1471" s="303"/>
      <c r="R1471" s="303"/>
      <c r="S1471" s="303"/>
      <c r="T1471" s="303"/>
      <c r="U1471" s="303"/>
      <c r="V1471" s="305"/>
      <c r="W1471" s="305"/>
      <c r="X1471" s="305"/>
      <c r="Y1471" s="305"/>
    </row>
    <row r="1472" spans="11:25" ht="15.75" customHeight="1" x14ac:dyDescent="0.25">
      <c r="K1472" s="303"/>
      <c r="L1472" s="303"/>
      <c r="M1472" s="303"/>
      <c r="N1472" s="303"/>
      <c r="O1472" s="303"/>
      <c r="P1472" s="303"/>
      <c r="Q1472" s="303"/>
      <c r="R1472" s="303"/>
      <c r="S1472" s="303"/>
      <c r="T1472" s="303"/>
      <c r="U1472" s="303"/>
      <c r="V1472" s="305"/>
      <c r="W1472" s="305"/>
      <c r="X1472" s="305"/>
      <c r="Y1472" s="305"/>
    </row>
    <row r="1473" spans="11:25" ht="15.75" customHeight="1" x14ac:dyDescent="0.25">
      <c r="K1473" s="303"/>
      <c r="L1473" s="303"/>
      <c r="M1473" s="303"/>
      <c r="N1473" s="303"/>
      <c r="O1473" s="303"/>
      <c r="P1473" s="303"/>
      <c r="Q1473" s="303"/>
      <c r="R1473" s="303"/>
      <c r="S1473" s="303"/>
      <c r="T1473" s="303"/>
      <c r="U1473" s="303"/>
      <c r="V1473" s="305"/>
      <c r="W1473" s="305"/>
      <c r="X1473" s="305"/>
      <c r="Y1473" s="305"/>
    </row>
    <row r="1474" spans="11:25" ht="15.75" customHeight="1" x14ac:dyDescent="0.25">
      <c r="K1474" s="303"/>
      <c r="L1474" s="303"/>
      <c r="M1474" s="303"/>
      <c r="N1474" s="303"/>
      <c r="O1474" s="303"/>
      <c r="P1474" s="303"/>
      <c r="Q1474" s="303"/>
      <c r="R1474" s="303"/>
      <c r="S1474" s="303"/>
      <c r="T1474" s="303"/>
      <c r="U1474" s="303"/>
      <c r="V1474" s="305"/>
      <c r="W1474" s="305"/>
      <c r="X1474" s="305"/>
      <c r="Y1474" s="305"/>
    </row>
    <row r="1475" spans="11:25" ht="15.75" customHeight="1" x14ac:dyDescent="0.25">
      <c r="K1475" s="303"/>
      <c r="L1475" s="303"/>
      <c r="M1475" s="303"/>
      <c r="N1475" s="303"/>
      <c r="O1475" s="303"/>
      <c r="P1475" s="303"/>
      <c r="Q1475" s="303"/>
      <c r="R1475" s="303"/>
      <c r="S1475" s="303"/>
      <c r="T1475" s="303"/>
      <c r="U1475" s="303"/>
      <c r="V1475" s="305"/>
      <c r="W1475" s="305"/>
      <c r="X1475" s="305"/>
      <c r="Y1475" s="305"/>
    </row>
    <row r="1476" spans="11:25" ht="15.75" customHeight="1" x14ac:dyDescent="0.25">
      <c r="K1476" s="303"/>
      <c r="L1476" s="303"/>
      <c r="M1476" s="303"/>
      <c r="N1476" s="303"/>
      <c r="O1476" s="303"/>
      <c r="P1476" s="303"/>
      <c r="Q1476" s="303"/>
      <c r="R1476" s="303"/>
      <c r="S1476" s="303"/>
      <c r="T1476" s="303"/>
      <c r="U1476" s="303"/>
      <c r="V1476" s="305"/>
      <c r="W1476" s="305"/>
      <c r="X1476" s="305"/>
      <c r="Y1476" s="305"/>
    </row>
    <row r="1477" spans="11:25" ht="15.75" customHeight="1" x14ac:dyDescent="0.25">
      <c r="K1477" s="303"/>
      <c r="L1477" s="303"/>
      <c r="M1477" s="303"/>
      <c r="N1477" s="303"/>
      <c r="O1477" s="303"/>
      <c r="P1477" s="303"/>
      <c r="Q1477" s="303"/>
      <c r="R1477" s="303"/>
      <c r="S1477" s="303"/>
      <c r="T1477" s="303"/>
      <c r="U1477" s="303"/>
      <c r="V1477" s="305"/>
      <c r="W1477" s="305"/>
      <c r="X1477" s="305"/>
      <c r="Y1477" s="305"/>
    </row>
    <row r="1478" spans="11:25" ht="15.75" customHeight="1" x14ac:dyDescent="0.25">
      <c r="K1478" s="303"/>
      <c r="L1478" s="303"/>
      <c r="M1478" s="303"/>
      <c r="N1478" s="303"/>
      <c r="O1478" s="303"/>
      <c r="P1478" s="303"/>
      <c r="Q1478" s="303"/>
      <c r="R1478" s="303"/>
      <c r="S1478" s="303"/>
      <c r="T1478" s="303"/>
      <c r="U1478" s="303"/>
      <c r="V1478" s="305"/>
      <c r="W1478" s="305"/>
      <c r="X1478" s="305"/>
      <c r="Y1478" s="305"/>
    </row>
    <row r="1479" spans="11:25" ht="15.75" customHeight="1" x14ac:dyDescent="0.25">
      <c r="K1479" s="303"/>
      <c r="L1479" s="303"/>
      <c r="M1479" s="303"/>
      <c r="N1479" s="303"/>
      <c r="O1479" s="303"/>
      <c r="P1479" s="303"/>
      <c r="Q1479" s="303"/>
      <c r="R1479" s="303"/>
      <c r="S1479" s="303"/>
      <c r="T1479" s="303"/>
      <c r="U1479" s="303"/>
      <c r="V1479" s="305"/>
      <c r="W1479" s="305"/>
      <c r="X1479" s="305"/>
      <c r="Y1479" s="305"/>
    </row>
    <row r="1480" spans="11:25" ht="15.75" customHeight="1" x14ac:dyDescent="0.25">
      <c r="K1480" s="303"/>
      <c r="L1480" s="303"/>
      <c r="M1480" s="303"/>
      <c r="N1480" s="303"/>
      <c r="O1480" s="303"/>
      <c r="P1480" s="303"/>
      <c r="Q1480" s="303"/>
      <c r="R1480" s="303"/>
      <c r="S1480" s="303"/>
      <c r="T1480" s="303"/>
      <c r="U1480" s="303"/>
      <c r="V1480" s="305"/>
      <c r="W1480" s="305"/>
      <c r="X1480" s="305"/>
      <c r="Y1480" s="305"/>
    </row>
    <row r="1481" spans="11:25" ht="15.75" customHeight="1" x14ac:dyDescent="0.25">
      <c r="K1481" s="303"/>
      <c r="L1481" s="303"/>
      <c r="M1481" s="303"/>
      <c r="N1481" s="303"/>
      <c r="O1481" s="303"/>
      <c r="P1481" s="303"/>
      <c r="Q1481" s="303"/>
      <c r="R1481" s="303"/>
      <c r="S1481" s="303"/>
      <c r="T1481" s="303"/>
      <c r="U1481" s="303"/>
      <c r="V1481" s="305"/>
      <c r="W1481" s="305"/>
      <c r="X1481" s="305"/>
      <c r="Y1481" s="305"/>
    </row>
    <row r="1482" spans="11:25" ht="15.75" customHeight="1" x14ac:dyDescent="0.25">
      <c r="K1482" s="303"/>
      <c r="L1482" s="303"/>
      <c r="M1482" s="303"/>
      <c r="N1482" s="303"/>
      <c r="O1482" s="303"/>
      <c r="P1482" s="303"/>
      <c r="Q1482" s="303"/>
      <c r="R1482" s="303"/>
      <c r="S1482" s="303"/>
      <c r="T1482" s="303"/>
      <c r="U1482" s="303"/>
      <c r="V1482" s="305"/>
      <c r="W1482" s="305"/>
      <c r="X1482" s="305"/>
      <c r="Y1482" s="305"/>
    </row>
    <row r="1483" spans="11:25" ht="15.75" customHeight="1" x14ac:dyDescent="0.25">
      <c r="K1483" s="303"/>
      <c r="L1483" s="303"/>
      <c r="M1483" s="303"/>
      <c r="N1483" s="303"/>
      <c r="O1483" s="303"/>
      <c r="P1483" s="303"/>
      <c r="Q1483" s="303"/>
      <c r="R1483" s="303"/>
      <c r="S1483" s="303"/>
      <c r="T1483" s="303"/>
      <c r="U1483" s="303"/>
      <c r="V1483" s="305"/>
      <c r="W1483" s="305"/>
      <c r="X1483" s="305"/>
      <c r="Y1483" s="305"/>
    </row>
    <row r="1484" spans="11:25" ht="15.75" customHeight="1" x14ac:dyDescent="0.25">
      <c r="K1484" s="303"/>
      <c r="L1484" s="303"/>
      <c r="M1484" s="303"/>
      <c r="N1484" s="303"/>
      <c r="O1484" s="303"/>
      <c r="P1484" s="303"/>
      <c r="Q1484" s="303"/>
      <c r="R1484" s="303"/>
      <c r="S1484" s="303"/>
      <c r="T1484" s="303"/>
      <c r="U1484" s="303"/>
      <c r="V1484" s="305"/>
      <c r="W1484" s="305"/>
      <c r="X1484" s="305"/>
      <c r="Y1484" s="305"/>
    </row>
    <row r="1485" spans="11:25" ht="15.75" customHeight="1" x14ac:dyDescent="0.25">
      <c r="K1485" s="303"/>
      <c r="L1485" s="303"/>
      <c r="M1485" s="303"/>
      <c r="N1485" s="303"/>
      <c r="O1485" s="303"/>
      <c r="P1485" s="303"/>
      <c r="Q1485" s="303"/>
      <c r="R1485" s="303"/>
      <c r="S1485" s="303"/>
      <c r="T1485" s="303"/>
      <c r="U1485" s="303"/>
      <c r="V1485" s="305"/>
      <c r="W1485" s="305"/>
      <c r="X1485" s="305"/>
      <c r="Y1485" s="305"/>
    </row>
    <row r="1486" spans="11:25" ht="15.75" customHeight="1" x14ac:dyDescent="0.25">
      <c r="K1486" s="303"/>
      <c r="L1486" s="303"/>
      <c r="M1486" s="303"/>
      <c r="N1486" s="303"/>
      <c r="O1486" s="303"/>
      <c r="P1486" s="303"/>
      <c r="Q1486" s="303"/>
      <c r="R1486" s="303"/>
      <c r="S1486" s="303"/>
      <c r="T1486" s="303"/>
      <c r="U1486" s="303"/>
      <c r="V1486" s="305"/>
      <c r="W1486" s="305"/>
      <c r="X1486" s="305"/>
      <c r="Y1486" s="305"/>
    </row>
    <row r="1487" spans="11:25" ht="15.75" customHeight="1" x14ac:dyDescent="0.25">
      <c r="K1487" s="303"/>
      <c r="L1487" s="303"/>
      <c r="M1487" s="303"/>
      <c r="N1487" s="303"/>
      <c r="O1487" s="303"/>
      <c r="P1487" s="303"/>
      <c r="Q1487" s="303"/>
      <c r="R1487" s="303"/>
      <c r="S1487" s="303"/>
      <c r="T1487" s="303"/>
      <c r="U1487" s="303"/>
      <c r="V1487" s="305"/>
      <c r="W1487" s="305"/>
      <c r="X1487" s="305"/>
      <c r="Y1487" s="305"/>
    </row>
    <row r="1488" spans="11:25" ht="15.75" customHeight="1" x14ac:dyDescent="0.25">
      <c r="K1488" s="303"/>
      <c r="L1488" s="303"/>
      <c r="M1488" s="303"/>
      <c r="N1488" s="303"/>
      <c r="O1488" s="303"/>
      <c r="P1488" s="303"/>
      <c r="Q1488" s="303"/>
      <c r="R1488" s="303"/>
      <c r="S1488" s="303"/>
      <c r="T1488" s="303"/>
      <c r="U1488" s="303"/>
      <c r="V1488" s="305"/>
      <c r="W1488" s="305"/>
      <c r="X1488" s="305"/>
      <c r="Y1488" s="305"/>
    </row>
    <row r="1489" spans="11:25" ht="15.75" customHeight="1" x14ac:dyDescent="0.25">
      <c r="K1489" s="303"/>
      <c r="L1489" s="303"/>
      <c r="M1489" s="303"/>
      <c r="N1489" s="303"/>
      <c r="O1489" s="303"/>
      <c r="P1489" s="303"/>
      <c r="Q1489" s="303"/>
      <c r="R1489" s="303"/>
      <c r="S1489" s="303"/>
      <c r="T1489" s="303"/>
      <c r="U1489" s="303"/>
      <c r="V1489" s="305"/>
      <c r="W1489" s="305"/>
      <c r="X1489" s="305"/>
      <c r="Y1489" s="305"/>
    </row>
    <row r="1490" spans="11:25" ht="15.75" customHeight="1" x14ac:dyDescent="0.25">
      <c r="K1490" s="303"/>
      <c r="L1490" s="303"/>
      <c r="M1490" s="303"/>
      <c r="N1490" s="303"/>
      <c r="O1490" s="303"/>
      <c r="P1490" s="303"/>
      <c r="Q1490" s="303"/>
      <c r="R1490" s="303"/>
      <c r="S1490" s="303"/>
      <c r="T1490" s="303"/>
      <c r="U1490" s="303"/>
      <c r="V1490" s="305"/>
      <c r="W1490" s="305"/>
      <c r="X1490" s="305"/>
      <c r="Y1490" s="305"/>
    </row>
    <row r="1491" spans="11:25" ht="15.75" customHeight="1" x14ac:dyDescent="0.25">
      <c r="K1491" s="303"/>
      <c r="L1491" s="303"/>
      <c r="M1491" s="303"/>
      <c r="N1491" s="303"/>
      <c r="O1491" s="303"/>
      <c r="P1491" s="303"/>
      <c r="Q1491" s="303"/>
      <c r="R1491" s="303"/>
      <c r="S1491" s="303"/>
      <c r="T1491" s="303"/>
      <c r="U1491" s="303"/>
      <c r="V1491" s="305"/>
      <c r="W1491" s="305"/>
      <c r="X1491" s="305"/>
      <c r="Y1491" s="305"/>
    </row>
    <row r="1492" spans="11:25" ht="15.75" customHeight="1" x14ac:dyDescent="0.25">
      <c r="K1492" s="303"/>
      <c r="L1492" s="303"/>
      <c r="M1492" s="303"/>
      <c r="N1492" s="303"/>
      <c r="O1492" s="303"/>
      <c r="P1492" s="303"/>
      <c r="Q1492" s="303"/>
      <c r="R1492" s="303"/>
      <c r="S1492" s="303"/>
      <c r="T1492" s="303"/>
      <c r="U1492" s="303"/>
      <c r="V1492" s="305"/>
      <c r="W1492" s="305"/>
      <c r="X1492" s="305"/>
      <c r="Y1492" s="305"/>
    </row>
    <row r="1493" spans="11:25" ht="15.75" customHeight="1" x14ac:dyDescent="0.25">
      <c r="K1493" s="303"/>
      <c r="L1493" s="303"/>
      <c r="M1493" s="303"/>
      <c r="N1493" s="303"/>
      <c r="O1493" s="303"/>
      <c r="P1493" s="303"/>
      <c r="Q1493" s="303"/>
      <c r="R1493" s="303"/>
      <c r="S1493" s="303"/>
      <c r="T1493" s="303"/>
      <c r="U1493" s="303"/>
      <c r="V1493" s="305"/>
      <c r="W1493" s="305"/>
      <c r="X1493" s="305"/>
      <c r="Y1493" s="305"/>
    </row>
    <row r="1494" spans="11:25" ht="15.75" customHeight="1" x14ac:dyDescent="0.25">
      <c r="K1494" s="303"/>
      <c r="L1494" s="303"/>
      <c r="M1494" s="303"/>
      <c r="N1494" s="303"/>
      <c r="O1494" s="303"/>
      <c r="P1494" s="303"/>
      <c r="Q1494" s="303"/>
      <c r="R1494" s="303"/>
      <c r="S1494" s="303"/>
      <c r="T1494" s="303"/>
      <c r="U1494" s="303"/>
      <c r="V1494" s="305"/>
      <c r="W1494" s="305"/>
      <c r="X1494" s="305"/>
      <c r="Y1494" s="305"/>
    </row>
    <row r="1495" spans="11:25" ht="15.75" customHeight="1" x14ac:dyDescent="0.25">
      <c r="K1495" s="303"/>
      <c r="L1495" s="303"/>
      <c r="M1495" s="303"/>
      <c r="N1495" s="303"/>
      <c r="O1495" s="303"/>
      <c r="P1495" s="303"/>
      <c r="Q1495" s="303"/>
      <c r="R1495" s="303"/>
      <c r="S1495" s="303"/>
      <c r="T1495" s="303"/>
      <c r="U1495" s="303"/>
      <c r="V1495" s="305"/>
      <c r="W1495" s="305"/>
      <c r="X1495" s="305"/>
      <c r="Y1495" s="305"/>
    </row>
    <row r="1496" spans="11:25" ht="15.75" customHeight="1" x14ac:dyDescent="0.25">
      <c r="K1496" s="303"/>
      <c r="L1496" s="303"/>
      <c r="M1496" s="303"/>
      <c r="N1496" s="303"/>
      <c r="O1496" s="303"/>
      <c r="P1496" s="303"/>
      <c r="Q1496" s="303"/>
      <c r="R1496" s="303"/>
      <c r="S1496" s="303"/>
      <c r="T1496" s="303"/>
      <c r="U1496" s="303"/>
      <c r="V1496" s="305"/>
      <c r="W1496" s="305"/>
      <c r="X1496" s="305"/>
      <c r="Y1496" s="305"/>
    </row>
    <row r="1497" spans="11:25" ht="15.75" customHeight="1" x14ac:dyDescent="0.25">
      <c r="K1497" s="303"/>
      <c r="L1497" s="303"/>
      <c r="M1497" s="303"/>
      <c r="N1497" s="303"/>
      <c r="O1497" s="303"/>
      <c r="P1497" s="303"/>
      <c r="Q1497" s="303"/>
      <c r="R1497" s="303"/>
      <c r="S1497" s="303"/>
      <c r="T1497" s="303"/>
      <c r="U1497" s="303"/>
      <c r="V1497" s="305"/>
      <c r="W1497" s="305"/>
      <c r="X1497" s="305"/>
      <c r="Y1497" s="305"/>
    </row>
    <row r="1498" spans="11:25" ht="15.75" customHeight="1" x14ac:dyDescent="0.25">
      <c r="K1498" s="303"/>
      <c r="L1498" s="303"/>
      <c r="M1498" s="303"/>
      <c r="N1498" s="303"/>
      <c r="O1498" s="303"/>
      <c r="P1498" s="303"/>
      <c r="Q1498" s="303"/>
      <c r="R1498" s="303"/>
      <c r="S1498" s="303"/>
      <c r="T1498" s="303"/>
      <c r="U1498" s="303"/>
      <c r="V1498" s="305"/>
      <c r="W1498" s="305"/>
      <c r="X1498" s="305"/>
      <c r="Y1498" s="305"/>
    </row>
    <row r="1499" spans="11:25" ht="15.75" customHeight="1" x14ac:dyDescent="0.25">
      <c r="K1499" s="303"/>
      <c r="L1499" s="303"/>
      <c r="M1499" s="303"/>
      <c r="N1499" s="303"/>
      <c r="O1499" s="303"/>
      <c r="P1499" s="303"/>
      <c r="Q1499" s="303"/>
      <c r="R1499" s="303"/>
      <c r="S1499" s="303"/>
      <c r="T1499" s="303"/>
      <c r="U1499" s="303"/>
      <c r="V1499" s="305"/>
      <c r="W1499" s="305"/>
      <c r="X1499" s="305"/>
      <c r="Y1499" s="305"/>
    </row>
    <row r="1500" spans="11:25" ht="15.75" customHeight="1" x14ac:dyDescent="0.25">
      <c r="K1500" s="303"/>
      <c r="L1500" s="303"/>
      <c r="M1500" s="303"/>
      <c r="N1500" s="303"/>
      <c r="O1500" s="303"/>
      <c r="P1500" s="303"/>
      <c r="Q1500" s="303"/>
      <c r="R1500" s="303"/>
      <c r="S1500" s="303"/>
      <c r="T1500" s="303"/>
      <c r="U1500" s="303"/>
      <c r="V1500" s="305"/>
      <c r="W1500" s="305"/>
      <c r="X1500" s="305"/>
      <c r="Y1500" s="305"/>
    </row>
    <row r="1501" spans="11:25" ht="15.75" customHeight="1" x14ac:dyDescent="0.25">
      <c r="K1501" s="303"/>
      <c r="L1501" s="303"/>
      <c r="M1501" s="303"/>
      <c r="N1501" s="303"/>
      <c r="O1501" s="303"/>
      <c r="P1501" s="303"/>
      <c r="Q1501" s="303"/>
      <c r="R1501" s="303"/>
      <c r="S1501" s="303"/>
      <c r="T1501" s="303"/>
      <c r="U1501" s="303"/>
      <c r="V1501" s="305"/>
      <c r="W1501" s="305"/>
      <c r="X1501" s="305"/>
      <c r="Y1501" s="305"/>
    </row>
    <row r="1502" spans="11:25" ht="15.75" customHeight="1" x14ac:dyDescent="0.25">
      <c r="K1502" s="303"/>
      <c r="L1502" s="303"/>
      <c r="M1502" s="303"/>
      <c r="N1502" s="303"/>
      <c r="O1502" s="303"/>
      <c r="P1502" s="303"/>
      <c r="Q1502" s="303"/>
      <c r="R1502" s="303"/>
      <c r="S1502" s="303"/>
      <c r="T1502" s="303"/>
      <c r="U1502" s="303"/>
      <c r="V1502" s="305"/>
      <c r="W1502" s="305"/>
      <c r="X1502" s="305"/>
      <c r="Y1502" s="305"/>
    </row>
    <row r="1503" spans="11:25" ht="15.75" customHeight="1" x14ac:dyDescent="0.25">
      <c r="K1503" s="303"/>
      <c r="L1503" s="303"/>
      <c r="M1503" s="303"/>
      <c r="N1503" s="303"/>
      <c r="O1503" s="303"/>
      <c r="P1503" s="303"/>
      <c r="Q1503" s="303"/>
      <c r="R1503" s="303"/>
      <c r="S1503" s="303"/>
      <c r="T1503" s="303"/>
      <c r="U1503" s="303"/>
      <c r="V1503" s="305"/>
      <c r="W1503" s="305"/>
      <c r="X1503" s="305"/>
      <c r="Y1503" s="305"/>
    </row>
    <row r="1504" spans="11:25" ht="15.75" customHeight="1" x14ac:dyDescent="0.25">
      <c r="K1504" s="303"/>
      <c r="L1504" s="303"/>
      <c r="M1504" s="303"/>
      <c r="N1504" s="303"/>
      <c r="O1504" s="303"/>
      <c r="P1504" s="303"/>
      <c r="Q1504" s="303"/>
      <c r="R1504" s="303"/>
      <c r="S1504" s="303"/>
      <c r="T1504" s="303"/>
      <c r="U1504" s="303"/>
      <c r="V1504" s="305"/>
      <c r="W1504" s="305"/>
      <c r="X1504" s="305"/>
      <c r="Y1504" s="305"/>
    </row>
    <row r="1505" spans="11:25" ht="15.75" customHeight="1" x14ac:dyDescent="0.25">
      <c r="K1505" s="303"/>
      <c r="L1505" s="303"/>
      <c r="M1505" s="303"/>
      <c r="N1505" s="303"/>
      <c r="O1505" s="303"/>
      <c r="P1505" s="303"/>
      <c r="Q1505" s="303"/>
      <c r="R1505" s="303"/>
      <c r="S1505" s="303"/>
      <c r="T1505" s="303"/>
      <c r="U1505" s="303"/>
      <c r="V1505" s="305"/>
      <c r="W1505" s="305"/>
      <c r="X1505" s="305"/>
      <c r="Y1505" s="305"/>
    </row>
    <row r="1506" spans="11:25" ht="15.75" customHeight="1" x14ac:dyDescent="0.25">
      <c r="K1506" s="303"/>
      <c r="L1506" s="303"/>
      <c r="M1506" s="303"/>
      <c r="N1506" s="303"/>
      <c r="O1506" s="303"/>
      <c r="P1506" s="303"/>
      <c r="Q1506" s="303"/>
      <c r="R1506" s="303"/>
      <c r="S1506" s="303"/>
      <c r="T1506" s="303"/>
      <c r="U1506" s="303"/>
      <c r="V1506" s="305"/>
      <c r="W1506" s="305"/>
      <c r="X1506" s="305"/>
      <c r="Y1506" s="305"/>
    </row>
    <row r="1507" spans="11:25" ht="15.75" customHeight="1" x14ac:dyDescent="0.25">
      <c r="K1507" s="303"/>
      <c r="L1507" s="303"/>
      <c r="M1507" s="303"/>
      <c r="N1507" s="303"/>
      <c r="O1507" s="303"/>
      <c r="P1507" s="303"/>
      <c r="Q1507" s="303"/>
      <c r="R1507" s="303"/>
      <c r="S1507" s="303"/>
      <c r="T1507" s="303"/>
      <c r="U1507" s="303"/>
      <c r="V1507" s="305"/>
      <c r="W1507" s="305"/>
      <c r="X1507" s="305"/>
      <c r="Y1507" s="305"/>
    </row>
    <row r="1508" spans="11:25" ht="15.75" customHeight="1" x14ac:dyDescent="0.25">
      <c r="K1508" s="303"/>
      <c r="L1508" s="303"/>
      <c r="M1508" s="303"/>
      <c r="N1508" s="303"/>
      <c r="O1508" s="303"/>
      <c r="P1508" s="303"/>
      <c r="Q1508" s="303"/>
      <c r="R1508" s="303"/>
      <c r="S1508" s="303"/>
      <c r="T1508" s="303"/>
      <c r="U1508" s="303"/>
      <c r="V1508" s="305"/>
      <c r="W1508" s="305"/>
      <c r="X1508" s="305"/>
      <c r="Y1508" s="305"/>
    </row>
    <row r="1509" spans="11:25" ht="15.75" customHeight="1" x14ac:dyDescent="0.25">
      <c r="K1509" s="303"/>
      <c r="L1509" s="303"/>
      <c r="M1509" s="303"/>
      <c r="N1509" s="303"/>
      <c r="O1509" s="303"/>
      <c r="P1509" s="303"/>
      <c r="Q1509" s="303"/>
      <c r="R1509" s="303"/>
      <c r="S1509" s="303"/>
      <c r="T1509" s="303"/>
      <c r="U1509" s="303"/>
      <c r="V1509" s="305"/>
      <c r="W1509" s="305"/>
      <c r="X1509" s="305"/>
      <c r="Y1509" s="305"/>
    </row>
    <row r="1510" spans="11:25" ht="15.75" customHeight="1" x14ac:dyDescent="0.25">
      <c r="K1510" s="303"/>
      <c r="L1510" s="303"/>
      <c r="M1510" s="303"/>
      <c r="N1510" s="303"/>
      <c r="O1510" s="303"/>
      <c r="P1510" s="303"/>
      <c r="Q1510" s="303"/>
      <c r="R1510" s="303"/>
      <c r="S1510" s="303"/>
      <c r="T1510" s="303"/>
      <c r="U1510" s="303"/>
      <c r="V1510" s="305"/>
      <c r="W1510" s="305"/>
      <c r="X1510" s="305"/>
      <c r="Y1510" s="305"/>
    </row>
    <row r="1511" spans="11:25" ht="15.75" customHeight="1" x14ac:dyDescent="0.25">
      <c r="K1511" s="303"/>
      <c r="L1511" s="303"/>
      <c r="M1511" s="303"/>
      <c r="N1511" s="303"/>
      <c r="O1511" s="303"/>
      <c r="P1511" s="303"/>
      <c r="Q1511" s="303"/>
      <c r="R1511" s="303"/>
      <c r="S1511" s="303"/>
      <c r="T1511" s="303"/>
      <c r="U1511" s="303"/>
      <c r="V1511" s="305"/>
      <c r="W1511" s="305"/>
      <c r="X1511" s="305"/>
      <c r="Y1511" s="305"/>
    </row>
    <row r="1512" spans="11:25" ht="15.75" customHeight="1" x14ac:dyDescent="0.25">
      <c r="K1512" s="303"/>
      <c r="L1512" s="303"/>
      <c r="M1512" s="303"/>
      <c r="N1512" s="303"/>
      <c r="O1512" s="303"/>
      <c r="P1512" s="303"/>
      <c r="Q1512" s="303"/>
      <c r="R1512" s="303"/>
      <c r="S1512" s="303"/>
      <c r="T1512" s="303"/>
      <c r="U1512" s="303"/>
      <c r="V1512" s="305"/>
      <c r="W1512" s="305"/>
      <c r="X1512" s="305"/>
      <c r="Y1512" s="305"/>
    </row>
    <row r="1513" spans="11:25" ht="15.75" customHeight="1" x14ac:dyDescent="0.25">
      <c r="K1513" s="303"/>
      <c r="L1513" s="303"/>
      <c r="M1513" s="303"/>
      <c r="N1513" s="303"/>
      <c r="O1513" s="303"/>
      <c r="P1513" s="303"/>
      <c r="Q1513" s="303"/>
      <c r="R1513" s="303"/>
      <c r="S1513" s="303"/>
      <c r="T1513" s="303"/>
      <c r="U1513" s="303"/>
      <c r="V1513" s="305"/>
      <c r="W1513" s="305"/>
      <c r="X1513" s="305"/>
      <c r="Y1513" s="305"/>
    </row>
    <row r="1514" spans="11:25" ht="15.75" customHeight="1" x14ac:dyDescent="0.25">
      <c r="K1514" s="303"/>
      <c r="L1514" s="303"/>
      <c r="M1514" s="303"/>
      <c r="N1514" s="303"/>
      <c r="O1514" s="303"/>
      <c r="P1514" s="303"/>
      <c r="Q1514" s="303"/>
      <c r="R1514" s="303"/>
      <c r="S1514" s="303"/>
      <c r="T1514" s="303"/>
      <c r="U1514" s="303"/>
      <c r="V1514" s="305"/>
      <c r="W1514" s="305"/>
      <c r="X1514" s="305"/>
      <c r="Y1514" s="305"/>
    </row>
    <row r="1515" spans="11:25" ht="15.75" customHeight="1" x14ac:dyDescent="0.25">
      <c r="K1515" s="303"/>
      <c r="L1515" s="303"/>
      <c r="M1515" s="303"/>
      <c r="N1515" s="303"/>
      <c r="O1515" s="303"/>
      <c r="P1515" s="303"/>
      <c r="Q1515" s="303"/>
      <c r="R1515" s="303"/>
      <c r="S1515" s="303"/>
      <c r="T1515" s="303"/>
      <c r="U1515" s="303"/>
      <c r="V1515" s="305"/>
      <c r="W1515" s="305"/>
      <c r="X1515" s="305"/>
      <c r="Y1515" s="305"/>
    </row>
    <row r="1516" spans="11:25" ht="15.75" customHeight="1" x14ac:dyDescent="0.25">
      <c r="K1516" s="303"/>
      <c r="L1516" s="303"/>
      <c r="M1516" s="303"/>
      <c r="N1516" s="303"/>
      <c r="O1516" s="303"/>
      <c r="P1516" s="303"/>
      <c r="Q1516" s="303"/>
      <c r="R1516" s="303"/>
      <c r="S1516" s="303"/>
      <c r="T1516" s="303"/>
      <c r="U1516" s="303"/>
      <c r="V1516" s="305"/>
      <c r="W1516" s="305"/>
      <c r="X1516" s="305"/>
      <c r="Y1516" s="305"/>
    </row>
    <row r="1517" spans="11:25" ht="15.75" customHeight="1" x14ac:dyDescent="0.25">
      <c r="K1517" s="303"/>
      <c r="L1517" s="303"/>
      <c r="M1517" s="303"/>
      <c r="N1517" s="303"/>
      <c r="O1517" s="303"/>
      <c r="P1517" s="303"/>
      <c r="Q1517" s="303"/>
      <c r="R1517" s="303"/>
      <c r="S1517" s="303"/>
      <c r="T1517" s="303"/>
      <c r="U1517" s="303"/>
      <c r="V1517" s="305"/>
      <c r="W1517" s="305"/>
      <c r="X1517" s="305"/>
      <c r="Y1517" s="305"/>
    </row>
    <row r="1518" spans="11:25" ht="15.75" customHeight="1" x14ac:dyDescent="0.25">
      <c r="K1518" s="303"/>
      <c r="L1518" s="303"/>
      <c r="M1518" s="303"/>
      <c r="N1518" s="303"/>
      <c r="O1518" s="303"/>
      <c r="P1518" s="303"/>
      <c r="Q1518" s="303"/>
      <c r="R1518" s="303"/>
      <c r="S1518" s="303"/>
      <c r="T1518" s="303"/>
      <c r="U1518" s="303"/>
      <c r="V1518" s="305"/>
      <c r="W1518" s="305"/>
      <c r="X1518" s="305"/>
      <c r="Y1518" s="305"/>
    </row>
    <row r="1519" spans="11:25" ht="15.75" customHeight="1" x14ac:dyDescent="0.25">
      <c r="K1519" s="303"/>
      <c r="L1519" s="303"/>
      <c r="M1519" s="303"/>
      <c r="N1519" s="303"/>
      <c r="O1519" s="303"/>
      <c r="P1519" s="303"/>
      <c r="Q1519" s="303"/>
      <c r="R1519" s="303"/>
      <c r="S1519" s="303"/>
      <c r="T1519" s="303"/>
      <c r="U1519" s="303"/>
      <c r="V1519" s="305"/>
      <c r="W1519" s="305"/>
      <c r="X1519" s="305"/>
      <c r="Y1519" s="305"/>
    </row>
    <row r="1520" spans="11:25" ht="15.75" customHeight="1" x14ac:dyDescent="0.25">
      <c r="K1520" s="303"/>
      <c r="L1520" s="303"/>
      <c r="M1520" s="303"/>
      <c r="N1520" s="303"/>
      <c r="O1520" s="303"/>
      <c r="P1520" s="303"/>
      <c r="Q1520" s="303"/>
      <c r="R1520" s="303"/>
      <c r="S1520" s="303"/>
      <c r="T1520" s="303"/>
      <c r="U1520" s="303"/>
      <c r="V1520" s="305"/>
      <c r="W1520" s="305"/>
      <c r="X1520" s="305"/>
      <c r="Y1520" s="305"/>
    </row>
    <row r="1521" spans="11:25" ht="15.75" customHeight="1" x14ac:dyDescent="0.25">
      <c r="K1521" s="303"/>
      <c r="L1521" s="303"/>
      <c r="M1521" s="303"/>
      <c r="N1521" s="303"/>
      <c r="O1521" s="303"/>
      <c r="P1521" s="303"/>
      <c r="Q1521" s="303"/>
      <c r="R1521" s="303"/>
      <c r="S1521" s="303"/>
      <c r="T1521" s="303"/>
      <c r="U1521" s="303"/>
      <c r="V1521" s="305"/>
      <c r="W1521" s="305"/>
      <c r="X1521" s="305"/>
      <c r="Y1521" s="305"/>
    </row>
    <row r="1522" spans="11:25" ht="15.75" customHeight="1" x14ac:dyDescent="0.25">
      <c r="K1522" s="303"/>
      <c r="L1522" s="303"/>
      <c r="M1522" s="303"/>
      <c r="N1522" s="303"/>
      <c r="O1522" s="303"/>
      <c r="P1522" s="303"/>
      <c r="Q1522" s="303"/>
      <c r="R1522" s="303"/>
      <c r="S1522" s="303"/>
      <c r="T1522" s="303"/>
      <c r="U1522" s="303"/>
      <c r="V1522" s="305"/>
      <c r="W1522" s="305"/>
      <c r="X1522" s="305"/>
      <c r="Y1522" s="305"/>
    </row>
    <row r="1523" spans="11:25" ht="15.75" customHeight="1" x14ac:dyDescent="0.25">
      <c r="K1523" s="303"/>
      <c r="L1523" s="303"/>
      <c r="M1523" s="303"/>
      <c r="N1523" s="303"/>
      <c r="O1523" s="303"/>
      <c r="P1523" s="303"/>
      <c r="Q1523" s="303"/>
      <c r="R1523" s="303"/>
      <c r="S1523" s="303"/>
      <c r="T1523" s="303"/>
      <c r="U1523" s="303"/>
      <c r="V1523" s="305"/>
      <c r="W1523" s="305"/>
      <c r="X1523" s="305"/>
      <c r="Y1523" s="305"/>
    </row>
    <row r="1524" spans="11:25" ht="15.75" customHeight="1" x14ac:dyDescent="0.25">
      <c r="K1524" s="303"/>
      <c r="L1524" s="303"/>
      <c r="M1524" s="303"/>
      <c r="N1524" s="303"/>
      <c r="O1524" s="303"/>
      <c r="P1524" s="303"/>
      <c r="Q1524" s="303"/>
      <c r="R1524" s="303"/>
      <c r="S1524" s="303"/>
      <c r="T1524" s="303"/>
      <c r="U1524" s="303"/>
      <c r="V1524" s="305"/>
      <c r="W1524" s="305"/>
      <c r="X1524" s="305"/>
      <c r="Y1524" s="305"/>
    </row>
    <row r="1525" spans="11:25" ht="15.75" customHeight="1" x14ac:dyDescent="0.25">
      <c r="K1525" s="303"/>
      <c r="L1525" s="303"/>
      <c r="M1525" s="303"/>
      <c r="N1525" s="303"/>
      <c r="O1525" s="303"/>
      <c r="P1525" s="303"/>
      <c r="Q1525" s="303"/>
      <c r="R1525" s="303"/>
      <c r="S1525" s="303"/>
      <c r="T1525" s="303"/>
      <c r="U1525" s="303"/>
      <c r="V1525" s="305"/>
      <c r="W1525" s="305"/>
      <c r="X1525" s="305"/>
      <c r="Y1525" s="305"/>
    </row>
    <row r="1526" spans="11:25" ht="15.75" customHeight="1" x14ac:dyDescent="0.25">
      <c r="K1526" s="303"/>
      <c r="L1526" s="303"/>
      <c r="M1526" s="303"/>
      <c r="N1526" s="303"/>
      <c r="O1526" s="303"/>
      <c r="P1526" s="303"/>
      <c r="Q1526" s="303"/>
      <c r="R1526" s="303"/>
      <c r="S1526" s="303"/>
      <c r="T1526" s="303"/>
      <c r="U1526" s="303"/>
      <c r="V1526" s="305"/>
      <c r="W1526" s="305"/>
      <c r="X1526" s="305"/>
      <c r="Y1526" s="305"/>
    </row>
    <row r="1527" spans="11:25" ht="15.75" customHeight="1" x14ac:dyDescent="0.25">
      <c r="K1527" s="303"/>
      <c r="L1527" s="303"/>
      <c r="M1527" s="303"/>
      <c r="N1527" s="303"/>
      <c r="O1527" s="303"/>
      <c r="P1527" s="303"/>
      <c r="Q1527" s="303"/>
      <c r="R1527" s="303"/>
      <c r="S1527" s="303"/>
      <c r="T1527" s="303"/>
      <c r="U1527" s="303"/>
      <c r="V1527" s="305"/>
      <c r="W1527" s="305"/>
      <c r="X1527" s="305"/>
      <c r="Y1527" s="305"/>
    </row>
    <row r="1528" spans="11:25" ht="15.75" customHeight="1" x14ac:dyDescent="0.25">
      <c r="K1528" s="303"/>
      <c r="L1528" s="303"/>
      <c r="M1528" s="303"/>
      <c r="N1528" s="303"/>
      <c r="O1528" s="303"/>
      <c r="P1528" s="303"/>
      <c r="Q1528" s="303"/>
      <c r="R1528" s="303"/>
      <c r="S1528" s="303"/>
      <c r="T1528" s="303"/>
      <c r="U1528" s="303"/>
      <c r="V1528" s="305"/>
      <c r="W1528" s="305"/>
      <c r="X1528" s="305"/>
      <c r="Y1528" s="305"/>
    </row>
    <row r="1529" spans="11:25" ht="15.75" customHeight="1" x14ac:dyDescent="0.25">
      <c r="K1529" s="303"/>
      <c r="L1529" s="303"/>
      <c r="M1529" s="303"/>
      <c r="N1529" s="303"/>
      <c r="O1529" s="303"/>
      <c r="P1529" s="303"/>
      <c r="Q1529" s="303"/>
      <c r="R1529" s="303"/>
      <c r="S1529" s="303"/>
      <c r="T1529" s="303"/>
      <c r="U1529" s="303"/>
      <c r="V1529" s="305"/>
      <c r="W1529" s="305"/>
      <c r="X1529" s="305"/>
      <c r="Y1529" s="305"/>
    </row>
    <row r="1530" spans="11:25" ht="15.75" customHeight="1" x14ac:dyDescent="0.25">
      <c r="K1530" s="303"/>
      <c r="L1530" s="303"/>
      <c r="M1530" s="303"/>
      <c r="N1530" s="303"/>
      <c r="O1530" s="303"/>
      <c r="P1530" s="303"/>
      <c r="Q1530" s="303"/>
      <c r="R1530" s="303"/>
      <c r="S1530" s="303"/>
      <c r="T1530" s="303"/>
      <c r="U1530" s="303"/>
      <c r="V1530" s="305"/>
      <c r="W1530" s="305"/>
      <c r="X1530" s="305"/>
      <c r="Y1530" s="305"/>
    </row>
    <row r="1531" spans="11:25" ht="15.75" customHeight="1" x14ac:dyDescent="0.25">
      <c r="K1531" s="303"/>
      <c r="L1531" s="303"/>
      <c r="M1531" s="303"/>
      <c r="N1531" s="303"/>
      <c r="O1531" s="303"/>
      <c r="P1531" s="303"/>
      <c r="Q1531" s="303"/>
      <c r="R1531" s="303"/>
      <c r="S1531" s="303"/>
      <c r="T1531" s="303"/>
      <c r="U1531" s="303"/>
      <c r="V1531" s="305"/>
      <c r="W1531" s="305"/>
      <c r="X1531" s="305"/>
      <c r="Y1531" s="305"/>
    </row>
    <row r="1532" spans="11:25" ht="15.75" customHeight="1" x14ac:dyDescent="0.25">
      <c r="K1532" s="303"/>
      <c r="L1532" s="303"/>
      <c r="M1532" s="303"/>
      <c r="N1532" s="303"/>
      <c r="O1532" s="303"/>
      <c r="P1532" s="303"/>
      <c r="Q1532" s="303"/>
      <c r="R1532" s="303"/>
      <c r="S1532" s="303"/>
      <c r="T1532" s="303"/>
      <c r="U1532" s="303"/>
      <c r="V1532" s="305"/>
      <c r="W1532" s="305"/>
      <c r="X1532" s="305"/>
      <c r="Y1532" s="305"/>
    </row>
    <row r="1533" spans="11:25" ht="15.75" customHeight="1" x14ac:dyDescent="0.25">
      <c r="K1533" s="303"/>
      <c r="L1533" s="303"/>
      <c r="M1533" s="303"/>
      <c r="N1533" s="303"/>
      <c r="O1533" s="303"/>
      <c r="P1533" s="303"/>
      <c r="Q1533" s="303"/>
      <c r="R1533" s="303"/>
      <c r="S1533" s="303"/>
      <c r="T1533" s="303"/>
      <c r="U1533" s="303"/>
      <c r="V1533" s="305"/>
      <c r="W1533" s="305"/>
      <c r="X1533" s="305"/>
      <c r="Y1533" s="305"/>
    </row>
    <row r="1534" spans="11:25" ht="15.75" customHeight="1" x14ac:dyDescent="0.25">
      <c r="K1534" s="303"/>
      <c r="L1534" s="303"/>
      <c r="M1534" s="303"/>
      <c r="N1534" s="303"/>
      <c r="O1534" s="303"/>
      <c r="P1534" s="303"/>
      <c r="Q1534" s="303"/>
      <c r="R1534" s="303"/>
      <c r="S1534" s="303"/>
      <c r="T1534" s="303"/>
      <c r="U1534" s="303"/>
      <c r="V1534" s="305"/>
      <c r="W1534" s="305"/>
      <c r="X1534" s="305"/>
      <c r="Y1534" s="305"/>
    </row>
    <row r="1535" spans="11:25" ht="15.75" customHeight="1" x14ac:dyDescent="0.25">
      <c r="K1535" s="303"/>
      <c r="L1535" s="303"/>
      <c r="M1535" s="303"/>
      <c r="N1535" s="303"/>
      <c r="O1535" s="303"/>
      <c r="P1535" s="303"/>
      <c r="Q1535" s="303"/>
      <c r="R1535" s="303"/>
      <c r="S1535" s="303"/>
      <c r="T1535" s="303"/>
      <c r="U1535" s="303"/>
      <c r="V1535" s="305"/>
      <c r="W1535" s="305"/>
      <c r="X1535" s="305"/>
      <c r="Y1535" s="305"/>
    </row>
    <row r="1536" spans="11:25" ht="15.75" customHeight="1" x14ac:dyDescent="0.25">
      <c r="K1536" s="303"/>
      <c r="L1536" s="303"/>
      <c r="M1536" s="303"/>
      <c r="N1536" s="303"/>
      <c r="O1536" s="303"/>
      <c r="P1536" s="303"/>
      <c r="Q1536" s="303"/>
      <c r="R1536" s="303"/>
      <c r="S1536" s="303"/>
      <c r="T1536" s="303"/>
      <c r="U1536" s="303"/>
      <c r="V1536" s="305"/>
      <c r="W1536" s="305"/>
      <c r="X1536" s="305"/>
      <c r="Y1536" s="305"/>
    </row>
    <row r="1537" spans="11:25" ht="15.75" customHeight="1" x14ac:dyDescent="0.25">
      <c r="K1537" s="303"/>
      <c r="L1537" s="303"/>
      <c r="M1537" s="303"/>
      <c r="N1537" s="303"/>
      <c r="O1537" s="303"/>
      <c r="P1537" s="303"/>
      <c r="Q1537" s="303"/>
      <c r="R1537" s="303"/>
      <c r="S1537" s="303"/>
      <c r="T1537" s="303"/>
      <c r="U1537" s="303"/>
      <c r="V1537" s="305"/>
      <c r="W1537" s="305"/>
      <c r="X1537" s="305"/>
      <c r="Y1537" s="305"/>
    </row>
    <row r="1538" spans="11:25" ht="15.75" customHeight="1" x14ac:dyDescent="0.25">
      <c r="K1538" s="303"/>
      <c r="L1538" s="303"/>
      <c r="M1538" s="303"/>
      <c r="N1538" s="303"/>
      <c r="O1538" s="303"/>
      <c r="P1538" s="303"/>
      <c r="Q1538" s="303"/>
      <c r="R1538" s="303"/>
      <c r="S1538" s="303"/>
      <c r="T1538" s="303"/>
      <c r="U1538" s="303"/>
      <c r="V1538" s="305"/>
      <c r="W1538" s="305"/>
      <c r="X1538" s="305"/>
      <c r="Y1538" s="305"/>
    </row>
    <row r="1539" spans="11:25" ht="15.75" customHeight="1" x14ac:dyDescent="0.25">
      <c r="K1539" s="303"/>
      <c r="L1539" s="303"/>
      <c r="M1539" s="303"/>
      <c r="N1539" s="303"/>
      <c r="O1539" s="303"/>
      <c r="P1539" s="303"/>
      <c r="Q1539" s="303"/>
      <c r="R1539" s="303"/>
      <c r="S1539" s="303"/>
      <c r="T1539" s="303"/>
      <c r="U1539" s="303"/>
      <c r="V1539" s="305"/>
      <c r="W1539" s="305"/>
      <c r="X1539" s="305"/>
      <c r="Y1539" s="305"/>
    </row>
    <row r="1540" spans="11:25" ht="15.75" customHeight="1" x14ac:dyDescent="0.25">
      <c r="K1540" s="303"/>
      <c r="L1540" s="303"/>
      <c r="M1540" s="303"/>
      <c r="N1540" s="303"/>
      <c r="O1540" s="303"/>
      <c r="P1540" s="303"/>
      <c r="Q1540" s="303"/>
      <c r="R1540" s="303"/>
      <c r="S1540" s="303"/>
      <c r="T1540" s="303"/>
      <c r="U1540" s="303"/>
      <c r="V1540" s="305"/>
      <c r="W1540" s="305"/>
      <c r="X1540" s="305"/>
      <c r="Y1540" s="305"/>
    </row>
    <row r="1541" spans="11:25" ht="15.75" customHeight="1" x14ac:dyDescent="0.25">
      <c r="K1541" s="303"/>
      <c r="L1541" s="303"/>
      <c r="M1541" s="303"/>
      <c r="N1541" s="303"/>
      <c r="O1541" s="303"/>
      <c r="P1541" s="303"/>
      <c r="Q1541" s="303"/>
      <c r="R1541" s="303"/>
      <c r="S1541" s="303"/>
      <c r="T1541" s="303"/>
      <c r="U1541" s="303"/>
      <c r="V1541" s="305"/>
      <c r="W1541" s="305"/>
      <c r="X1541" s="305"/>
      <c r="Y1541" s="305"/>
    </row>
    <row r="1542" spans="11:25" ht="15.75" customHeight="1" x14ac:dyDescent="0.25">
      <c r="K1542" s="303"/>
      <c r="L1542" s="303"/>
      <c r="M1542" s="303"/>
      <c r="N1542" s="303"/>
      <c r="O1542" s="303"/>
      <c r="P1542" s="303"/>
      <c r="Q1542" s="303"/>
      <c r="R1542" s="303"/>
      <c r="S1542" s="303"/>
      <c r="T1542" s="303"/>
      <c r="U1542" s="303"/>
      <c r="V1542" s="305"/>
      <c r="W1542" s="305"/>
      <c r="X1542" s="305"/>
      <c r="Y1542" s="305"/>
    </row>
    <row r="1543" spans="11:25" ht="15.75" customHeight="1" x14ac:dyDescent="0.25">
      <c r="K1543" s="303"/>
      <c r="L1543" s="303"/>
      <c r="M1543" s="303"/>
      <c r="N1543" s="303"/>
      <c r="O1543" s="303"/>
      <c r="P1543" s="303"/>
      <c r="Q1543" s="303"/>
      <c r="R1543" s="303"/>
      <c r="S1543" s="303"/>
      <c r="T1543" s="303"/>
      <c r="U1543" s="303"/>
      <c r="V1543" s="305"/>
      <c r="W1543" s="305"/>
      <c r="X1543" s="305"/>
      <c r="Y1543" s="305"/>
    </row>
    <row r="1544" spans="11:25" ht="15.75" customHeight="1" x14ac:dyDescent="0.25">
      <c r="K1544" s="303"/>
      <c r="L1544" s="303"/>
      <c r="M1544" s="303"/>
      <c r="N1544" s="303"/>
      <c r="O1544" s="303"/>
      <c r="P1544" s="303"/>
      <c r="Q1544" s="303"/>
      <c r="R1544" s="303"/>
      <c r="S1544" s="303"/>
      <c r="T1544" s="303"/>
      <c r="U1544" s="303"/>
      <c r="V1544" s="305"/>
      <c r="W1544" s="305"/>
      <c r="X1544" s="305"/>
      <c r="Y1544" s="305"/>
    </row>
    <row r="1545" spans="11:25" ht="15.75" customHeight="1" x14ac:dyDescent="0.25">
      <c r="K1545" s="303"/>
      <c r="L1545" s="303"/>
      <c r="M1545" s="303"/>
      <c r="N1545" s="303"/>
      <c r="O1545" s="303"/>
      <c r="P1545" s="303"/>
      <c r="Q1545" s="303"/>
      <c r="R1545" s="303"/>
      <c r="S1545" s="303"/>
      <c r="T1545" s="303"/>
      <c r="U1545" s="303"/>
      <c r="V1545" s="305"/>
      <c r="W1545" s="305"/>
      <c r="X1545" s="305"/>
      <c r="Y1545" s="305"/>
    </row>
    <row r="1546" spans="11:25" ht="15.75" customHeight="1" x14ac:dyDescent="0.25">
      <c r="K1546" s="303"/>
      <c r="L1546" s="303"/>
      <c r="M1546" s="303"/>
      <c r="N1546" s="303"/>
      <c r="O1546" s="303"/>
      <c r="P1546" s="303"/>
      <c r="Q1546" s="303"/>
      <c r="R1546" s="303"/>
      <c r="S1546" s="303"/>
      <c r="T1546" s="303"/>
      <c r="U1546" s="303"/>
      <c r="V1546" s="305"/>
      <c r="W1546" s="305"/>
      <c r="X1546" s="305"/>
      <c r="Y1546" s="305"/>
    </row>
    <row r="1547" spans="11:25" ht="15.75" customHeight="1" x14ac:dyDescent="0.25">
      <c r="K1547" s="303"/>
      <c r="L1547" s="303"/>
      <c r="M1547" s="303"/>
      <c r="N1547" s="303"/>
      <c r="O1547" s="303"/>
      <c r="P1547" s="303"/>
      <c r="Q1547" s="303"/>
      <c r="R1547" s="303"/>
      <c r="S1547" s="303"/>
      <c r="T1547" s="303"/>
      <c r="U1547" s="303"/>
      <c r="V1547" s="305"/>
      <c r="W1547" s="305"/>
      <c r="X1547" s="305"/>
      <c r="Y1547" s="305"/>
    </row>
    <row r="1548" spans="11:25" ht="15.75" customHeight="1" x14ac:dyDescent="0.25">
      <c r="K1548" s="303"/>
      <c r="L1548" s="303"/>
      <c r="M1548" s="303"/>
      <c r="N1548" s="303"/>
      <c r="O1548" s="303"/>
      <c r="P1548" s="303"/>
      <c r="Q1548" s="303"/>
      <c r="R1548" s="303"/>
      <c r="S1548" s="303"/>
      <c r="T1548" s="303"/>
      <c r="U1548" s="303"/>
      <c r="V1548" s="305"/>
      <c r="W1548" s="305"/>
      <c r="X1548" s="305"/>
      <c r="Y1548" s="305"/>
    </row>
    <row r="1549" spans="11:25" ht="15.75" customHeight="1" x14ac:dyDescent="0.25">
      <c r="K1549" s="303"/>
      <c r="L1549" s="303"/>
      <c r="M1549" s="303"/>
      <c r="N1549" s="303"/>
      <c r="O1549" s="303"/>
      <c r="P1549" s="303"/>
      <c r="Q1549" s="303"/>
      <c r="R1549" s="303"/>
      <c r="S1549" s="303"/>
      <c r="T1549" s="303"/>
      <c r="U1549" s="303"/>
      <c r="V1549" s="305"/>
      <c r="W1549" s="305"/>
      <c r="X1549" s="305"/>
      <c r="Y1549" s="305"/>
    </row>
    <row r="1550" spans="11:25" ht="15.75" customHeight="1" x14ac:dyDescent="0.25">
      <c r="K1550" s="303"/>
      <c r="L1550" s="303"/>
      <c r="M1550" s="303"/>
      <c r="N1550" s="303"/>
      <c r="O1550" s="303"/>
      <c r="P1550" s="303"/>
      <c r="Q1550" s="303"/>
      <c r="R1550" s="303"/>
      <c r="S1550" s="303"/>
      <c r="T1550" s="303"/>
      <c r="U1550" s="303"/>
      <c r="V1550" s="305"/>
      <c r="W1550" s="305"/>
      <c r="X1550" s="305"/>
      <c r="Y1550" s="305"/>
    </row>
    <row r="1551" spans="11:25" ht="15.75" customHeight="1" x14ac:dyDescent="0.25">
      <c r="K1551" s="303"/>
      <c r="L1551" s="303"/>
      <c r="M1551" s="303"/>
      <c r="N1551" s="303"/>
      <c r="O1551" s="303"/>
      <c r="P1551" s="303"/>
      <c r="Q1551" s="303"/>
      <c r="R1551" s="303"/>
      <c r="S1551" s="303"/>
      <c r="T1551" s="303"/>
      <c r="U1551" s="303"/>
      <c r="V1551" s="305"/>
      <c r="W1551" s="305"/>
      <c r="X1551" s="305"/>
      <c r="Y1551" s="305"/>
    </row>
    <row r="1552" spans="11:25" ht="15.75" customHeight="1" x14ac:dyDescent="0.25">
      <c r="K1552" s="303"/>
      <c r="L1552" s="303"/>
      <c r="M1552" s="303"/>
      <c r="N1552" s="303"/>
      <c r="O1552" s="303"/>
      <c r="P1552" s="303"/>
      <c r="Q1552" s="303"/>
      <c r="R1552" s="303"/>
      <c r="S1552" s="303"/>
      <c r="T1552" s="303"/>
      <c r="U1552" s="303"/>
      <c r="V1552" s="305"/>
      <c r="W1552" s="305"/>
      <c r="X1552" s="305"/>
      <c r="Y1552" s="305"/>
    </row>
    <row r="1553" spans="11:25" ht="15.75" customHeight="1" x14ac:dyDescent="0.25">
      <c r="K1553" s="303"/>
      <c r="L1553" s="303"/>
      <c r="M1553" s="303"/>
      <c r="N1553" s="303"/>
      <c r="O1553" s="303"/>
      <c r="P1553" s="303"/>
      <c r="Q1553" s="303"/>
      <c r="R1553" s="303"/>
      <c r="S1553" s="303"/>
      <c r="T1553" s="303"/>
      <c r="U1553" s="303"/>
      <c r="V1553" s="305"/>
      <c r="W1553" s="305"/>
      <c r="X1553" s="305"/>
      <c r="Y1553" s="305"/>
    </row>
    <row r="1554" spans="11:25" ht="15.75" customHeight="1" x14ac:dyDescent="0.25">
      <c r="K1554" s="303"/>
      <c r="L1554" s="303"/>
      <c r="M1554" s="303"/>
      <c r="N1554" s="303"/>
      <c r="O1554" s="303"/>
      <c r="P1554" s="303"/>
      <c r="Q1554" s="303"/>
      <c r="R1554" s="303"/>
      <c r="S1554" s="303"/>
      <c r="T1554" s="303"/>
      <c r="U1554" s="303"/>
      <c r="V1554" s="305"/>
      <c r="W1554" s="305"/>
      <c r="X1554" s="305"/>
      <c r="Y1554" s="305"/>
    </row>
    <row r="1555" spans="11:25" ht="15.75" customHeight="1" x14ac:dyDescent="0.25">
      <c r="K1555" s="303"/>
      <c r="L1555" s="303"/>
      <c r="M1555" s="303"/>
      <c r="N1555" s="303"/>
      <c r="O1555" s="303"/>
      <c r="P1555" s="303"/>
      <c r="Q1555" s="303"/>
      <c r="R1555" s="303"/>
      <c r="S1555" s="303"/>
      <c r="T1555" s="303"/>
      <c r="U1555" s="303"/>
      <c r="V1555" s="305"/>
      <c r="W1555" s="305"/>
      <c r="X1555" s="305"/>
      <c r="Y1555" s="305"/>
    </row>
    <row r="1556" spans="11:25" ht="15.75" customHeight="1" x14ac:dyDescent="0.25">
      <c r="K1556" s="303"/>
      <c r="L1556" s="303"/>
      <c r="M1556" s="303"/>
      <c r="N1556" s="303"/>
      <c r="O1556" s="303"/>
      <c r="P1556" s="303"/>
      <c r="Q1556" s="303"/>
      <c r="R1556" s="303"/>
      <c r="S1556" s="303"/>
      <c r="T1556" s="303"/>
      <c r="U1556" s="303"/>
      <c r="V1556" s="305"/>
      <c r="W1556" s="305"/>
      <c r="X1556" s="305"/>
      <c r="Y1556" s="305"/>
    </row>
    <row r="1557" spans="11:25" ht="15.75" customHeight="1" x14ac:dyDescent="0.25">
      <c r="K1557" s="303"/>
      <c r="L1557" s="303"/>
      <c r="M1557" s="303"/>
      <c r="N1557" s="303"/>
      <c r="O1557" s="303"/>
      <c r="P1557" s="303"/>
      <c r="Q1557" s="303"/>
      <c r="R1557" s="303"/>
      <c r="S1557" s="303"/>
      <c r="T1557" s="303"/>
      <c r="U1557" s="303"/>
      <c r="V1557" s="305"/>
      <c r="W1557" s="305"/>
      <c r="X1557" s="305"/>
      <c r="Y1557" s="305"/>
    </row>
    <row r="1558" spans="11:25" ht="15.75" customHeight="1" x14ac:dyDescent="0.25">
      <c r="K1558" s="303"/>
      <c r="L1558" s="303"/>
      <c r="M1558" s="303"/>
      <c r="N1558" s="303"/>
      <c r="O1558" s="303"/>
      <c r="P1558" s="303"/>
      <c r="Q1558" s="303"/>
      <c r="R1558" s="303"/>
      <c r="S1558" s="303"/>
      <c r="T1558" s="303"/>
      <c r="U1558" s="303"/>
      <c r="V1558" s="305"/>
      <c r="W1558" s="305"/>
      <c r="X1558" s="305"/>
      <c r="Y1558" s="305"/>
    </row>
    <row r="1559" spans="11:25" ht="15.75" customHeight="1" x14ac:dyDescent="0.25">
      <c r="K1559" s="303"/>
      <c r="L1559" s="303"/>
      <c r="M1559" s="303"/>
      <c r="N1559" s="303"/>
      <c r="O1559" s="303"/>
      <c r="P1559" s="303"/>
      <c r="Q1559" s="303"/>
      <c r="R1559" s="303"/>
      <c r="S1559" s="303"/>
      <c r="T1559" s="303"/>
      <c r="U1559" s="303"/>
      <c r="V1559" s="305"/>
      <c r="W1559" s="305"/>
      <c r="X1559" s="305"/>
      <c r="Y1559" s="305"/>
    </row>
    <row r="1560" spans="11:25" ht="15.75" customHeight="1" x14ac:dyDescent="0.25">
      <c r="K1560" s="303"/>
      <c r="L1560" s="303"/>
      <c r="M1560" s="303"/>
      <c r="N1560" s="303"/>
      <c r="O1560" s="303"/>
      <c r="P1560" s="303"/>
      <c r="Q1560" s="303"/>
      <c r="R1560" s="303"/>
      <c r="S1560" s="303"/>
      <c r="T1560" s="303"/>
      <c r="U1560" s="303"/>
      <c r="V1560" s="305"/>
      <c r="W1560" s="305"/>
      <c r="X1560" s="305"/>
      <c r="Y1560" s="305"/>
    </row>
    <row r="1561" spans="11:25" ht="15.75" customHeight="1" x14ac:dyDescent="0.25">
      <c r="K1561" s="303"/>
      <c r="L1561" s="303"/>
      <c r="M1561" s="303"/>
      <c r="N1561" s="303"/>
      <c r="O1561" s="303"/>
      <c r="P1561" s="303"/>
      <c r="Q1561" s="303"/>
      <c r="R1561" s="303"/>
      <c r="S1561" s="303"/>
      <c r="T1561" s="303"/>
      <c r="U1561" s="303"/>
      <c r="V1561" s="305"/>
      <c r="W1561" s="305"/>
      <c r="X1561" s="305"/>
      <c r="Y1561" s="305"/>
    </row>
    <row r="1562" spans="11:25" ht="15.75" customHeight="1" x14ac:dyDescent="0.25">
      <c r="K1562" s="303"/>
      <c r="L1562" s="303"/>
      <c r="M1562" s="303"/>
      <c r="N1562" s="303"/>
      <c r="O1562" s="303"/>
      <c r="P1562" s="303"/>
      <c r="Q1562" s="303"/>
      <c r="R1562" s="303"/>
      <c r="S1562" s="303"/>
      <c r="T1562" s="303"/>
      <c r="U1562" s="303"/>
      <c r="V1562" s="305"/>
      <c r="W1562" s="305"/>
      <c r="X1562" s="305"/>
      <c r="Y1562" s="305"/>
    </row>
    <row r="1563" spans="11:25" ht="15.75" customHeight="1" x14ac:dyDescent="0.25">
      <c r="K1563" s="303"/>
      <c r="L1563" s="303"/>
      <c r="M1563" s="303"/>
      <c r="N1563" s="303"/>
      <c r="O1563" s="303"/>
      <c r="P1563" s="303"/>
      <c r="Q1563" s="303"/>
      <c r="R1563" s="303"/>
      <c r="S1563" s="303"/>
      <c r="T1563" s="303"/>
      <c r="U1563" s="303"/>
      <c r="V1563" s="305"/>
      <c r="W1563" s="305"/>
      <c r="X1563" s="305"/>
      <c r="Y1563" s="305"/>
    </row>
    <row r="1564" spans="11:25" ht="15.75" customHeight="1" x14ac:dyDescent="0.25">
      <c r="K1564" s="303"/>
      <c r="L1564" s="303"/>
      <c r="M1564" s="303"/>
      <c r="N1564" s="303"/>
      <c r="O1564" s="303"/>
      <c r="P1564" s="303"/>
      <c r="Q1564" s="303"/>
      <c r="R1564" s="303"/>
      <c r="S1564" s="303"/>
      <c r="T1564" s="303"/>
      <c r="U1564" s="303"/>
      <c r="V1564" s="305"/>
      <c r="W1564" s="305"/>
      <c r="X1564" s="305"/>
      <c r="Y1564" s="305"/>
    </row>
    <row r="1565" spans="11:25" ht="15.75" customHeight="1" x14ac:dyDescent="0.25">
      <c r="K1565" s="303"/>
      <c r="L1565" s="303"/>
      <c r="M1565" s="303"/>
      <c r="N1565" s="303"/>
      <c r="O1565" s="303"/>
      <c r="P1565" s="303"/>
      <c r="Q1565" s="303"/>
      <c r="R1565" s="303"/>
      <c r="S1565" s="303"/>
      <c r="T1565" s="303"/>
      <c r="U1565" s="303"/>
      <c r="V1565" s="305"/>
      <c r="W1565" s="305"/>
      <c r="X1565" s="305"/>
      <c r="Y1565" s="305"/>
    </row>
    <row r="1566" spans="11:25" ht="15.75" customHeight="1" x14ac:dyDescent="0.25">
      <c r="K1566" s="303"/>
      <c r="L1566" s="303"/>
      <c r="M1566" s="303"/>
      <c r="N1566" s="303"/>
      <c r="O1566" s="303"/>
      <c r="P1566" s="303"/>
      <c r="Q1566" s="303"/>
      <c r="R1566" s="303"/>
      <c r="S1566" s="303"/>
      <c r="T1566" s="303"/>
      <c r="U1566" s="303"/>
      <c r="V1566" s="305"/>
      <c r="W1566" s="305"/>
      <c r="X1566" s="305"/>
      <c r="Y1566" s="305"/>
    </row>
    <row r="1567" spans="11:25" ht="15.75" customHeight="1" x14ac:dyDescent="0.25">
      <c r="K1567" s="303"/>
      <c r="L1567" s="303"/>
      <c r="M1567" s="303"/>
      <c r="N1567" s="303"/>
      <c r="O1567" s="303"/>
      <c r="P1567" s="303"/>
      <c r="Q1567" s="303"/>
      <c r="R1567" s="303"/>
      <c r="S1567" s="303"/>
      <c r="T1567" s="303"/>
      <c r="U1567" s="303"/>
      <c r="V1567" s="305"/>
      <c r="W1567" s="305"/>
      <c r="X1567" s="305"/>
      <c r="Y1567" s="305"/>
    </row>
    <row r="1568" spans="11:25" ht="15.75" customHeight="1" x14ac:dyDescent="0.25">
      <c r="K1568" s="303"/>
      <c r="L1568" s="303"/>
      <c r="M1568" s="303"/>
      <c r="N1568" s="303"/>
      <c r="O1568" s="303"/>
      <c r="P1568" s="303"/>
      <c r="Q1568" s="303"/>
      <c r="R1568" s="303"/>
      <c r="S1568" s="303"/>
      <c r="T1568" s="303"/>
      <c r="U1568" s="303"/>
      <c r="V1568" s="305"/>
      <c r="W1568" s="305"/>
      <c r="X1568" s="305"/>
      <c r="Y1568" s="305"/>
    </row>
    <row r="1569" spans="11:25" ht="15.75" customHeight="1" x14ac:dyDescent="0.25">
      <c r="K1569" s="303"/>
      <c r="L1569" s="303"/>
      <c r="M1569" s="303"/>
      <c r="N1569" s="303"/>
      <c r="O1569" s="303"/>
      <c r="P1569" s="303"/>
      <c r="Q1569" s="303"/>
      <c r="R1569" s="303"/>
      <c r="S1569" s="303"/>
      <c r="T1569" s="303"/>
      <c r="U1569" s="303"/>
      <c r="V1569" s="305"/>
      <c r="W1569" s="305"/>
      <c r="X1569" s="305"/>
      <c r="Y1569" s="305"/>
    </row>
    <row r="1570" spans="11:25" ht="15.75" customHeight="1" x14ac:dyDescent="0.25">
      <c r="K1570" s="303"/>
      <c r="L1570" s="303"/>
      <c r="M1570" s="303"/>
      <c r="N1570" s="303"/>
      <c r="O1570" s="303"/>
      <c r="P1570" s="303"/>
      <c r="Q1570" s="303"/>
      <c r="R1570" s="303"/>
      <c r="S1570" s="303"/>
      <c r="T1570" s="303"/>
      <c r="U1570" s="303"/>
      <c r="V1570" s="305"/>
      <c r="W1570" s="305"/>
      <c r="X1570" s="305"/>
      <c r="Y1570" s="305"/>
    </row>
    <row r="1571" spans="11:25" ht="15.75" customHeight="1" x14ac:dyDescent="0.25">
      <c r="K1571" s="303"/>
      <c r="L1571" s="303"/>
      <c r="M1571" s="303"/>
      <c r="N1571" s="303"/>
      <c r="O1571" s="303"/>
      <c r="P1571" s="303"/>
      <c r="Q1571" s="303"/>
      <c r="R1571" s="303"/>
      <c r="S1571" s="303"/>
      <c r="T1571" s="303"/>
      <c r="U1571" s="303"/>
      <c r="V1571" s="305"/>
      <c r="W1571" s="305"/>
      <c r="X1571" s="305"/>
      <c r="Y1571" s="305"/>
    </row>
    <row r="1572" spans="11:25" ht="15.75" customHeight="1" x14ac:dyDescent="0.25">
      <c r="K1572" s="303"/>
      <c r="L1572" s="303"/>
      <c r="M1572" s="303"/>
      <c r="N1572" s="303"/>
      <c r="O1572" s="303"/>
      <c r="P1572" s="303"/>
      <c r="Q1572" s="303"/>
      <c r="R1572" s="303"/>
      <c r="S1572" s="303"/>
      <c r="T1572" s="303"/>
      <c r="U1572" s="303"/>
      <c r="V1572" s="305"/>
      <c r="W1572" s="305"/>
      <c r="X1572" s="305"/>
      <c r="Y1572" s="305"/>
    </row>
    <row r="1573" spans="11:25" ht="15.75" customHeight="1" x14ac:dyDescent="0.25">
      <c r="K1573" s="303"/>
      <c r="L1573" s="303"/>
      <c r="M1573" s="303"/>
      <c r="N1573" s="303"/>
      <c r="O1573" s="303"/>
      <c r="P1573" s="303"/>
      <c r="Q1573" s="303"/>
      <c r="R1573" s="303"/>
      <c r="S1573" s="303"/>
      <c r="T1573" s="303"/>
      <c r="U1573" s="303"/>
      <c r="V1573" s="305"/>
      <c r="W1573" s="305"/>
      <c r="X1573" s="305"/>
      <c r="Y1573" s="305"/>
    </row>
    <row r="1574" spans="11:25" ht="15.75" customHeight="1" x14ac:dyDescent="0.25">
      <c r="K1574" s="303"/>
      <c r="L1574" s="303"/>
      <c r="M1574" s="303"/>
      <c r="N1574" s="303"/>
      <c r="O1574" s="303"/>
      <c r="P1574" s="303"/>
      <c r="Q1574" s="303"/>
      <c r="R1574" s="303"/>
      <c r="S1574" s="303"/>
      <c r="T1574" s="303"/>
      <c r="U1574" s="303"/>
      <c r="V1574" s="305"/>
      <c r="W1574" s="305"/>
      <c r="X1574" s="305"/>
      <c r="Y1574" s="305"/>
    </row>
    <row r="1575" spans="11:25" ht="15.75" customHeight="1" x14ac:dyDescent="0.25">
      <c r="K1575" s="303"/>
      <c r="L1575" s="303"/>
      <c r="M1575" s="303"/>
      <c r="N1575" s="303"/>
      <c r="O1575" s="303"/>
      <c r="P1575" s="303"/>
      <c r="Q1575" s="303"/>
      <c r="R1575" s="303"/>
      <c r="S1575" s="303"/>
      <c r="T1575" s="303"/>
      <c r="U1575" s="303"/>
      <c r="V1575" s="305"/>
      <c r="W1575" s="305"/>
      <c r="X1575" s="305"/>
      <c r="Y1575" s="305"/>
    </row>
    <row r="1576" spans="11:25" ht="15.75" customHeight="1" x14ac:dyDescent="0.25">
      <c r="K1576" s="303"/>
      <c r="L1576" s="303"/>
      <c r="M1576" s="303"/>
      <c r="N1576" s="303"/>
      <c r="O1576" s="303"/>
      <c r="P1576" s="303"/>
      <c r="Q1576" s="303"/>
      <c r="R1576" s="303"/>
      <c r="S1576" s="303"/>
      <c r="T1576" s="303"/>
      <c r="U1576" s="303"/>
      <c r="V1576" s="305"/>
      <c r="W1576" s="305"/>
      <c r="X1576" s="305"/>
      <c r="Y1576" s="305"/>
    </row>
    <row r="1577" spans="11:25" ht="15.75" customHeight="1" x14ac:dyDescent="0.25">
      <c r="K1577" s="303"/>
      <c r="L1577" s="303"/>
      <c r="M1577" s="303"/>
      <c r="N1577" s="303"/>
      <c r="O1577" s="303"/>
      <c r="P1577" s="303"/>
      <c r="Q1577" s="303"/>
      <c r="R1577" s="303"/>
      <c r="S1577" s="303"/>
      <c r="T1577" s="303"/>
      <c r="U1577" s="303"/>
      <c r="V1577" s="305"/>
      <c r="W1577" s="305"/>
      <c r="X1577" s="305"/>
      <c r="Y1577" s="305"/>
    </row>
    <row r="1578" spans="11:25" ht="15.75" customHeight="1" x14ac:dyDescent="0.25">
      <c r="K1578" s="303"/>
      <c r="L1578" s="303"/>
      <c r="M1578" s="303"/>
      <c r="N1578" s="303"/>
      <c r="O1578" s="303"/>
      <c r="P1578" s="303"/>
      <c r="Q1578" s="303"/>
      <c r="R1578" s="303"/>
      <c r="S1578" s="303"/>
      <c r="T1578" s="303"/>
      <c r="U1578" s="303"/>
      <c r="V1578" s="305"/>
      <c r="W1578" s="305"/>
      <c r="X1578" s="305"/>
      <c r="Y1578" s="305"/>
    </row>
    <row r="1579" spans="11:25" ht="15.75" customHeight="1" x14ac:dyDescent="0.25">
      <c r="K1579" s="303"/>
      <c r="L1579" s="303"/>
      <c r="M1579" s="303"/>
      <c r="N1579" s="303"/>
      <c r="O1579" s="303"/>
      <c r="P1579" s="303"/>
      <c r="Q1579" s="303"/>
      <c r="R1579" s="303"/>
      <c r="S1579" s="303"/>
      <c r="T1579" s="303"/>
      <c r="U1579" s="303"/>
      <c r="V1579" s="305"/>
      <c r="W1579" s="305"/>
      <c r="X1579" s="305"/>
      <c r="Y1579" s="305"/>
    </row>
    <row r="1580" spans="11:25" ht="15.75" customHeight="1" x14ac:dyDescent="0.25">
      <c r="K1580" s="303"/>
      <c r="L1580" s="303"/>
      <c r="M1580" s="303"/>
      <c r="N1580" s="303"/>
      <c r="O1580" s="303"/>
      <c r="P1580" s="303"/>
      <c r="Q1580" s="303"/>
      <c r="R1580" s="303"/>
      <c r="S1580" s="303"/>
      <c r="T1580" s="303"/>
      <c r="U1580" s="303"/>
      <c r="V1580" s="305"/>
      <c r="W1580" s="305"/>
      <c r="X1580" s="305"/>
      <c r="Y1580" s="305"/>
    </row>
    <row r="1581" spans="11:25" ht="15.75" customHeight="1" x14ac:dyDescent="0.25">
      <c r="K1581" s="303"/>
      <c r="L1581" s="303"/>
      <c r="M1581" s="303"/>
      <c r="N1581" s="303"/>
      <c r="O1581" s="303"/>
      <c r="P1581" s="303"/>
      <c r="Q1581" s="303"/>
      <c r="R1581" s="303"/>
      <c r="S1581" s="303"/>
      <c r="T1581" s="303"/>
      <c r="U1581" s="303"/>
      <c r="V1581" s="305"/>
      <c r="W1581" s="305"/>
      <c r="X1581" s="305"/>
      <c r="Y1581" s="305"/>
    </row>
    <row r="1582" spans="11:25" ht="15.75" customHeight="1" x14ac:dyDescent="0.25">
      <c r="K1582" s="303"/>
      <c r="L1582" s="303"/>
      <c r="M1582" s="303"/>
      <c r="N1582" s="303"/>
      <c r="O1582" s="303"/>
      <c r="P1582" s="303"/>
      <c r="Q1582" s="303"/>
      <c r="R1582" s="303"/>
      <c r="S1582" s="303"/>
      <c r="T1582" s="303"/>
      <c r="U1582" s="303"/>
      <c r="V1582" s="305"/>
      <c r="W1582" s="305"/>
      <c r="X1582" s="305"/>
      <c r="Y1582" s="305"/>
    </row>
    <row r="1583" spans="11:25" ht="15.75" customHeight="1" x14ac:dyDescent="0.25">
      <c r="K1583" s="303"/>
      <c r="L1583" s="303"/>
      <c r="M1583" s="303"/>
      <c r="N1583" s="303"/>
      <c r="O1583" s="303"/>
      <c r="P1583" s="303"/>
      <c r="Q1583" s="303"/>
      <c r="R1583" s="303"/>
      <c r="S1583" s="303"/>
      <c r="T1583" s="303"/>
      <c r="U1583" s="303"/>
      <c r="V1583" s="305"/>
      <c r="W1583" s="305"/>
      <c r="X1583" s="305"/>
      <c r="Y1583" s="305"/>
    </row>
    <row r="1584" spans="11:25" ht="15.75" customHeight="1" x14ac:dyDescent="0.25">
      <c r="K1584" s="303"/>
      <c r="L1584" s="303"/>
      <c r="M1584" s="303"/>
      <c r="N1584" s="303"/>
      <c r="O1584" s="303"/>
      <c r="P1584" s="303"/>
      <c r="Q1584" s="303"/>
      <c r="R1584" s="303"/>
      <c r="S1584" s="303"/>
      <c r="T1584" s="303"/>
      <c r="U1584" s="303"/>
      <c r="V1584" s="305"/>
      <c r="W1584" s="305"/>
      <c r="X1584" s="305"/>
      <c r="Y1584" s="305"/>
    </row>
    <row r="1585" spans="11:25" ht="15.75" customHeight="1" x14ac:dyDescent="0.25">
      <c r="K1585" s="303"/>
      <c r="L1585" s="303"/>
      <c r="M1585" s="303"/>
      <c r="N1585" s="303"/>
      <c r="O1585" s="303"/>
      <c r="P1585" s="303"/>
      <c r="Q1585" s="303"/>
      <c r="R1585" s="303"/>
      <c r="S1585" s="303"/>
      <c r="T1585" s="303"/>
      <c r="U1585" s="303"/>
      <c r="V1585" s="305"/>
      <c r="W1585" s="305"/>
      <c r="X1585" s="305"/>
      <c r="Y1585" s="305"/>
    </row>
    <row r="1586" spans="11:25" ht="15.75" customHeight="1" x14ac:dyDescent="0.25">
      <c r="K1586" s="303"/>
      <c r="L1586" s="303"/>
      <c r="M1586" s="303"/>
      <c r="N1586" s="303"/>
      <c r="O1586" s="303"/>
      <c r="P1586" s="303"/>
      <c r="Q1586" s="303"/>
      <c r="R1586" s="303"/>
      <c r="S1586" s="303"/>
      <c r="T1586" s="303"/>
      <c r="U1586" s="303"/>
      <c r="V1586" s="305"/>
      <c r="W1586" s="305"/>
      <c r="X1586" s="305"/>
      <c r="Y1586" s="305"/>
    </row>
    <row r="1587" spans="11:25" ht="15.75" customHeight="1" x14ac:dyDescent="0.25">
      <c r="K1587" s="303"/>
      <c r="L1587" s="303"/>
      <c r="M1587" s="303"/>
      <c r="N1587" s="303"/>
      <c r="O1587" s="303"/>
      <c r="P1587" s="303"/>
      <c r="Q1587" s="303"/>
      <c r="R1587" s="303"/>
      <c r="S1587" s="303"/>
      <c r="T1587" s="303"/>
      <c r="U1587" s="303"/>
      <c r="V1587" s="305"/>
      <c r="W1587" s="305"/>
      <c r="X1587" s="305"/>
      <c r="Y1587" s="305"/>
    </row>
    <row r="1588" spans="11:25" ht="15.75" customHeight="1" x14ac:dyDescent="0.25">
      <c r="K1588" s="303"/>
      <c r="L1588" s="303"/>
      <c r="M1588" s="303"/>
      <c r="N1588" s="303"/>
      <c r="O1588" s="303"/>
      <c r="P1588" s="303"/>
      <c r="Q1588" s="303"/>
      <c r="R1588" s="303"/>
      <c r="S1588" s="303"/>
      <c r="T1588" s="303"/>
      <c r="U1588" s="303"/>
      <c r="V1588" s="305"/>
      <c r="W1588" s="305"/>
      <c r="X1588" s="305"/>
      <c r="Y1588" s="305"/>
    </row>
    <row r="1589" spans="11:25" ht="15.75" customHeight="1" x14ac:dyDescent="0.25">
      <c r="K1589" s="303"/>
      <c r="L1589" s="303"/>
      <c r="M1589" s="303"/>
      <c r="N1589" s="303"/>
      <c r="O1589" s="303"/>
      <c r="P1589" s="303"/>
      <c r="Q1589" s="303"/>
      <c r="R1589" s="303"/>
      <c r="S1589" s="303"/>
      <c r="T1589" s="303"/>
      <c r="U1589" s="303"/>
      <c r="V1589" s="305"/>
      <c r="W1589" s="305"/>
      <c r="X1589" s="305"/>
      <c r="Y1589" s="305"/>
    </row>
    <row r="1590" spans="11:25" ht="15.75" customHeight="1" x14ac:dyDescent="0.25">
      <c r="K1590" s="303"/>
      <c r="L1590" s="303"/>
      <c r="M1590" s="303"/>
      <c r="N1590" s="303"/>
      <c r="O1590" s="303"/>
      <c r="P1590" s="303"/>
      <c r="Q1590" s="303"/>
      <c r="R1590" s="303"/>
      <c r="S1590" s="303"/>
      <c r="T1590" s="303"/>
      <c r="U1590" s="303"/>
      <c r="V1590" s="305"/>
      <c r="W1590" s="305"/>
      <c r="X1590" s="305"/>
      <c r="Y1590" s="305"/>
    </row>
    <row r="1591" spans="11:25" ht="15.75" customHeight="1" x14ac:dyDescent="0.25">
      <c r="K1591" s="303"/>
      <c r="L1591" s="303"/>
      <c r="M1591" s="303"/>
      <c r="N1591" s="303"/>
      <c r="O1591" s="303"/>
      <c r="P1591" s="303"/>
      <c r="Q1591" s="303"/>
      <c r="R1591" s="303"/>
      <c r="S1591" s="303"/>
      <c r="T1591" s="303"/>
      <c r="U1591" s="303"/>
      <c r="V1591" s="305"/>
      <c r="W1591" s="305"/>
      <c r="X1591" s="305"/>
      <c r="Y1591" s="305"/>
    </row>
    <row r="1592" spans="11:25" ht="15.75" customHeight="1" x14ac:dyDescent="0.25">
      <c r="K1592" s="303"/>
      <c r="L1592" s="303"/>
      <c r="M1592" s="303"/>
      <c r="N1592" s="303"/>
      <c r="O1592" s="303"/>
      <c r="P1592" s="303"/>
      <c r="Q1592" s="303"/>
      <c r="R1592" s="303"/>
      <c r="S1592" s="303"/>
      <c r="T1592" s="303"/>
      <c r="U1592" s="303"/>
      <c r="V1592" s="305"/>
      <c r="W1592" s="305"/>
      <c r="X1592" s="305"/>
      <c r="Y1592" s="305"/>
    </row>
    <row r="1593" spans="11:25" ht="15.75" customHeight="1" x14ac:dyDescent="0.25">
      <c r="K1593" s="303"/>
      <c r="L1593" s="303"/>
      <c r="M1593" s="303"/>
      <c r="N1593" s="303"/>
      <c r="O1593" s="303"/>
      <c r="P1593" s="303"/>
      <c r="Q1593" s="303"/>
      <c r="R1593" s="303"/>
      <c r="S1593" s="303"/>
      <c r="T1593" s="303"/>
      <c r="U1593" s="303"/>
      <c r="V1593" s="305"/>
      <c r="W1593" s="305"/>
      <c r="X1593" s="305"/>
      <c r="Y1593" s="305"/>
    </row>
    <row r="1594" spans="11:25" ht="15.75" customHeight="1" x14ac:dyDescent="0.25">
      <c r="K1594" s="303"/>
      <c r="L1594" s="303"/>
      <c r="M1594" s="303"/>
      <c r="N1594" s="303"/>
      <c r="O1594" s="303"/>
      <c r="P1594" s="303"/>
      <c r="Q1594" s="303"/>
      <c r="R1594" s="303"/>
      <c r="S1594" s="303"/>
      <c r="T1594" s="303"/>
      <c r="U1594" s="303"/>
      <c r="V1594" s="305"/>
      <c r="W1594" s="305"/>
      <c r="X1594" s="305"/>
      <c r="Y1594" s="305"/>
    </row>
    <row r="1595" spans="11:25" ht="15.75" customHeight="1" x14ac:dyDescent="0.25">
      <c r="K1595" s="303"/>
      <c r="L1595" s="303"/>
      <c r="M1595" s="303"/>
      <c r="N1595" s="303"/>
      <c r="O1595" s="303"/>
      <c r="P1595" s="303"/>
      <c r="Q1595" s="303"/>
      <c r="R1595" s="303"/>
      <c r="S1595" s="303"/>
      <c r="T1595" s="303"/>
      <c r="U1595" s="303"/>
      <c r="V1595" s="305"/>
      <c r="W1595" s="305"/>
      <c r="X1595" s="305"/>
      <c r="Y1595" s="305"/>
    </row>
    <row r="1596" spans="11:25" ht="15.75" customHeight="1" x14ac:dyDescent="0.25">
      <c r="K1596" s="303"/>
      <c r="L1596" s="303"/>
      <c r="M1596" s="303"/>
      <c r="N1596" s="303"/>
      <c r="O1596" s="303"/>
      <c r="P1596" s="303"/>
      <c r="Q1596" s="303"/>
      <c r="R1596" s="303"/>
      <c r="S1596" s="303"/>
      <c r="T1596" s="303"/>
      <c r="U1596" s="303"/>
      <c r="V1596" s="305"/>
      <c r="W1596" s="305"/>
      <c r="X1596" s="305"/>
      <c r="Y1596" s="305"/>
    </row>
    <row r="1597" spans="11:25" ht="15.75" customHeight="1" x14ac:dyDescent="0.25">
      <c r="K1597" s="303"/>
      <c r="L1597" s="303"/>
      <c r="M1597" s="303"/>
      <c r="N1597" s="303"/>
      <c r="O1597" s="303"/>
      <c r="P1597" s="303"/>
      <c r="Q1597" s="303"/>
      <c r="R1597" s="303"/>
      <c r="S1597" s="303"/>
      <c r="T1597" s="303"/>
      <c r="U1597" s="303"/>
      <c r="V1597" s="305"/>
      <c r="W1597" s="305"/>
      <c r="X1597" s="305"/>
      <c r="Y1597" s="305"/>
    </row>
    <row r="1598" spans="11:25" ht="15.75" customHeight="1" x14ac:dyDescent="0.25">
      <c r="K1598" s="303"/>
      <c r="L1598" s="303"/>
      <c r="M1598" s="303"/>
      <c r="N1598" s="303"/>
      <c r="O1598" s="303"/>
      <c r="P1598" s="303"/>
      <c r="Q1598" s="303"/>
      <c r="R1598" s="303"/>
      <c r="S1598" s="303"/>
      <c r="T1598" s="303"/>
      <c r="U1598" s="303"/>
      <c r="V1598" s="305"/>
      <c r="W1598" s="305"/>
      <c r="X1598" s="305"/>
      <c r="Y1598" s="305"/>
    </row>
    <row r="1599" spans="11:25" ht="15.75" customHeight="1" x14ac:dyDescent="0.25">
      <c r="K1599" s="303"/>
      <c r="L1599" s="303"/>
      <c r="M1599" s="303"/>
      <c r="N1599" s="303"/>
      <c r="O1599" s="303"/>
      <c r="P1599" s="303"/>
      <c r="Q1599" s="303"/>
      <c r="R1599" s="303"/>
      <c r="S1599" s="303"/>
      <c r="T1599" s="303"/>
      <c r="U1599" s="303"/>
      <c r="V1599" s="305"/>
      <c r="W1599" s="305"/>
      <c r="X1599" s="305"/>
      <c r="Y1599" s="305"/>
    </row>
    <row r="1600" spans="11:25" ht="15.75" customHeight="1" x14ac:dyDescent="0.25">
      <c r="K1600" s="303"/>
      <c r="L1600" s="303"/>
      <c r="M1600" s="303"/>
      <c r="N1600" s="303"/>
      <c r="O1600" s="303"/>
      <c r="P1600" s="303"/>
      <c r="Q1600" s="303"/>
      <c r="R1600" s="303"/>
      <c r="S1600" s="303"/>
      <c r="T1600" s="303"/>
      <c r="U1600" s="303"/>
      <c r="V1600" s="305"/>
      <c r="W1600" s="305"/>
      <c r="X1600" s="305"/>
      <c r="Y1600" s="305"/>
    </row>
    <row r="1601" spans="11:25" ht="15.75" customHeight="1" x14ac:dyDescent="0.25">
      <c r="K1601" s="303"/>
      <c r="L1601" s="303"/>
      <c r="M1601" s="303"/>
      <c r="N1601" s="303"/>
      <c r="O1601" s="303"/>
      <c r="P1601" s="303"/>
      <c r="Q1601" s="303"/>
      <c r="R1601" s="303"/>
      <c r="S1601" s="303"/>
      <c r="T1601" s="303"/>
      <c r="U1601" s="303"/>
      <c r="V1601" s="305"/>
      <c r="W1601" s="305"/>
      <c r="X1601" s="305"/>
      <c r="Y1601" s="305"/>
    </row>
    <row r="1602" spans="11:25" ht="15.75" customHeight="1" x14ac:dyDescent="0.25">
      <c r="K1602" s="303"/>
      <c r="L1602" s="303"/>
      <c r="M1602" s="303"/>
      <c r="N1602" s="303"/>
      <c r="O1602" s="303"/>
      <c r="P1602" s="303"/>
      <c r="Q1602" s="303"/>
      <c r="R1602" s="303"/>
      <c r="S1602" s="303"/>
      <c r="T1602" s="303"/>
      <c r="U1602" s="303"/>
      <c r="V1602" s="305"/>
      <c r="W1602" s="305"/>
      <c r="X1602" s="305"/>
      <c r="Y1602" s="305"/>
    </row>
    <row r="1603" spans="11:25" ht="15.75" customHeight="1" x14ac:dyDescent="0.25">
      <c r="K1603" s="303"/>
      <c r="L1603" s="303"/>
      <c r="M1603" s="303"/>
      <c r="N1603" s="303"/>
      <c r="O1603" s="303"/>
      <c r="P1603" s="303"/>
      <c r="Q1603" s="303"/>
      <c r="R1603" s="303"/>
      <c r="S1603" s="303"/>
      <c r="T1603" s="303"/>
      <c r="U1603" s="303"/>
      <c r="V1603" s="305"/>
      <c r="W1603" s="305"/>
      <c r="X1603" s="305"/>
      <c r="Y1603" s="305"/>
    </row>
    <row r="1604" spans="11:25" ht="15.75" customHeight="1" x14ac:dyDescent="0.25">
      <c r="K1604" s="303"/>
      <c r="L1604" s="303"/>
      <c r="M1604" s="303"/>
      <c r="N1604" s="303"/>
      <c r="O1604" s="303"/>
      <c r="P1604" s="303"/>
      <c r="Q1604" s="303"/>
      <c r="R1604" s="303"/>
      <c r="S1604" s="303"/>
      <c r="T1604" s="303"/>
      <c r="U1604" s="303"/>
      <c r="V1604" s="305"/>
      <c r="W1604" s="305"/>
      <c r="X1604" s="305"/>
      <c r="Y1604" s="305"/>
    </row>
    <row r="1605" spans="11:25" ht="15.75" customHeight="1" x14ac:dyDescent="0.25">
      <c r="K1605" s="303"/>
      <c r="L1605" s="303"/>
      <c r="M1605" s="303"/>
      <c r="N1605" s="303"/>
      <c r="O1605" s="303"/>
      <c r="P1605" s="303"/>
      <c r="Q1605" s="303"/>
      <c r="R1605" s="303"/>
      <c r="S1605" s="303"/>
      <c r="T1605" s="303"/>
      <c r="U1605" s="303"/>
      <c r="V1605" s="305"/>
      <c r="W1605" s="305"/>
      <c r="X1605" s="305"/>
      <c r="Y1605" s="305"/>
    </row>
    <row r="1606" spans="11:25" ht="15.75" customHeight="1" x14ac:dyDescent="0.25">
      <c r="K1606" s="303"/>
      <c r="L1606" s="303"/>
      <c r="M1606" s="303"/>
      <c r="N1606" s="303"/>
      <c r="O1606" s="303"/>
      <c r="P1606" s="303"/>
      <c r="Q1606" s="303"/>
      <c r="R1606" s="303"/>
      <c r="S1606" s="303"/>
      <c r="T1606" s="303"/>
      <c r="U1606" s="303"/>
      <c r="V1606" s="305"/>
      <c r="W1606" s="305"/>
      <c r="X1606" s="305"/>
      <c r="Y1606" s="305"/>
    </row>
    <row r="1607" spans="11:25" ht="15.75" customHeight="1" x14ac:dyDescent="0.25">
      <c r="K1607" s="303"/>
      <c r="L1607" s="303"/>
      <c r="M1607" s="303"/>
      <c r="N1607" s="303"/>
      <c r="O1607" s="303"/>
      <c r="P1607" s="303"/>
      <c r="Q1607" s="303"/>
      <c r="R1607" s="303"/>
      <c r="S1607" s="303"/>
      <c r="T1607" s="303"/>
      <c r="U1607" s="303"/>
      <c r="V1607" s="305"/>
      <c r="W1607" s="305"/>
      <c r="X1607" s="305"/>
      <c r="Y1607" s="305"/>
    </row>
    <row r="1608" spans="11:25" ht="15.75" customHeight="1" x14ac:dyDescent="0.25">
      <c r="K1608" s="303"/>
      <c r="L1608" s="303"/>
      <c r="M1608" s="303"/>
      <c r="N1608" s="303"/>
      <c r="O1608" s="303"/>
      <c r="P1608" s="303"/>
      <c r="Q1608" s="303"/>
      <c r="R1608" s="303"/>
      <c r="S1608" s="303"/>
      <c r="T1608" s="303"/>
      <c r="U1608" s="303"/>
      <c r="V1608" s="305"/>
      <c r="W1608" s="305"/>
      <c r="X1608" s="305"/>
      <c r="Y1608" s="305"/>
    </row>
    <row r="1609" spans="11:25" ht="15.75" customHeight="1" x14ac:dyDescent="0.25">
      <c r="K1609" s="303"/>
      <c r="L1609" s="303"/>
      <c r="M1609" s="303"/>
      <c r="N1609" s="303"/>
      <c r="O1609" s="303"/>
      <c r="P1609" s="303"/>
      <c r="Q1609" s="303"/>
      <c r="R1609" s="303"/>
      <c r="S1609" s="303"/>
      <c r="T1609" s="303"/>
      <c r="U1609" s="303"/>
      <c r="V1609" s="305"/>
      <c r="W1609" s="305"/>
      <c r="X1609" s="305"/>
      <c r="Y1609" s="305"/>
    </row>
    <row r="1610" spans="11:25" ht="15.75" customHeight="1" x14ac:dyDescent="0.25">
      <c r="K1610" s="303"/>
      <c r="L1610" s="303"/>
      <c r="M1610" s="303"/>
      <c r="N1610" s="303"/>
      <c r="O1610" s="303"/>
      <c r="P1610" s="303"/>
      <c r="Q1610" s="303"/>
      <c r="R1610" s="303"/>
      <c r="S1610" s="303"/>
      <c r="T1610" s="303"/>
      <c r="U1610" s="303"/>
      <c r="V1610" s="305"/>
      <c r="W1610" s="305"/>
      <c r="X1610" s="305"/>
      <c r="Y1610" s="305"/>
    </row>
    <row r="1611" spans="11:25" ht="15.75" customHeight="1" x14ac:dyDescent="0.25">
      <c r="K1611" s="303"/>
      <c r="L1611" s="303"/>
      <c r="M1611" s="303"/>
      <c r="N1611" s="303"/>
      <c r="O1611" s="303"/>
      <c r="P1611" s="303"/>
      <c r="Q1611" s="303"/>
      <c r="R1611" s="303"/>
      <c r="S1611" s="303"/>
      <c r="T1611" s="303"/>
      <c r="U1611" s="303"/>
      <c r="V1611" s="305"/>
      <c r="W1611" s="305"/>
      <c r="X1611" s="305"/>
      <c r="Y1611" s="305"/>
    </row>
    <row r="1612" spans="11:25" ht="15.75" customHeight="1" x14ac:dyDescent="0.25">
      <c r="K1612" s="303"/>
      <c r="L1612" s="303"/>
      <c r="M1612" s="303"/>
      <c r="N1612" s="303"/>
      <c r="O1612" s="303"/>
      <c r="P1612" s="303"/>
      <c r="Q1612" s="303"/>
      <c r="R1612" s="303"/>
      <c r="S1612" s="303"/>
      <c r="T1612" s="303"/>
      <c r="U1612" s="303"/>
      <c r="V1612" s="305"/>
      <c r="W1612" s="305"/>
      <c r="X1612" s="305"/>
      <c r="Y1612" s="305"/>
    </row>
    <row r="1613" spans="11:25" ht="15.75" customHeight="1" x14ac:dyDescent="0.25">
      <c r="K1613" s="303"/>
      <c r="L1613" s="303"/>
      <c r="M1613" s="303"/>
      <c r="N1613" s="303"/>
      <c r="O1613" s="303"/>
      <c r="P1613" s="303"/>
      <c r="Q1613" s="303"/>
      <c r="R1613" s="303"/>
      <c r="S1613" s="303"/>
      <c r="T1613" s="303"/>
      <c r="U1613" s="303"/>
      <c r="V1613" s="305"/>
      <c r="W1613" s="305"/>
      <c r="X1613" s="305"/>
      <c r="Y1613" s="305"/>
    </row>
    <row r="1614" spans="11:25" ht="15.75" customHeight="1" x14ac:dyDescent="0.25">
      <c r="K1614" s="303"/>
      <c r="L1614" s="303"/>
      <c r="M1614" s="303"/>
      <c r="N1614" s="303"/>
      <c r="O1614" s="303"/>
      <c r="P1614" s="303"/>
      <c r="Q1614" s="303"/>
      <c r="R1614" s="303"/>
      <c r="S1614" s="303"/>
      <c r="T1614" s="303"/>
      <c r="U1614" s="303"/>
      <c r="V1614" s="305"/>
      <c r="W1614" s="305"/>
      <c r="X1614" s="305"/>
      <c r="Y1614" s="305"/>
    </row>
    <row r="1615" spans="11:25" ht="15.75" customHeight="1" x14ac:dyDescent="0.25">
      <c r="K1615" s="303"/>
      <c r="L1615" s="303"/>
      <c r="M1615" s="303"/>
      <c r="N1615" s="303"/>
      <c r="O1615" s="303"/>
      <c r="P1615" s="303"/>
      <c r="Q1615" s="303"/>
      <c r="R1615" s="303"/>
      <c r="S1615" s="303"/>
      <c r="T1615" s="303"/>
      <c r="U1615" s="303"/>
      <c r="V1615" s="305"/>
      <c r="W1615" s="305"/>
      <c r="X1615" s="305"/>
      <c r="Y1615" s="305"/>
    </row>
    <row r="1616" spans="11:25" ht="15.75" customHeight="1" x14ac:dyDescent="0.25">
      <c r="K1616" s="303"/>
      <c r="L1616" s="303"/>
      <c r="M1616" s="303"/>
      <c r="N1616" s="303"/>
      <c r="O1616" s="303"/>
      <c r="P1616" s="303"/>
      <c r="Q1616" s="303"/>
      <c r="R1616" s="303"/>
      <c r="S1616" s="303"/>
      <c r="T1616" s="303"/>
      <c r="U1616" s="303"/>
      <c r="V1616" s="305"/>
      <c r="W1616" s="305"/>
      <c r="X1616" s="305"/>
      <c r="Y1616" s="305"/>
    </row>
    <row r="1617" spans="11:25" ht="15.75" customHeight="1" x14ac:dyDescent="0.25">
      <c r="K1617" s="303"/>
      <c r="L1617" s="303"/>
      <c r="M1617" s="303"/>
      <c r="N1617" s="303"/>
      <c r="O1617" s="303"/>
      <c r="P1617" s="303"/>
      <c r="Q1617" s="303"/>
      <c r="R1617" s="303"/>
      <c r="S1617" s="303"/>
      <c r="T1617" s="303"/>
      <c r="U1617" s="303"/>
      <c r="V1617" s="305"/>
      <c r="W1617" s="305"/>
      <c r="X1617" s="305"/>
      <c r="Y1617" s="305"/>
    </row>
    <row r="1618" spans="11:25" ht="15.75" customHeight="1" x14ac:dyDescent="0.25">
      <c r="K1618" s="303"/>
      <c r="L1618" s="303"/>
      <c r="M1618" s="303"/>
      <c r="N1618" s="303"/>
      <c r="O1618" s="303"/>
      <c r="P1618" s="303"/>
      <c r="Q1618" s="303"/>
      <c r="R1618" s="303"/>
      <c r="S1618" s="303"/>
      <c r="T1618" s="303"/>
      <c r="U1618" s="303"/>
      <c r="V1618" s="305"/>
      <c r="W1618" s="305"/>
      <c r="X1618" s="305"/>
      <c r="Y1618" s="305"/>
    </row>
    <row r="1619" spans="11:25" ht="15.75" customHeight="1" x14ac:dyDescent="0.25">
      <c r="K1619" s="303"/>
      <c r="L1619" s="303"/>
      <c r="M1619" s="303"/>
      <c r="N1619" s="303"/>
      <c r="O1619" s="303"/>
      <c r="P1619" s="303"/>
      <c r="Q1619" s="303"/>
      <c r="R1619" s="303"/>
      <c r="S1619" s="303"/>
      <c r="T1619" s="303"/>
      <c r="U1619" s="303"/>
      <c r="V1619" s="305"/>
      <c r="W1619" s="305"/>
      <c r="X1619" s="305"/>
      <c r="Y1619" s="305"/>
    </row>
    <row r="1620" spans="11:25" ht="15.75" customHeight="1" x14ac:dyDescent="0.25">
      <c r="K1620" s="303"/>
      <c r="L1620" s="303"/>
      <c r="M1620" s="303"/>
      <c r="N1620" s="303"/>
      <c r="O1620" s="303"/>
      <c r="P1620" s="303"/>
      <c r="Q1620" s="303"/>
      <c r="R1620" s="303"/>
      <c r="S1620" s="303"/>
      <c r="T1620" s="303"/>
      <c r="U1620" s="303"/>
      <c r="V1620" s="305"/>
      <c r="W1620" s="305"/>
      <c r="X1620" s="305"/>
      <c r="Y1620" s="305"/>
    </row>
    <row r="1621" spans="11:25" ht="15.75" customHeight="1" x14ac:dyDescent="0.25">
      <c r="K1621" s="303"/>
      <c r="L1621" s="303"/>
      <c r="M1621" s="303"/>
      <c r="N1621" s="303"/>
      <c r="O1621" s="303"/>
      <c r="P1621" s="303"/>
      <c r="Q1621" s="303"/>
      <c r="R1621" s="303"/>
      <c r="S1621" s="303"/>
      <c r="T1621" s="303"/>
      <c r="U1621" s="303"/>
      <c r="V1621" s="305"/>
      <c r="W1621" s="305"/>
      <c r="X1621" s="305"/>
      <c r="Y1621" s="305"/>
    </row>
    <row r="1622" spans="11:25" ht="15.75" customHeight="1" x14ac:dyDescent="0.25">
      <c r="K1622" s="303"/>
      <c r="L1622" s="303"/>
      <c r="M1622" s="303"/>
      <c r="N1622" s="303"/>
      <c r="O1622" s="303"/>
      <c r="P1622" s="303"/>
      <c r="Q1622" s="303"/>
      <c r="R1622" s="303"/>
      <c r="S1622" s="303"/>
      <c r="T1622" s="303"/>
      <c r="U1622" s="303"/>
      <c r="V1622" s="305"/>
      <c r="W1622" s="305"/>
      <c r="X1622" s="305"/>
      <c r="Y1622" s="305"/>
    </row>
    <row r="1623" spans="11:25" ht="15.75" customHeight="1" x14ac:dyDescent="0.25">
      <c r="K1623" s="303"/>
      <c r="L1623" s="303"/>
      <c r="M1623" s="303"/>
      <c r="N1623" s="303"/>
      <c r="O1623" s="303"/>
      <c r="P1623" s="303"/>
      <c r="Q1623" s="303"/>
      <c r="R1623" s="303"/>
      <c r="S1623" s="303"/>
      <c r="T1623" s="303"/>
      <c r="U1623" s="303"/>
      <c r="V1623" s="305"/>
      <c r="W1623" s="305"/>
      <c r="X1623" s="305"/>
      <c r="Y1623" s="305"/>
    </row>
    <row r="1624" spans="11:25" ht="15.75" customHeight="1" x14ac:dyDescent="0.25">
      <c r="K1624" s="303"/>
      <c r="L1624" s="303"/>
      <c r="M1624" s="303"/>
      <c r="N1624" s="303"/>
      <c r="O1624" s="303"/>
      <c r="P1624" s="303"/>
      <c r="Q1624" s="303"/>
      <c r="R1624" s="303"/>
      <c r="S1624" s="303"/>
      <c r="T1624" s="303"/>
      <c r="U1624" s="303"/>
      <c r="V1624" s="305"/>
      <c r="W1624" s="305"/>
      <c r="X1624" s="305"/>
      <c r="Y1624" s="305"/>
    </row>
    <row r="1625" spans="11:25" ht="15.75" customHeight="1" x14ac:dyDescent="0.25">
      <c r="K1625" s="303"/>
      <c r="L1625" s="303"/>
      <c r="M1625" s="303"/>
      <c r="N1625" s="303"/>
      <c r="O1625" s="303"/>
      <c r="P1625" s="303"/>
      <c r="Q1625" s="303"/>
      <c r="R1625" s="303"/>
      <c r="S1625" s="303"/>
      <c r="T1625" s="303"/>
      <c r="U1625" s="303"/>
      <c r="V1625" s="305"/>
      <c r="W1625" s="305"/>
      <c r="X1625" s="305"/>
      <c r="Y1625" s="305"/>
    </row>
    <row r="1626" spans="11:25" ht="15.75" customHeight="1" x14ac:dyDescent="0.25">
      <c r="K1626" s="303"/>
      <c r="L1626" s="303"/>
      <c r="M1626" s="303"/>
      <c r="N1626" s="303"/>
      <c r="O1626" s="303"/>
      <c r="P1626" s="303"/>
      <c r="Q1626" s="303"/>
      <c r="R1626" s="303"/>
      <c r="S1626" s="303"/>
      <c r="T1626" s="303"/>
      <c r="U1626" s="303"/>
      <c r="V1626" s="305"/>
      <c r="W1626" s="305"/>
      <c r="X1626" s="305"/>
      <c r="Y1626" s="305"/>
    </row>
    <row r="1627" spans="11:25" ht="15.75" customHeight="1" x14ac:dyDescent="0.25">
      <c r="K1627" s="303"/>
      <c r="L1627" s="303"/>
      <c r="M1627" s="303"/>
      <c r="N1627" s="303"/>
      <c r="O1627" s="303"/>
      <c r="P1627" s="303"/>
      <c r="Q1627" s="303"/>
      <c r="R1627" s="303"/>
      <c r="S1627" s="303"/>
      <c r="T1627" s="303"/>
      <c r="U1627" s="303"/>
      <c r="V1627" s="305"/>
      <c r="W1627" s="305"/>
      <c r="X1627" s="305"/>
      <c r="Y1627" s="305"/>
    </row>
    <row r="1628" spans="11:25" ht="15.75" customHeight="1" x14ac:dyDescent="0.25">
      <c r="K1628" s="303"/>
      <c r="L1628" s="303"/>
      <c r="M1628" s="303"/>
      <c r="N1628" s="303"/>
      <c r="O1628" s="303"/>
      <c r="P1628" s="303"/>
      <c r="Q1628" s="303"/>
      <c r="R1628" s="303"/>
      <c r="S1628" s="303"/>
      <c r="T1628" s="303"/>
      <c r="U1628" s="303"/>
      <c r="V1628" s="305"/>
      <c r="W1628" s="305"/>
      <c r="X1628" s="305"/>
      <c r="Y1628" s="305"/>
    </row>
    <row r="1629" spans="11:25" ht="15.75" customHeight="1" x14ac:dyDescent="0.25">
      <c r="K1629" s="303"/>
      <c r="L1629" s="303"/>
      <c r="M1629" s="303"/>
      <c r="N1629" s="303"/>
      <c r="O1629" s="303"/>
      <c r="P1629" s="303"/>
      <c r="Q1629" s="303"/>
      <c r="R1629" s="303"/>
      <c r="S1629" s="303"/>
      <c r="T1629" s="303"/>
      <c r="U1629" s="303"/>
      <c r="V1629" s="305"/>
      <c r="W1629" s="305"/>
      <c r="X1629" s="305"/>
      <c r="Y1629" s="305"/>
    </row>
    <row r="1630" spans="11:25" ht="15.75" customHeight="1" x14ac:dyDescent="0.25">
      <c r="K1630" s="303"/>
      <c r="L1630" s="303"/>
      <c r="M1630" s="303"/>
      <c r="N1630" s="303"/>
      <c r="O1630" s="303"/>
      <c r="P1630" s="303"/>
      <c r="Q1630" s="303"/>
      <c r="R1630" s="303"/>
      <c r="S1630" s="303"/>
      <c r="T1630" s="303"/>
      <c r="U1630" s="303"/>
      <c r="V1630" s="305"/>
      <c r="W1630" s="305"/>
      <c r="X1630" s="305"/>
      <c r="Y1630" s="305"/>
    </row>
    <row r="1631" spans="11:25" ht="15.75" customHeight="1" x14ac:dyDescent="0.25">
      <c r="K1631" s="303"/>
      <c r="L1631" s="303"/>
      <c r="M1631" s="303"/>
      <c r="N1631" s="303"/>
      <c r="O1631" s="303"/>
      <c r="P1631" s="303"/>
      <c r="Q1631" s="303"/>
      <c r="R1631" s="303"/>
      <c r="S1631" s="303"/>
      <c r="T1631" s="303"/>
      <c r="U1631" s="303"/>
      <c r="V1631" s="305"/>
      <c r="W1631" s="305"/>
      <c r="X1631" s="305"/>
      <c r="Y1631" s="305"/>
    </row>
    <row r="1632" spans="11:25" ht="15.75" customHeight="1" x14ac:dyDescent="0.25">
      <c r="K1632" s="303"/>
      <c r="L1632" s="303"/>
      <c r="M1632" s="303"/>
      <c r="N1632" s="303"/>
      <c r="O1632" s="303"/>
      <c r="P1632" s="303"/>
      <c r="Q1632" s="303"/>
      <c r="R1632" s="303"/>
      <c r="S1632" s="303"/>
      <c r="T1632" s="303"/>
      <c r="U1632" s="303"/>
      <c r="V1632" s="305"/>
      <c r="W1632" s="305"/>
      <c r="X1632" s="305"/>
      <c r="Y1632" s="305"/>
    </row>
    <row r="1633" spans="11:25" ht="15.75" customHeight="1" x14ac:dyDescent="0.25">
      <c r="K1633" s="303"/>
      <c r="L1633" s="303"/>
      <c r="M1633" s="303"/>
      <c r="N1633" s="303"/>
      <c r="O1633" s="303"/>
      <c r="P1633" s="303"/>
      <c r="Q1633" s="303"/>
      <c r="R1633" s="303"/>
      <c r="S1633" s="303"/>
      <c r="T1633" s="303"/>
      <c r="U1633" s="303"/>
      <c r="V1633" s="305"/>
      <c r="W1633" s="305"/>
      <c r="X1633" s="305"/>
      <c r="Y1633" s="305"/>
    </row>
    <row r="1634" spans="11:25" ht="15.75" customHeight="1" x14ac:dyDescent="0.25">
      <c r="K1634" s="303"/>
      <c r="L1634" s="303"/>
      <c r="M1634" s="303"/>
      <c r="N1634" s="303"/>
      <c r="O1634" s="303"/>
      <c r="P1634" s="303"/>
      <c r="Q1634" s="303"/>
      <c r="R1634" s="303"/>
      <c r="S1634" s="303"/>
      <c r="T1634" s="303"/>
      <c r="U1634" s="303"/>
      <c r="V1634" s="305"/>
      <c r="W1634" s="305"/>
      <c r="X1634" s="305"/>
      <c r="Y1634" s="305"/>
    </row>
    <row r="1635" spans="11:25" ht="15.75" customHeight="1" x14ac:dyDescent="0.25">
      <c r="K1635" s="303"/>
      <c r="L1635" s="303"/>
      <c r="M1635" s="303"/>
      <c r="N1635" s="303"/>
      <c r="O1635" s="303"/>
      <c r="P1635" s="303"/>
      <c r="Q1635" s="303"/>
      <c r="R1635" s="303"/>
      <c r="S1635" s="303"/>
      <c r="T1635" s="303"/>
      <c r="U1635" s="303"/>
      <c r="V1635" s="305"/>
      <c r="W1635" s="305"/>
      <c r="X1635" s="305"/>
      <c r="Y1635" s="305"/>
    </row>
    <row r="1636" spans="11:25" ht="15.75" customHeight="1" x14ac:dyDescent="0.25">
      <c r="K1636" s="303"/>
      <c r="L1636" s="303"/>
      <c r="M1636" s="303"/>
      <c r="N1636" s="303"/>
      <c r="O1636" s="303"/>
      <c r="P1636" s="303"/>
      <c r="Q1636" s="303"/>
      <c r="R1636" s="303"/>
      <c r="S1636" s="303"/>
      <c r="T1636" s="303"/>
      <c r="U1636" s="303"/>
      <c r="V1636" s="305"/>
      <c r="W1636" s="305"/>
      <c r="X1636" s="305"/>
      <c r="Y1636" s="305"/>
    </row>
    <row r="1637" spans="11:25" ht="15.75" customHeight="1" x14ac:dyDescent="0.25">
      <c r="K1637" s="303"/>
      <c r="L1637" s="303"/>
      <c r="M1637" s="303"/>
      <c r="N1637" s="303"/>
      <c r="O1637" s="303"/>
      <c r="P1637" s="303"/>
      <c r="Q1637" s="303"/>
      <c r="R1637" s="303"/>
      <c r="S1637" s="303"/>
      <c r="T1637" s="303"/>
      <c r="U1637" s="303"/>
      <c r="V1637" s="305"/>
      <c r="W1637" s="305"/>
      <c r="X1637" s="305"/>
      <c r="Y1637" s="305"/>
    </row>
    <row r="1638" spans="11:25" ht="15.75" customHeight="1" x14ac:dyDescent="0.25">
      <c r="K1638" s="303"/>
      <c r="L1638" s="303"/>
      <c r="M1638" s="303"/>
      <c r="N1638" s="303"/>
      <c r="O1638" s="303"/>
      <c r="P1638" s="303"/>
      <c r="Q1638" s="303"/>
      <c r="R1638" s="303"/>
      <c r="S1638" s="303"/>
      <c r="T1638" s="303"/>
      <c r="U1638" s="303"/>
      <c r="V1638" s="305"/>
      <c r="W1638" s="305"/>
      <c r="X1638" s="305"/>
      <c r="Y1638" s="305"/>
    </row>
    <row r="1639" spans="11:25" ht="15.75" customHeight="1" x14ac:dyDescent="0.25">
      <c r="K1639" s="303"/>
      <c r="L1639" s="303"/>
      <c r="M1639" s="303"/>
      <c r="N1639" s="303"/>
      <c r="O1639" s="303"/>
      <c r="P1639" s="303"/>
      <c r="Q1639" s="303"/>
      <c r="R1639" s="303"/>
      <c r="S1639" s="303"/>
      <c r="T1639" s="303"/>
      <c r="U1639" s="303"/>
      <c r="V1639" s="305"/>
      <c r="W1639" s="305"/>
      <c r="X1639" s="305"/>
      <c r="Y1639" s="305"/>
    </row>
    <row r="1640" spans="11:25" ht="15.75" customHeight="1" x14ac:dyDescent="0.25">
      <c r="K1640" s="303"/>
      <c r="L1640" s="303"/>
      <c r="M1640" s="303"/>
      <c r="N1640" s="303"/>
      <c r="O1640" s="303"/>
      <c r="P1640" s="303"/>
      <c r="Q1640" s="303"/>
      <c r="R1640" s="303"/>
      <c r="S1640" s="303"/>
      <c r="T1640" s="303"/>
      <c r="U1640" s="303"/>
      <c r="V1640" s="305"/>
      <c r="W1640" s="305"/>
      <c r="X1640" s="305"/>
      <c r="Y1640" s="305"/>
    </row>
    <row r="1641" spans="11:25" ht="15.75" customHeight="1" x14ac:dyDescent="0.25">
      <c r="K1641" s="303"/>
      <c r="L1641" s="303"/>
      <c r="M1641" s="303"/>
      <c r="N1641" s="303"/>
      <c r="O1641" s="303"/>
      <c r="P1641" s="303"/>
      <c r="Q1641" s="303"/>
      <c r="R1641" s="303"/>
      <c r="S1641" s="303"/>
      <c r="T1641" s="303"/>
      <c r="U1641" s="303"/>
      <c r="V1641" s="305"/>
      <c r="W1641" s="305"/>
      <c r="X1641" s="305"/>
      <c r="Y1641" s="305"/>
    </row>
    <row r="1642" spans="11:25" ht="15.75" customHeight="1" x14ac:dyDescent="0.25">
      <c r="K1642" s="303"/>
      <c r="L1642" s="303"/>
      <c r="M1642" s="303"/>
      <c r="N1642" s="303"/>
      <c r="O1642" s="303"/>
      <c r="P1642" s="303"/>
      <c r="Q1642" s="303"/>
      <c r="R1642" s="303"/>
      <c r="S1642" s="303"/>
      <c r="T1642" s="303"/>
      <c r="U1642" s="303"/>
      <c r="V1642" s="305"/>
      <c r="W1642" s="305"/>
      <c r="X1642" s="305"/>
      <c r="Y1642" s="305"/>
    </row>
    <row r="1643" spans="11:25" ht="15.75" customHeight="1" x14ac:dyDescent="0.25">
      <c r="K1643" s="303"/>
      <c r="L1643" s="303"/>
      <c r="M1643" s="303"/>
      <c r="N1643" s="303"/>
      <c r="O1643" s="303"/>
      <c r="P1643" s="303"/>
      <c r="Q1643" s="303"/>
      <c r="R1643" s="303"/>
      <c r="S1643" s="303"/>
      <c r="T1643" s="303"/>
      <c r="U1643" s="303"/>
      <c r="V1643" s="305"/>
      <c r="W1643" s="305"/>
      <c r="X1643" s="305"/>
      <c r="Y1643" s="305"/>
    </row>
    <row r="1644" spans="11:25" ht="15.75" customHeight="1" x14ac:dyDescent="0.25">
      <c r="K1644" s="303"/>
      <c r="L1644" s="303"/>
      <c r="M1644" s="303"/>
      <c r="N1644" s="303"/>
      <c r="O1644" s="303"/>
      <c r="P1644" s="303"/>
      <c r="Q1644" s="303"/>
      <c r="R1644" s="303"/>
      <c r="S1644" s="303"/>
      <c r="T1644" s="303"/>
      <c r="U1644" s="303"/>
      <c r="V1644" s="305"/>
      <c r="W1644" s="305"/>
      <c r="X1644" s="305"/>
      <c r="Y1644" s="305"/>
    </row>
    <row r="1645" spans="11:25" ht="15.75" customHeight="1" x14ac:dyDescent="0.25">
      <c r="K1645" s="303"/>
      <c r="L1645" s="303"/>
      <c r="M1645" s="303"/>
      <c r="N1645" s="303"/>
      <c r="O1645" s="303"/>
      <c r="P1645" s="303"/>
      <c r="Q1645" s="303"/>
      <c r="R1645" s="303"/>
      <c r="S1645" s="303"/>
      <c r="T1645" s="303"/>
      <c r="U1645" s="303"/>
      <c r="V1645" s="305"/>
      <c r="W1645" s="305"/>
      <c r="X1645" s="305"/>
      <c r="Y1645" s="305"/>
    </row>
    <row r="1646" spans="11:25" ht="15.75" customHeight="1" x14ac:dyDescent="0.25">
      <c r="K1646" s="303"/>
      <c r="L1646" s="303"/>
      <c r="M1646" s="303"/>
      <c r="N1646" s="303"/>
      <c r="O1646" s="303"/>
      <c r="P1646" s="303"/>
      <c r="Q1646" s="303"/>
      <c r="R1646" s="303"/>
      <c r="S1646" s="303"/>
      <c r="T1646" s="303"/>
      <c r="U1646" s="303"/>
      <c r="V1646" s="305"/>
      <c r="W1646" s="305"/>
      <c r="X1646" s="305"/>
      <c r="Y1646" s="305"/>
    </row>
    <row r="1647" spans="11:25" ht="15.75" customHeight="1" x14ac:dyDescent="0.25">
      <c r="K1647" s="303"/>
      <c r="L1647" s="303"/>
      <c r="M1647" s="303"/>
      <c r="N1647" s="303"/>
      <c r="O1647" s="303"/>
      <c r="P1647" s="303"/>
      <c r="Q1647" s="303"/>
      <c r="R1647" s="303"/>
      <c r="S1647" s="303"/>
      <c r="T1647" s="303"/>
      <c r="U1647" s="303"/>
      <c r="V1647" s="305"/>
      <c r="W1647" s="305"/>
      <c r="X1647" s="305"/>
      <c r="Y1647" s="305"/>
    </row>
    <row r="1648" spans="11:25" ht="15.75" customHeight="1" x14ac:dyDescent="0.25">
      <c r="K1648" s="303"/>
      <c r="L1648" s="303"/>
      <c r="M1648" s="303"/>
      <c r="N1648" s="303"/>
      <c r="O1648" s="303"/>
      <c r="P1648" s="303"/>
      <c r="Q1648" s="303"/>
      <c r="R1648" s="303"/>
      <c r="S1648" s="303"/>
      <c r="T1648" s="303"/>
      <c r="U1648" s="303"/>
      <c r="V1648" s="305"/>
      <c r="W1648" s="305"/>
      <c r="X1648" s="305"/>
      <c r="Y1648" s="305"/>
    </row>
    <row r="1649" spans="11:25" ht="15.75" customHeight="1" x14ac:dyDescent="0.25">
      <c r="K1649" s="303"/>
      <c r="L1649" s="303"/>
      <c r="M1649" s="303"/>
      <c r="N1649" s="303"/>
      <c r="O1649" s="303"/>
      <c r="P1649" s="303"/>
      <c r="Q1649" s="303"/>
      <c r="R1649" s="303"/>
      <c r="S1649" s="303"/>
      <c r="T1649" s="303"/>
      <c r="U1649" s="303"/>
      <c r="V1649" s="305"/>
      <c r="W1649" s="305"/>
      <c r="X1649" s="305"/>
      <c r="Y1649" s="305"/>
    </row>
    <row r="1650" spans="11:25" ht="15.75" customHeight="1" x14ac:dyDescent="0.25">
      <c r="K1650" s="303"/>
      <c r="L1650" s="303"/>
      <c r="M1650" s="303"/>
      <c r="N1650" s="303"/>
      <c r="O1650" s="303"/>
      <c r="P1650" s="303"/>
      <c r="Q1650" s="303"/>
      <c r="R1650" s="303"/>
      <c r="S1650" s="303"/>
      <c r="T1650" s="303"/>
      <c r="U1650" s="303"/>
      <c r="V1650" s="305"/>
      <c r="W1650" s="305"/>
      <c r="X1650" s="305"/>
      <c r="Y1650" s="305"/>
    </row>
    <row r="1651" spans="11:25" ht="15.75" customHeight="1" x14ac:dyDescent="0.25">
      <c r="K1651" s="303"/>
      <c r="L1651" s="303"/>
      <c r="M1651" s="303"/>
      <c r="N1651" s="303"/>
      <c r="O1651" s="303"/>
      <c r="P1651" s="303"/>
      <c r="Q1651" s="303"/>
      <c r="R1651" s="303"/>
      <c r="S1651" s="303"/>
      <c r="T1651" s="303"/>
      <c r="U1651" s="303"/>
      <c r="V1651" s="305"/>
      <c r="W1651" s="305"/>
      <c r="X1651" s="305"/>
      <c r="Y1651" s="305"/>
    </row>
    <row r="1652" spans="11:25" ht="15.75" customHeight="1" x14ac:dyDescent="0.25">
      <c r="K1652" s="303"/>
      <c r="L1652" s="303"/>
      <c r="M1652" s="303"/>
      <c r="N1652" s="303"/>
      <c r="O1652" s="303"/>
      <c r="P1652" s="303"/>
      <c r="Q1652" s="303"/>
      <c r="R1652" s="303"/>
      <c r="S1652" s="303"/>
      <c r="T1652" s="303"/>
      <c r="U1652" s="303"/>
      <c r="V1652" s="305"/>
      <c r="W1652" s="305"/>
      <c r="X1652" s="305"/>
      <c r="Y1652" s="305"/>
    </row>
    <row r="1653" spans="11:25" ht="15.75" customHeight="1" x14ac:dyDescent="0.25">
      <c r="K1653" s="303"/>
      <c r="L1653" s="303"/>
      <c r="M1653" s="303"/>
      <c r="N1653" s="303"/>
      <c r="O1653" s="303"/>
      <c r="P1653" s="303"/>
      <c r="Q1653" s="303"/>
      <c r="R1653" s="303"/>
      <c r="S1653" s="303"/>
      <c r="T1653" s="303"/>
      <c r="U1653" s="303"/>
      <c r="V1653" s="305"/>
      <c r="W1653" s="305"/>
      <c r="X1653" s="305"/>
      <c r="Y1653" s="305"/>
    </row>
    <row r="1654" spans="11:25" ht="15.75" customHeight="1" x14ac:dyDescent="0.25">
      <c r="K1654" s="303"/>
      <c r="L1654" s="303"/>
      <c r="M1654" s="303"/>
      <c r="N1654" s="303"/>
      <c r="O1654" s="303"/>
      <c r="P1654" s="303"/>
      <c r="Q1654" s="303"/>
      <c r="R1654" s="303"/>
      <c r="S1654" s="303"/>
      <c r="T1654" s="303"/>
      <c r="U1654" s="303"/>
      <c r="V1654" s="305"/>
      <c r="W1654" s="305"/>
      <c r="X1654" s="305"/>
      <c r="Y1654" s="305"/>
    </row>
    <row r="1655" spans="11:25" ht="15.75" customHeight="1" x14ac:dyDescent="0.25">
      <c r="K1655" s="303"/>
      <c r="L1655" s="303"/>
      <c r="M1655" s="303"/>
      <c r="N1655" s="303"/>
      <c r="O1655" s="303"/>
      <c r="P1655" s="303"/>
      <c r="Q1655" s="303"/>
      <c r="R1655" s="303"/>
      <c r="S1655" s="303"/>
      <c r="T1655" s="303"/>
      <c r="U1655" s="303"/>
      <c r="V1655" s="305"/>
      <c r="W1655" s="305"/>
      <c r="X1655" s="305"/>
      <c r="Y1655" s="305"/>
    </row>
    <row r="1656" spans="11:25" ht="15.75" customHeight="1" x14ac:dyDescent="0.25">
      <c r="K1656" s="303"/>
      <c r="L1656" s="303"/>
      <c r="M1656" s="303"/>
      <c r="N1656" s="303"/>
      <c r="O1656" s="303"/>
      <c r="P1656" s="303"/>
      <c r="Q1656" s="303"/>
      <c r="R1656" s="303"/>
      <c r="S1656" s="303"/>
      <c r="T1656" s="303"/>
      <c r="U1656" s="303"/>
      <c r="V1656" s="305"/>
      <c r="W1656" s="305"/>
      <c r="X1656" s="305"/>
      <c r="Y1656" s="305"/>
    </row>
    <row r="1657" spans="11:25" ht="15.75" customHeight="1" x14ac:dyDescent="0.25">
      <c r="K1657" s="303"/>
      <c r="L1657" s="303"/>
      <c r="M1657" s="303"/>
      <c r="N1657" s="303"/>
      <c r="O1657" s="303"/>
      <c r="P1657" s="303"/>
      <c r="Q1657" s="303"/>
      <c r="R1657" s="303"/>
      <c r="S1657" s="303"/>
      <c r="T1657" s="303"/>
      <c r="U1657" s="303"/>
      <c r="V1657" s="305"/>
      <c r="W1657" s="305"/>
      <c r="X1657" s="305"/>
      <c r="Y1657" s="305"/>
    </row>
    <row r="1658" spans="11:25" ht="15.75" customHeight="1" x14ac:dyDescent="0.25">
      <c r="K1658" s="303"/>
      <c r="L1658" s="303"/>
      <c r="M1658" s="303"/>
      <c r="N1658" s="303"/>
      <c r="O1658" s="303"/>
      <c r="P1658" s="303"/>
      <c r="Q1658" s="303"/>
      <c r="R1658" s="303"/>
      <c r="S1658" s="303"/>
      <c r="T1658" s="303"/>
      <c r="U1658" s="303"/>
      <c r="V1658" s="305"/>
      <c r="W1658" s="305"/>
      <c r="X1658" s="305"/>
      <c r="Y1658" s="305"/>
    </row>
    <row r="1659" spans="11:25" ht="15.75" customHeight="1" x14ac:dyDescent="0.25">
      <c r="K1659" s="303"/>
      <c r="L1659" s="303"/>
      <c r="M1659" s="303"/>
      <c r="N1659" s="303"/>
      <c r="O1659" s="303"/>
      <c r="P1659" s="303"/>
      <c r="Q1659" s="303"/>
      <c r="R1659" s="303"/>
      <c r="S1659" s="303"/>
      <c r="T1659" s="303"/>
      <c r="U1659" s="303"/>
      <c r="V1659" s="305"/>
      <c r="W1659" s="305"/>
      <c r="X1659" s="305"/>
      <c r="Y1659" s="305"/>
    </row>
    <row r="1660" spans="11:25" ht="15.75" customHeight="1" x14ac:dyDescent="0.25">
      <c r="K1660" s="303"/>
      <c r="L1660" s="303"/>
      <c r="M1660" s="303"/>
      <c r="N1660" s="303"/>
      <c r="O1660" s="303"/>
      <c r="P1660" s="303"/>
      <c r="Q1660" s="303"/>
      <c r="R1660" s="303"/>
      <c r="S1660" s="303"/>
      <c r="T1660" s="303"/>
      <c r="U1660" s="303"/>
      <c r="V1660" s="305"/>
      <c r="W1660" s="305"/>
      <c r="X1660" s="305"/>
      <c r="Y1660" s="305"/>
    </row>
    <row r="1661" spans="11:25" ht="15.75" customHeight="1" x14ac:dyDescent="0.25">
      <c r="K1661" s="303"/>
      <c r="L1661" s="303"/>
      <c r="M1661" s="303"/>
      <c r="N1661" s="303"/>
      <c r="O1661" s="303"/>
      <c r="P1661" s="303"/>
      <c r="Q1661" s="303"/>
      <c r="R1661" s="303"/>
      <c r="S1661" s="303"/>
      <c r="T1661" s="303"/>
      <c r="U1661" s="303"/>
      <c r="V1661" s="305"/>
      <c r="W1661" s="305"/>
      <c r="X1661" s="305"/>
      <c r="Y1661" s="305"/>
    </row>
    <row r="1662" spans="11:25" ht="15.75" customHeight="1" x14ac:dyDescent="0.25">
      <c r="K1662" s="303"/>
      <c r="L1662" s="303"/>
      <c r="M1662" s="303"/>
      <c r="N1662" s="303"/>
      <c r="O1662" s="303"/>
      <c r="P1662" s="303"/>
      <c r="Q1662" s="303"/>
      <c r="R1662" s="303"/>
      <c r="S1662" s="303"/>
      <c r="T1662" s="303"/>
      <c r="U1662" s="303"/>
      <c r="V1662" s="305"/>
      <c r="W1662" s="305"/>
      <c r="X1662" s="305"/>
      <c r="Y1662" s="305"/>
    </row>
    <row r="1663" spans="11:25" ht="15.75" customHeight="1" x14ac:dyDescent="0.25">
      <c r="K1663" s="303"/>
      <c r="L1663" s="303"/>
      <c r="M1663" s="303"/>
      <c r="N1663" s="303"/>
      <c r="O1663" s="303"/>
      <c r="P1663" s="303"/>
      <c r="Q1663" s="303"/>
      <c r="R1663" s="303"/>
      <c r="S1663" s="303"/>
      <c r="T1663" s="303"/>
      <c r="U1663" s="303"/>
      <c r="V1663" s="305"/>
      <c r="W1663" s="305"/>
      <c r="X1663" s="305"/>
      <c r="Y1663" s="305"/>
    </row>
    <row r="1664" spans="11:25" ht="15.75" customHeight="1" x14ac:dyDescent="0.25">
      <c r="K1664" s="303"/>
      <c r="L1664" s="303"/>
      <c r="M1664" s="303"/>
      <c r="N1664" s="303"/>
      <c r="O1664" s="303"/>
      <c r="P1664" s="303"/>
      <c r="Q1664" s="303"/>
      <c r="R1664" s="303"/>
      <c r="S1664" s="303"/>
      <c r="T1664" s="303"/>
      <c r="U1664" s="303"/>
      <c r="V1664" s="305"/>
      <c r="W1664" s="305"/>
      <c r="X1664" s="305"/>
      <c r="Y1664" s="305"/>
    </row>
    <row r="1665" spans="11:25" ht="15.75" customHeight="1" x14ac:dyDescent="0.25">
      <c r="K1665" s="303"/>
      <c r="L1665" s="303"/>
      <c r="M1665" s="303"/>
      <c r="N1665" s="303"/>
      <c r="O1665" s="303"/>
      <c r="P1665" s="303"/>
      <c r="Q1665" s="303"/>
      <c r="R1665" s="303"/>
      <c r="S1665" s="303"/>
      <c r="T1665" s="303"/>
      <c r="U1665" s="303"/>
      <c r="V1665" s="305"/>
      <c r="W1665" s="305"/>
      <c r="X1665" s="305"/>
      <c r="Y1665" s="305"/>
    </row>
    <row r="1666" spans="11:25" ht="15.75" customHeight="1" x14ac:dyDescent="0.25">
      <c r="K1666" s="303"/>
      <c r="L1666" s="303"/>
      <c r="M1666" s="303"/>
      <c r="N1666" s="303"/>
      <c r="O1666" s="303"/>
      <c r="P1666" s="303"/>
      <c r="Q1666" s="303"/>
      <c r="R1666" s="303"/>
      <c r="S1666" s="303"/>
      <c r="T1666" s="303"/>
      <c r="U1666" s="303"/>
      <c r="V1666" s="305"/>
      <c r="W1666" s="305"/>
      <c r="X1666" s="305"/>
      <c r="Y1666" s="305"/>
    </row>
    <row r="1667" spans="11:25" ht="15.75" customHeight="1" x14ac:dyDescent="0.25">
      <c r="K1667" s="303"/>
      <c r="L1667" s="303"/>
      <c r="M1667" s="303"/>
      <c r="N1667" s="303"/>
      <c r="O1667" s="303"/>
      <c r="P1667" s="303"/>
      <c r="Q1667" s="303"/>
      <c r="R1667" s="303"/>
      <c r="S1667" s="303"/>
      <c r="T1667" s="303"/>
      <c r="U1667" s="303"/>
      <c r="V1667" s="305"/>
      <c r="W1667" s="305"/>
      <c r="X1667" s="305"/>
      <c r="Y1667" s="305"/>
    </row>
    <row r="1668" spans="11:25" ht="15.75" customHeight="1" x14ac:dyDescent="0.25">
      <c r="K1668" s="303"/>
      <c r="L1668" s="303"/>
      <c r="M1668" s="303"/>
      <c r="N1668" s="303"/>
      <c r="O1668" s="303"/>
      <c r="P1668" s="303"/>
      <c r="Q1668" s="303"/>
      <c r="R1668" s="303"/>
      <c r="S1668" s="303"/>
      <c r="T1668" s="303"/>
      <c r="U1668" s="303"/>
      <c r="V1668" s="305"/>
      <c r="W1668" s="305"/>
      <c r="X1668" s="305"/>
      <c r="Y1668" s="305"/>
    </row>
    <row r="1669" spans="11:25" ht="15.75" customHeight="1" x14ac:dyDescent="0.25">
      <c r="K1669" s="303"/>
      <c r="L1669" s="303"/>
      <c r="M1669" s="303"/>
      <c r="N1669" s="303"/>
      <c r="O1669" s="303"/>
      <c r="P1669" s="303"/>
      <c r="Q1669" s="303"/>
      <c r="R1669" s="303"/>
      <c r="S1669" s="303"/>
      <c r="T1669" s="303"/>
      <c r="U1669" s="303"/>
      <c r="V1669" s="305"/>
      <c r="W1669" s="305"/>
      <c r="X1669" s="305"/>
      <c r="Y1669" s="305"/>
    </row>
    <row r="1670" spans="11:25" ht="15.75" customHeight="1" x14ac:dyDescent="0.25">
      <c r="K1670" s="303"/>
      <c r="L1670" s="303"/>
      <c r="M1670" s="303"/>
      <c r="N1670" s="303"/>
      <c r="O1670" s="303"/>
      <c r="P1670" s="303"/>
      <c r="Q1670" s="303"/>
      <c r="R1670" s="303"/>
      <c r="S1670" s="303"/>
      <c r="T1670" s="303"/>
      <c r="U1670" s="303"/>
      <c r="V1670" s="305"/>
      <c r="W1670" s="305"/>
      <c r="X1670" s="305"/>
      <c r="Y1670" s="305"/>
    </row>
    <row r="1671" spans="11:25" ht="15.75" customHeight="1" x14ac:dyDescent="0.25">
      <c r="K1671" s="303"/>
      <c r="L1671" s="303"/>
      <c r="M1671" s="303"/>
      <c r="N1671" s="303"/>
      <c r="O1671" s="303"/>
      <c r="P1671" s="303"/>
      <c r="Q1671" s="303"/>
      <c r="R1671" s="303"/>
      <c r="S1671" s="303"/>
      <c r="T1671" s="303"/>
      <c r="U1671" s="303"/>
      <c r="V1671" s="305"/>
      <c r="W1671" s="305"/>
      <c r="X1671" s="305"/>
      <c r="Y1671" s="305"/>
    </row>
    <row r="1672" spans="11:25" ht="15.75" customHeight="1" x14ac:dyDescent="0.25">
      <c r="K1672" s="303"/>
      <c r="L1672" s="303"/>
      <c r="M1672" s="303"/>
      <c r="N1672" s="303"/>
      <c r="O1672" s="303"/>
      <c r="P1672" s="303"/>
      <c r="Q1672" s="303"/>
      <c r="R1672" s="303"/>
      <c r="S1672" s="303"/>
      <c r="T1672" s="303"/>
      <c r="U1672" s="303"/>
      <c r="V1672" s="305"/>
      <c r="W1672" s="305"/>
      <c r="X1672" s="305"/>
      <c r="Y1672" s="305"/>
    </row>
    <row r="1673" spans="11:25" ht="15.75" customHeight="1" x14ac:dyDescent="0.25">
      <c r="K1673" s="303"/>
      <c r="L1673" s="303"/>
      <c r="M1673" s="303"/>
      <c r="N1673" s="303"/>
      <c r="O1673" s="303"/>
      <c r="P1673" s="303"/>
      <c r="Q1673" s="303"/>
      <c r="R1673" s="303"/>
      <c r="S1673" s="303"/>
      <c r="T1673" s="303"/>
      <c r="U1673" s="303"/>
      <c r="V1673" s="305"/>
      <c r="W1673" s="305"/>
      <c r="X1673" s="305"/>
      <c r="Y1673" s="305"/>
    </row>
    <row r="1674" spans="11:25" ht="15.75" customHeight="1" x14ac:dyDescent="0.25">
      <c r="K1674" s="303"/>
      <c r="L1674" s="303"/>
      <c r="M1674" s="303"/>
      <c r="N1674" s="303"/>
      <c r="O1674" s="303"/>
      <c r="P1674" s="303"/>
      <c r="Q1674" s="303"/>
      <c r="R1674" s="303"/>
      <c r="S1674" s="303"/>
      <c r="T1674" s="303"/>
      <c r="U1674" s="303"/>
      <c r="V1674" s="305"/>
      <c r="W1674" s="305"/>
      <c r="X1674" s="305"/>
      <c r="Y1674" s="305"/>
    </row>
    <row r="1675" spans="11:25" ht="15.75" customHeight="1" x14ac:dyDescent="0.25">
      <c r="K1675" s="303"/>
      <c r="L1675" s="303"/>
      <c r="M1675" s="303"/>
      <c r="N1675" s="303"/>
      <c r="O1675" s="303"/>
      <c r="P1675" s="303"/>
      <c r="Q1675" s="303"/>
      <c r="R1675" s="303"/>
      <c r="S1675" s="303"/>
      <c r="T1675" s="303"/>
      <c r="U1675" s="303"/>
      <c r="V1675" s="305"/>
      <c r="W1675" s="305"/>
      <c r="X1675" s="305"/>
      <c r="Y1675" s="305"/>
    </row>
    <row r="1676" spans="11:25" ht="15.75" customHeight="1" x14ac:dyDescent="0.25">
      <c r="K1676" s="303"/>
      <c r="L1676" s="303"/>
      <c r="M1676" s="303"/>
      <c r="N1676" s="303"/>
      <c r="O1676" s="303"/>
      <c r="P1676" s="303"/>
      <c r="Q1676" s="303"/>
      <c r="R1676" s="303"/>
      <c r="S1676" s="303"/>
      <c r="T1676" s="303"/>
      <c r="U1676" s="303"/>
      <c r="V1676" s="305"/>
      <c r="W1676" s="305"/>
      <c r="X1676" s="305"/>
      <c r="Y1676" s="305"/>
    </row>
    <row r="1677" spans="11:25" ht="15.75" customHeight="1" x14ac:dyDescent="0.25">
      <c r="K1677" s="303"/>
      <c r="L1677" s="303"/>
      <c r="M1677" s="303"/>
      <c r="N1677" s="303"/>
      <c r="O1677" s="303"/>
      <c r="P1677" s="303"/>
      <c r="Q1677" s="303"/>
      <c r="R1677" s="303"/>
      <c r="S1677" s="303"/>
      <c r="T1677" s="303"/>
      <c r="U1677" s="303"/>
      <c r="V1677" s="305"/>
      <c r="W1677" s="305"/>
      <c r="X1677" s="305"/>
      <c r="Y1677" s="305"/>
    </row>
    <row r="1678" spans="11:25" ht="15.75" customHeight="1" x14ac:dyDescent="0.25">
      <c r="K1678" s="303"/>
      <c r="L1678" s="303"/>
      <c r="M1678" s="303"/>
      <c r="N1678" s="303"/>
      <c r="O1678" s="303"/>
      <c r="P1678" s="303"/>
      <c r="Q1678" s="303"/>
      <c r="R1678" s="303"/>
      <c r="S1678" s="303"/>
      <c r="T1678" s="303"/>
      <c r="U1678" s="303"/>
      <c r="V1678" s="305"/>
      <c r="W1678" s="305"/>
      <c r="X1678" s="305"/>
      <c r="Y1678" s="305"/>
    </row>
    <row r="1679" spans="11:25" ht="15.75" customHeight="1" x14ac:dyDescent="0.25">
      <c r="K1679" s="303"/>
      <c r="L1679" s="303"/>
      <c r="M1679" s="303"/>
      <c r="N1679" s="303"/>
      <c r="O1679" s="303"/>
      <c r="P1679" s="303"/>
      <c r="Q1679" s="303"/>
      <c r="R1679" s="303"/>
      <c r="S1679" s="303"/>
      <c r="T1679" s="303"/>
      <c r="U1679" s="303"/>
      <c r="V1679" s="305"/>
      <c r="W1679" s="305"/>
      <c r="X1679" s="305"/>
      <c r="Y1679" s="305"/>
    </row>
    <row r="1680" spans="11:25" ht="15.75" customHeight="1" x14ac:dyDescent="0.25">
      <c r="K1680" s="303"/>
      <c r="L1680" s="303"/>
      <c r="M1680" s="303"/>
      <c r="N1680" s="303"/>
      <c r="O1680" s="303"/>
      <c r="P1680" s="303"/>
      <c r="Q1680" s="303"/>
      <c r="R1680" s="303"/>
      <c r="S1680" s="303"/>
      <c r="T1680" s="303"/>
      <c r="U1680" s="303"/>
      <c r="V1680" s="305"/>
      <c r="W1680" s="305"/>
      <c r="X1680" s="305"/>
      <c r="Y1680" s="305"/>
    </row>
    <row r="1681" spans="11:25" ht="15.75" customHeight="1" x14ac:dyDescent="0.25">
      <c r="K1681" s="303"/>
      <c r="L1681" s="303"/>
      <c r="M1681" s="303"/>
      <c r="N1681" s="303"/>
      <c r="O1681" s="303"/>
      <c r="P1681" s="303"/>
      <c r="Q1681" s="303"/>
      <c r="R1681" s="303"/>
      <c r="S1681" s="303"/>
      <c r="T1681" s="303"/>
      <c r="U1681" s="303"/>
      <c r="V1681" s="305"/>
      <c r="W1681" s="305"/>
      <c r="X1681" s="305"/>
      <c r="Y1681" s="305"/>
    </row>
    <row r="1682" spans="11:25" ht="15.75" customHeight="1" x14ac:dyDescent="0.25">
      <c r="K1682" s="303"/>
      <c r="L1682" s="303"/>
      <c r="M1682" s="303"/>
      <c r="N1682" s="303"/>
      <c r="O1682" s="303"/>
      <c r="P1682" s="303"/>
      <c r="Q1682" s="303"/>
      <c r="R1682" s="303"/>
      <c r="S1682" s="303"/>
      <c r="T1682" s="303"/>
      <c r="U1682" s="303"/>
      <c r="V1682" s="305"/>
      <c r="W1682" s="305"/>
      <c r="X1682" s="305"/>
      <c r="Y1682" s="305"/>
    </row>
    <row r="1683" spans="11:25" ht="15.75" customHeight="1" x14ac:dyDescent="0.25">
      <c r="K1683" s="303"/>
      <c r="L1683" s="303"/>
      <c r="M1683" s="303"/>
      <c r="N1683" s="303"/>
      <c r="O1683" s="303"/>
      <c r="P1683" s="303"/>
      <c r="Q1683" s="303"/>
      <c r="R1683" s="303"/>
      <c r="S1683" s="303"/>
      <c r="T1683" s="303"/>
      <c r="U1683" s="303"/>
      <c r="V1683" s="305"/>
      <c r="W1683" s="305"/>
      <c r="X1683" s="305"/>
      <c r="Y1683" s="305"/>
    </row>
    <row r="1684" spans="11:25" ht="15.75" customHeight="1" x14ac:dyDescent="0.25">
      <c r="K1684" s="303"/>
      <c r="L1684" s="303"/>
      <c r="M1684" s="303"/>
      <c r="N1684" s="303"/>
      <c r="O1684" s="303"/>
      <c r="P1684" s="303"/>
      <c r="Q1684" s="303"/>
      <c r="R1684" s="303"/>
      <c r="S1684" s="303"/>
      <c r="T1684" s="303"/>
      <c r="U1684" s="303"/>
      <c r="V1684" s="305"/>
      <c r="W1684" s="305"/>
      <c r="X1684" s="305"/>
      <c r="Y1684" s="305"/>
    </row>
    <row r="1685" spans="11:25" ht="15.75" customHeight="1" x14ac:dyDescent="0.25">
      <c r="K1685" s="303"/>
      <c r="L1685" s="303"/>
      <c r="M1685" s="303"/>
      <c r="N1685" s="303"/>
      <c r="O1685" s="303"/>
      <c r="P1685" s="303"/>
      <c r="Q1685" s="303"/>
      <c r="R1685" s="303"/>
      <c r="S1685" s="303"/>
      <c r="T1685" s="303"/>
      <c r="U1685" s="303"/>
      <c r="V1685" s="305"/>
      <c r="W1685" s="305"/>
      <c r="X1685" s="305"/>
      <c r="Y1685" s="305"/>
    </row>
    <row r="1686" spans="11:25" ht="15.75" customHeight="1" x14ac:dyDescent="0.25">
      <c r="K1686" s="303"/>
      <c r="L1686" s="303"/>
      <c r="M1686" s="303"/>
      <c r="N1686" s="303"/>
      <c r="O1686" s="303"/>
      <c r="P1686" s="303"/>
      <c r="Q1686" s="303"/>
      <c r="R1686" s="303"/>
      <c r="S1686" s="303"/>
      <c r="T1686" s="303"/>
      <c r="U1686" s="303"/>
      <c r="V1686" s="305"/>
      <c r="W1686" s="305"/>
      <c r="X1686" s="305"/>
      <c r="Y1686" s="305"/>
    </row>
    <row r="1687" spans="11:25" ht="15.75" customHeight="1" x14ac:dyDescent="0.25">
      <c r="K1687" s="303"/>
      <c r="L1687" s="303"/>
      <c r="M1687" s="303"/>
      <c r="N1687" s="303"/>
      <c r="O1687" s="303"/>
      <c r="P1687" s="303"/>
      <c r="Q1687" s="303"/>
      <c r="R1687" s="303"/>
      <c r="S1687" s="303"/>
      <c r="T1687" s="303"/>
      <c r="U1687" s="303"/>
      <c r="V1687" s="305"/>
      <c r="W1687" s="305"/>
      <c r="X1687" s="305"/>
      <c r="Y1687" s="305"/>
    </row>
    <row r="1688" spans="11:25" ht="15.75" customHeight="1" x14ac:dyDescent="0.25">
      <c r="K1688" s="303"/>
      <c r="L1688" s="303"/>
      <c r="M1688" s="303"/>
      <c r="N1688" s="303"/>
      <c r="O1688" s="303"/>
      <c r="P1688" s="303"/>
      <c r="Q1688" s="303"/>
      <c r="R1688" s="303"/>
      <c r="S1688" s="303"/>
      <c r="T1688" s="303"/>
      <c r="U1688" s="303"/>
      <c r="V1688" s="305"/>
      <c r="W1688" s="305"/>
      <c r="X1688" s="305"/>
      <c r="Y1688" s="305"/>
    </row>
    <row r="1689" spans="11:25" ht="15.75" customHeight="1" x14ac:dyDescent="0.25">
      <c r="K1689" s="303"/>
      <c r="L1689" s="303"/>
      <c r="M1689" s="303"/>
      <c r="N1689" s="303"/>
      <c r="O1689" s="303"/>
      <c r="P1689" s="303"/>
      <c r="Q1689" s="303"/>
      <c r="R1689" s="303"/>
      <c r="S1689" s="303"/>
      <c r="T1689" s="303"/>
      <c r="U1689" s="303"/>
      <c r="V1689" s="305"/>
      <c r="W1689" s="305"/>
      <c r="X1689" s="305"/>
      <c r="Y1689" s="305"/>
    </row>
    <row r="1690" spans="11:25" ht="15.75" customHeight="1" x14ac:dyDescent="0.25">
      <c r="K1690" s="303"/>
      <c r="L1690" s="303"/>
      <c r="M1690" s="303"/>
      <c r="N1690" s="303"/>
      <c r="O1690" s="303"/>
      <c r="P1690" s="303"/>
      <c r="Q1690" s="303"/>
      <c r="R1690" s="303"/>
      <c r="S1690" s="303"/>
      <c r="T1690" s="303"/>
      <c r="U1690" s="303"/>
      <c r="V1690" s="305"/>
      <c r="W1690" s="305"/>
      <c r="X1690" s="305"/>
      <c r="Y1690" s="305"/>
    </row>
    <row r="1691" spans="11:25" ht="15.75" customHeight="1" x14ac:dyDescent="0.25">
      <c r="K1691" s="303"/>
      <c r="L1691" s="303"/>
      <c r="M1691" s="303"/>
      <c r="N1691" s="303"/>
      <c r="O1691" s="303"/>
      <c r="P1691" s="303"/>
      <c r="Q1691" s="303"/>
      <c r="R1691" s="303"/>
      <c r="S1691" s="303"/>
      <c r="T1691" s="303"/>
      <c r="U1691" s="303"/>
      <c r="V1691" s="305"/>
      <c r="W1691" s="305"/>
      <c r="X1691" s="305"/>
      <c r="Y1691" s="305"/>
    </row>
    <row r="1692" spans="11:25" ht="15.75" customHeight="1" x14ac:dyDescent="0.25">
      <c r="K1692" s="303"/>
      <c r="L1692" s="303"/>
      <c r="M1692" s="303"/>
      <c r="N1692" s="303"/>
      <c r="O1692" s="303"/>
      <c r="P1692" s="303"/>
      <c r="Q1692" s="303"/>
      <c r="R1692" s="303"/>
      <c r="S1692" s="303"/>
      <c r="T1692" s="303"/>
      <c r="U1692" s="303"/>
      <c r="V1692" s="305"/>
      <c r="W1692" s="305"/>
      <c r="X1692" s="305"/>
      <c r="Y1692" s="305"/>
    </row>
    <row r="1693" spans="11:25" ht="15.75" customHeight="1" x14ac:dyDescent="0.25">
      <c r="K1693" s="303"/>
      <c r="L1693" s="303"/>
      <c r="M1693" s="303"/>
      <c r="N1693" s="303"/>
      <c r="O1693" s="303"/>
      <c r="P1693" s="303"/>
      <c r="Q1693" s="303"/>
      <c r="R1693" s="303"/>
      <c r="S1693" s="303"/>
      <c r="T1693" s="303"/>
      <c r="U1693" s="303"/>
      <c r="V1693" s="305"/>
      <c r="W1693" s="305"/>
      <c r="X1693" s="305"/>
      <c r="Y1693" s="305"/>
    </row>
    <row r="1694" spans="11:25" ht="15.75" customHeight="1" x14ac:dyDescent="0.25">
      <c r="K1694" s="303"/>
      <c r="L1694" s="303"/>
      <c r="M1694" s="303"/>
      <c r="N1694" s="303"/>
      <c r="O1694" s="303"/>
      <c r="P1694" s="303"/>
      <c r="Q1694" s="303"/>
      <c r="R1694" s="303"/>
      <c r="S1694" s="303"/>
      <c r="T1694" s="303"/>
      <c r="U1694" s="303"/>
      <c r="V1694" s="305"/>
      <c r="W1694" s="305"/>
      <c r="X1694" s="305"/>
      <c r="Y1694" s="305"/>
    </row>
    <row r="1695" spans="11:25" ht="15.75" customHeight="1" x14ac:dyDescent="0.25">
      <c r="K1695" s="303"/>
      <c r="L1695" s="303"/>
      <c r="M1695" s="303"/>
      <c r="N1695" s="303"/>
      <c r="O1695" s="303"/>
      <c r="P1695" s="303"/>
      <c r="Q1695" s="303"/>
      <c r="R1695" s="303"/>
      <c r="S1695" s="303"/>
      <c r="T1695" s="303"/>
      <c r="U1695" s="303"/>
      <c r="V1695" s="305"/>
      <c r="W1695" s="305"/>
      <c r="X1695" s="305"/>
      <c r="Y1695" s="305"/>
    </row>
    <row r="1696" spans="11:25" ht="15.75" customHeight="1" x14ac:dyDescent="0.25">
      <c r="K1696" s="303"/>
      <c r="L1696" s="303"/>
      <c r="M1696" s="303"/>
      <c r="N1696" s="303"/>
      <c r="O1696" s="303"/>
      <c r="P1696" s="303"/>
      <c r="Q1696" s="303"/>
      <c r="R1696" s="303"/>
      <c r="S1696" s="303"/>
      <c r="T1696" s="303"/>
      <c r="U1696" s="303"/>
      <c r="V1696" s="305"/>
      <c r="W1696" s="305"/>
      <c r="X1696" s="305"/>
      <c r="Y1696" s="305"/>
    </row>
    <row r="1697" spans="11:25" ht="15.75" customHeight="1" x14ac:dyDescent="0.25">
      <c r="K1697" s="303"/>
      <c r="L1697" s="303"/>
      <c r="M1697" s="303"/>
      <c r="N1697" s="303"/>
      <c r="O1697" s="303"/>
      <c r="P1697" s="303"/>
      <c r="Q1697" s="303"/>
      <c r="R1697" s="303"/>
      <c r="S1697" s="303"/>
      <c r="T1697" s="303"/>
      <c r="U1697" s="303"/>
      <c r="V1697" s="305"/>
      <c r="W1697" s="305"/>
      <c r="X1697" s="305"/>
      <c r="Y1697" s="305"/>
    </row>
    <row r="1698" spans="11:25" ht="15.75" customHeight="1" x14ac:dyDescent="0.25">
      <c r="K1698" s="303"/>
      <c r="L1698" s="303"/>
      <c r="M1698" s="303"/>
      <c r="N1698" s="303"/>
      <c r="O1698" s="303"/>
      <c r="P1698" s="303"/>
      <c r="Q1698" s="303"/>
      <c r="R1698" s="303"/>
      <c r="S1698" s="303"/>
      <c r="T1698" s="303"/>
      <c r="U1698" s="303"/>
      <c r="V1698" s="305"/>
      <c r="W1698" s="305"/>
      <c r="X1698" s="305"/>
      <c r="Y1698" s="305"/>
    </row>
    <row r="1699" spans="11:25" ht="15.75" customHeight="1" x14ac:dyDescent="0.25">
      <c r="K1699" s="303"/>
      <c r="L1699" s="303"/>
      <c r="M1699" s="303"/>
      <c r="N1699" s="303"/>
      <c r="O1699" s="303"/>
      <c r="P1699" s="303"/>
      <c r="Q1699" s="303"/>
      <c r="R1699" s="303"/>
      <c r="S1699" s="303"/>
      <c r="T1699" s="303"/>
      <c r="U1699" s="303"/>
      <c r="V1699" s="305"/>
      <c r="W1699" s="305"/>
      <c r="X1699" s="305"/>
      <c r="Y1699" s="305"/>
    </row>
    <row r="1700" spans="11:25" ht="15.75" customHeight="1" x14ac:dyDescent="0.25">
      <c r="K1700" s="303"/>
      <c r="L1700" s="303"/>
      <c r="M1700" s="303"/>
      <c r="N1700" s="303"/>
      <c r="O1700" s="303"/>
      <c r="P1700" s="303"/>
      <c r="Q1700" s="303"/>
      <c r="R1700" s="303"/>
      <c r="S1700" s="303"/>
      <c r="T1700" s="303"/>
      <c r="U1700" s="303"/>
      <c r="V1700" s="305"/>
      <c r="W1700" s="305"/>
      <c r="X1700" s="305"/>
      <c r="Y1700" s="305"/>
    </row>
    <row r="1701" spans="11:25" ht="15.75" customHeight="1" x14ac:dyDescent="0.25">
      <c r="K1701" s="303"/>
      <c r="L1701" s="303"/>
      <c r="M1701" s="303"/>
      <c r="N1701" s="303"/>
      <c r="O1701" s="303"/>
      <c r="P1701" s="303"/>
      <c r="Q1701" s="303"/>
      <c r="R1701" s="303"/>
      <c r="S1701" s="303"/>
      <c r="T1701" s="303"/>
      <c r="U1701" s="303"/>
      <c r="V1701" s="305"/>
      <c r="W1701" s="305"/>
      <c r="X1701" s="305"/>
      <c r="Y1701" s="305"/>
    </row>
    <row r="1702" spans="11:25" ht="15.75" customHeight="1" x14ac:dyDescent="0.25">
      <c r="K1702" s="303"/>
      <c r="L1702" s="303"/>
      <c r="M1702" s="303"/>
      <c r="N1702" s="303"/>
      <c r="O1702" s="303"/>
      <c r="P1702" s="303"/>
      <c r="Q1702" s="303"/>
      <c r="R1702" s="303"/>
      <c r="S1702" s="303"/>
      <c r="T1702" s="303"/>
      <c r="U1702" s="303"/>
      <c r="V1702" s="305"/>
      <c r="W1702" s="305"/>
      <c r="X1702" s="305"/>
      <c r="Y1702" s="305"/>
    </row>
    <row r="1703" spans="11:25" ht="15.75" customHeight="1" x14ac:dyDescent="0.25">
      <c r="K1703" s="303"/>
      <c r="L1703" s="303"/>
      <c r="M1703" s="303"/>
      <c r="N1703" s="303"/>
      <c r="O1703" s="303"/>
      <c r="P1703" s="303"/>
      <c r="Q1703" s="303"/>
      <c r="R1703" s="303"/>
      <c r="S1703" s="303"/>
      <c r="T1703" s="303"/>
      <c r="U1703" s="303"/>
      <c r="V1703" s="305"/>
      <c r="W1703" s="305"/>
      <c r="X1703" s="305"/>
      <c r="Y1703" s="305"/>
    </row>
    <row r="1704" spans="11:25" ht="15.75" customHeight="1" x14ac:dyDescent="0.25">
      <c r="K1704" s="303"/>
      <c r="L1704" s="303"/>
      <c r="M1704" s="303"/>
      <c r="N1704" s="303"/>
      <c r="O1704" s="303"/>
      <c r="P1704" s="303"/>
      <c r="Q1704" s="303"/>
      <c r="R1704" s="303"/>
      <c r="S1704" s="303"/>
      <c r="T1704" s="303"/>
      <c r="U1704" s="303"/>
      <c r="V1704" s="305"/>
      <c r="W1704" s="305"/>
      <c r="X1704" s="305"/>
      <c r="Y1704" s="305"/>
    </row>
    <row r="1705" spans="11:25" ht="15.75" customHeight="1" x14ac:dyDescent="0.25">
      <c r="K1705" s="303"/>
      <c r="L1705" s="303"/>
      <c r="M1705" s="303"/>
      <c r="N1705" s="303"/>
      <c r="O1705" s="303"/>
      <c r="P1705" s="303"/>
      <c r="Q1705" s="303"/>
      <c r="R1705" s="303"/>
      <c r="S1705" s="303"/>
      <c r="T1705" s="303"/>
      <c r="U1705" s="303"/>
      <c r="V1705" s="305"/>
      <c r="W1705" s="305"/>
      <c r="X1705" s="305"/>
      <c r="Y1705" s="305"/>
    </row>
    <row r="1706" spans="11:25" ht="15.75" customHeight="1" x14ac:dyDescent="0.25">
      <c r="K1706" s="303"/>
      <c r="L1706" s="303"/>
      <c r="M1706" s="303"/>
      <c r="N1706" s="303"/>
      <c r="O1706" s="303"/>
      <c r="P1706" s="303"/>
      <c r="Q1706" s="303"/>
      <c r="R1706" s="303"/>
      <c r="S1706" s="303"/>
      <c r="T1706" s="303"/>
      <c r="U1706" s="303"/>
      <c r="V1706" s="305"/>
      <c r="W1706" s="305"/>
      <c r="X1706" s="305"/>
      <c r="Y1706" s="305"/>
    </row>
    <row r="1707" spans="11:25" ht="15.75" customHeight="1" x14ac:dyDescent="0.25">
      <c r="K1707" s="303"/>
      <c r="L1707" s="303"/>
      <c r="M1707" s="303"/>
      <c r="N1707" s="303"/>
      <c r="O1707" s="303"/>
      <c r="P1707" s="303"/>
      <c r="Q1707" s="303"/>
      <c r="R1707" s="303"/>
      <c r="S1707" s="303"/>
      <c r="T1707" s="303"/>
      <c r="U1707" s="303"/>
      <c r="V1707" s="305"/>
      <c r="W1707" s="305"/>
      <c r="X1707" s="305"/>
      <c r="Y1707" s="305"/>
    </row>
    <row r="1708" spans="11:25" ht="15.75" customHeight="1" x14ac:dyDescent="0.25">
      <c r="K1708" s="303"/>
      <c r="L1708" s="303"/>
      <c r="M1708" s="303"/>
      <c r="N1708" s="303"/>
      <c r="O1708" s="303"/>
      <c r="P1708" s="303"/>
      <c r="Q1708" s="303"/>
      <c r="R1708" s="303"/>
      <c r="S1708" s="303"/>
      <c r="T1708" s="303"/>
      <c r="U1708" s="303"/>
      <c r="V1708" s="305"/>
      <c r="W1708" s="305"/>
      <c r="X1708" s="305"/>
      <c r="Y1708" s="305"/>
    </row>
  </sheetData>
  <mergeCells count="478">
    <mergeCell ref="B149:D149"/>
    <mergeCell ref="E149:J149"/>
    <mergeCell ref="B150:D150"/>
    <mergeCell ref="E150:J150"/>
    <mergeCell ref="AQ136:AQ141"/>
    <mergeCell ref="AR136:AR141"/>
    <mergeCell ref="AS136:AS141"/>
    <mergeCell ref="AT136:AT141"/>
    <mergeCell ref="A142:C144"/>
    <mergeCell ref="B148:D148"/>
    <mergeCell ref="E148:J148"/>
    <mergeCell ref="AK136:AK141"/>
    <mergeCell ref="AL136:AL141"/>
    <mergeCell ref="AM136:AM141"/>
    <mergeCell ref="AN136:AN141"/>
    <mergeCell ref="AO136:AO141"/>
    <mergeCell ref="AP136:AP141"/>
    <mergeCell ref="AE136:AE141"/>
    <mergeCell ref="AF136:AF141"/>
    <mergeCell ref="AG136:AG141"/>
    <mergeCell ref="AH136:AH141"/>
    <mergeCell ref="AI136:AI141"/>
    <mergeCell ref="AJ136:AJ141"/>
    <mergeCell ref="AT130:AT135"/>
    <mergeCell ref="A136:A141"/>
    <mergeCell ref="B136:B141"/>
    <mergeCell ref="C136:C141"/>
    <mergeCell ref="AB136:AB141"/>
    <mergeCell ref="AC136:AC141"/>
    <mergeCell ref="AD136:AD141"/>
    <mergeCell ref="AK130:AK135"/>
    <mergeCell ref="AL130:AL135"/>
    <mergeCell ref="AM130:AM135"/>
    <mergeCell ref="AN130:AN135"/>
    <mergeCell ref="AO130:AO135"/>
    <mergeCell ref="AP130:AP135"/>
    <mergeCell ref="AE130:AE135"/>
    <mergeCell ref="AF130:AF135"/>
    <mergeCell ref="AG130:AG135"/>
    <mergeCell ref="AH130:AH135"/>
    <mergeCell ref="AI130:AI135"/>
    <mergeCell ref="AJ130:AJ135"/>
    <mergeCell ref="A130:A135"/>
    <mergeCell ref="B130:B135"/>
    <mergeCell ref="C130:C135"/>
    <mergeCell ref="AB130:AB135"/>
    <mergeCell ref="AC130:AC135"/>
    <mergeCell ref="AD130:AD135"/>
    <mergeCell ref="AO124:AO129"/>
    <mergeCell ref="AP124:AP129"/>
    <mergeCell ref="AQ124:AQ129"/>
    <mergeCell ref="AR124:AR129"/>
    <mergeCell ref="AS124:AS129"/>
    <mergeCell ref="C124:C129"/>
    <mergeCell ref="AB124:AB129"/>
    <mergeCell ref="AC124:AC129"/>
    <mergeCell ref="AD124:AD129"/>
    <mergeCell ref="AE124:AE129"/>
    <mergeCell ref="AF124:AF129"/>
    <mergeCell ref="AG124:AG129"/>
    <mergeCell ref="AH124:AH129"/>
    <mergeCell ref="AQ130:AQ135"/>
    <mergeCell ref="AR130:AR135"/>
    <mergeCell ref="AS130:AS135"/>
    <mergeCell ref="C118:C123"/>
    <mergeCell ref="AB118:AB123"/>
    <mergeCell ref="AC118:AC123"/>
    <mergeCell ref="AD118:AD123"/>
    <mergeCell ref="AE118:AE123"/>
    <mergeCell ref="AF118:AF123"/>
    <mergeCell ref="AT124:AT129"/>
    <mergeCell ref="AI124:AI129"/>
    <mergeCell ref="AJ124:AJ129"/>
    <mergeCell ref="AK124:AK129"/>
    <mergeCell ref="AL124:AL129"/>
    <mergeCell ref="AM124:AM129"/>
    <mergeCell ref="AN124:AN129"/>
    <mergeCell ref="AS118:AS123"/>
    <mergeCell ref="AT118:AT123"/>
    <mergeCell ref="AM118:AM123"/>
    <mergeCell ref="AN118:AN123"/>
    <mergeCell ref="AO118:AO123"/>
    <mergeCell ref="AP118:AP123"/>
    <mergeCell ref="AQ118:AQ123"/>
    <mergeCell ref="AR118:AR123"/>
    <mergeCell ref="AS112:AS117"/>
    <mergeCell ref="AT112:AT117"/>
    <mergeCell ref="AI112:AI117"/>
    <mergeCell ref="AJ112:AJ117"/>
    <mergeCell ref="AK112:AK117"/>
    <mergeCell ref="AL112:AL117"/>
    <mergeCell ref="AM112:AM117"/>
    <mergeCell ref="AN112:AN117"/>
    <mergeCell ref="AG118:AG123"/>
    <mergeCell ref="AH118:AH123"/>
    <mergeCell ref="AI118:AI123"/>
    <mergeCell ref="AJ118:AJ123"/>
    <mergeCell ref="AK118:AK123"/>
    <mergeCell ref="AL118:AL123"/>
    <mergeCell ref="AQ106:AQ111"/>
    <mergeCell ref="AR106:AR111"/>
    <mergeCell ref="AG106:AG111"/>
    <mergeCell ref="AH106:AH111"/>
    <mergeCell ref="AI106:AI111"/>
    <mergeCell ref="AJ106:AJ111"/>
    <mergeCell ref="AK106:AK111"/>
    <mergeCell ref="AL106:AL111"/>
    <mergeCell ref="AO112:AO117"/>
    <mergeCell ref="AP112:AP117"/>
    <mergeCell ref="AQ112:AQ117"/>
    <mergeCell ref="AR112:AR117"/>
    <mergeCell ref="C112:C117"/>
    <mergeCell ref="AB112:AB117"/>
    <mergeCell ref="AC112:AC117"/>
    <mergeCell ref="AD112:AD117"/>
    <mergeCell ref="AE112:AE117"/>
    <mergeCell ref="AF112:AF117"/>
    <mergeCell ref="AG112:AG117"/>
    <mergeCell ref="AH112:AH117"/>
    <mergeCell ref="AM106:AM111"/>
    <mergeCell ref="AT100:AT105"/>
    <mergeCell ref="C106:C111"/>
    <mergeCell ref="AB106:AB111"/>
    <mergeCell ref="AC106:AC111"/>
    <mergeCell ref="AD106:AD111"/>
    <mergeCell ref="AE106:AE111"/>
    <mergeCell ref="AF106:AF111"/>
    <mergeCell ref="AK100:AK105"/>
    <mergeCell ref="AL100:AL105"/>
    <mergeCell ref="AM100:AM105"/>
    <mergeCell ref="AN100:AN105"/>
    <mergeCell ref="AO100:AO105"/>
    <mergeCell ref="AP100:AP105"/>
    <mergeCell ref="AE100:AE105"/>
    <mergeCell ref="AF100:AF105"/>
    <mergeCell ref="AG100:AG105"/>
    <mergeCell ref="AH100:AH105"/>
    <mergeCell ref="AI100:AI105"/>
    <mergeCell ref="AJ100:AJ105"/>
    <mergeCell ref="AS106:AS111"/>
    <mergeCell ref="AT106:AT111"/>
    <mergeCell ref="AN106:AN111"/>
    <mergeCell ref="AO106:AO111"/>
    <mergeCell ref="AP106:AP111"/>
    <mergeCell ref="C100:C105"/>
    <mergeCell ref="AB100:AB105"/>
    <mergeCell ref="AC100:AC105"/>
    <mergeCell ref="AD100:AD105"/>
    <mergeCell ref="AO94:AO99"/>
    <mergeCell ref="AP94:AP99"/>
    <mergeCell ref="AQ100:AQ105"/>
    <mergeCell ref="AR100:AR105"/>
    <mergeCell ref="AS100:AS105"/>
    <mergeCell ref="AQ94:AQ99"/>
    <mergeCell ref="AR94:AR99"/>
    <mergeCell ref="AS94:AS99"/>
    <mergeCell ref="AT94:AT99"/>
    <mergeCell ref="AI94:AI99"/>
    <mergeCell ref="AJ94:AJ99"/>
    <mergeCell ref="AK94:AK99"/>
    <mergeCell ref="AL94:AL99"/>
    <mergeCell ref="AM94:AM99"/>
    <mergeCell ref="AN94:AN99"/>
    <mergeCell ref="AN88:AN93"/>
    <mergeCell ref="AO88:AO93"/>
    <mergeCell ref="AP88:AP93"/>
    <mergeCell ref="AQ88:AQ93"/>
    <mergeCell ref="AR88:AR93"/>
    <mergeCell ref="AG88:AG93"/>
    <mergeCell ref="AH88:AH93"/>
    <mergeCell ref="AI88:AI93"/>
    <mergeCell ref="AJ88:AJ93"/>
    <mergeCell ref="AK88:AK93"/>
    <mergeCell ref="AL88:AL93"/>
    <mergeCell ref="C94:C99"/>
    <mergeCell ref="AB94:AB96"/>
    <mergeCell ref="AC94:AC96"/>
    <mergeCell ref="AD94:AD96"/>
    <mergeCell ref="AE94:AE99"/>
    <mergeCell ref="AF94:AF99"/>
    <mergeCell ref="AG94:AG99"/>
    <mergeCell ref="AH94:AH99"/>
    <mergeCell ref="AM88:AM93"/>
    <mergeCell ref="AB97:AB99"/>
    <mergeCell ref="AC97:AC99"/>
    <mergeCell ref="AD97:AD99"/>
    <mergeCell ref="AQ82:AQ87"/>
    <mergeCell ref="AR82:AR87"/>
    <mergeCell ref="AS82:AS87"/>
    <mergeCell ref="AT82:AT87"/>
    <mergeCell ref="C88:C93"/>
    <mergeCell ref="AB88:AB93"/>
    <mergeCell ref="AC88:AC93"/>
    <mergeCell ref="AD88:AD93"/>
    <mergeCell ref="AE88:AE93"/>
    <mergeCell ref="AF88:AF93"/>
    <mergeCell ref="AK82:AK87"/>
    <mergeCell ref="AL82:AL87"/>
    <mergeCell ref="AM82:AM87"/>
    <mergeCell ref="AN82:AN87"/>
    <mergeCell ref="AO82:AO87"/>
    <mergeCell ref="AP82:AP87"/>
    <mergeCell ref="AE82:AE87"/>
    <mergeCell ref="AF82:AF87"/>
    <mergeCell ref="AG82:AG87"/>
    <mergeCell ref="AH82:AH87"/>
    <mergeCell ref="AI82:AI87"/>
    <mergeCell ref="AJ82:AJ87"/>
    <mergeCell ref="AS88:AS93"/>
    <mergeCell ref="AT88:AT93"/>
    <mergeCell ref="AB79:AB81"/>
    <mergeCell ref="AC79:AC81"/>
    <mergeCell ref="AD79:AD81"/>
    <mergeCell ref="C82:C87"/>
    <mergeCell ref="AB82:AB87"/>
    <mergeCell ref="AC82:AC87"/>
    <mergeCell ref="AD82:AD87"/>
    <mergeCell ref="AO76:AO81"/>
    <mergeCell ref="AP76:AP81"/>
    <mergeCell ref="AR76:AR81"/>
    <mergeCell ref="AS76:AS81"/>
    <mergeCell ref="AT76:AT81"/>
    <mergeCell ref="AI76:AI81"/>
    <mergeCell ref="AJ76:AJ81"/>
    <mergeCell ref="AK76:AK81"/>
    <mergeCell ref="AL76:AL81"/>
    <mergeCell ref="AM76:AM81"/>
    <mergeCell ref="AN76:AN81"/>
    <mergeCell ref="AT70:AT75"/>
    <mergeCell ref="C76:C81"/>
    <mergeCell ref="AB76:AB78"/>
    <mergeCell ref="AC76:AC78"/>
    <mergeCell ref="AD76:AD78"/>
    <mergeCell ref="AE76:AE81"/>
    <mergeCell ref="AF76:AF81"/>
    <mergeCell ref="AG76:AG81"/>
    <mergeCell ref="AH76:AH81"/>
    <mergeCell ref="AM70:AM75"/>
    <mergeCell ref="AN70:AN75"/>
    <mergeCell ref="AO70:AO75"/>
    <mergeCell ref="AP70:AP75"/>
    <mergeCell ref="AQ70:AQ75"/>
    <mergeCell ref="AR70:AR75"/>
    <mergeCell ref="AG70:AG75"/>
    <mergeCell ref="AH70:AH75"/>
    <mergeCell ref="AI70:AI75"/>
    <mergeCell ref="AJ70:AJ75"/>
    <mergeCell ref="AK70:AK75"/>
    <mergeCell ref="AL70:AL75"/>
    <mergeCell ref="C70:C75"/>
    <mergeCell ref="AB70:AB75"/>
    <mergeCell ref="AQ76:AQ81"/>
    <mergeCell ref="AC70:AC75"/>
    <mergeCell ref="AD70:AD75"/>
    <mergeCell ref="AE70:AE75"/>
    <mergeCell ref="AF70:AF75"/>
    <mergeCell ref="AO64:AO69"/>
    <mergeCell ref="AP64:AP69"/>
    <mergeCell ref="AQ64:AQ69"/>
    <mergeCell ref="AR64:AR69"/>
    <mergeCell ref="AS64:AS69"/>
    <mergeCell ref="AS70:AS75"/>
    <mergeCell ref="AT64:AT69"/>
    <mergeCell ref="AI64:AI69"/>
    <mergeCell ref="AJ64:AJ69"/>
    <mergeCell ref="AK64:AK69"/>
    <mergeCell ref="AL64:AL69"/>
    <mergeCell ref="AM64:AM69"/>
    <mergeCell ref="AN64:AN69"/>
    <mergeCell ref="AS58:AS63"/>
    <mergeCell ref="AT58:AT63"/>
    <mergeCell ref="AN58:AN63"/>
    <mergeCell ref="AO58:AO63"/>
    <mergeCell ref="AP58:AP63"/>
    <mergeCell ref="AQ58:AQ63"/>
    <mergeCell ref="AR58:AR63"/>
    <mergeCell ref="C64:C69"/>
    <mergeCell ref="AB64:AB69"/>
    <mergeCell ref="AC64:AC69"/>
    <mergeCell ref="AD64:AD69"/>
    <mergeCell ref="AE64:AE69"/>
    <mergeCell ref="AF64:AF69"/>
    <mergeCell ref="AG64:AG69"/>
    <mergeCell ref="AH64:AH69"/>
    <mergeCell ref="AM58:AM63"/>
    <mergeCell ref="AG58:AG63"/>
    <mergeCell ref="AH58:AH63"/>
    <mergeCell ref="AI58:AI63"/>
    <mergeCell ref="AJ58:AJ63"/>
    <mergeCell ref="AK58:AK63"/>
    <mergeCell ref="AL58:AL63"/>
    <mergeCell ref="C58:C63"/>
    <mergeCell ref="AB58:AB63"/>
    <mergeCell ref="AC58:AC63"/>
    <mergeCell ref="AD58:AD63"/>
    <mergeCell ref="AE58:AE63"/>
    <mergeCell ref="AF58:AF63"/>
    <mergeCell ref="AP52:AP57"/>
    <mergeCell ref="AQ52:AQ57"/>
    <mergeCell ref="AR52:AR57"/>
    <mergeCell ref="AS52:AS57"/>
    <mergeCell ref="AT52:AT57"/>
    <mergeCell ref="AI52:AI57"/>
    <mergeCell ref="AJ52:AJ57"/>
    <mergeCell ref="AK52:AK57"/>
    <mergeCell ref="AL52:AL57"/>
    <mergeCell ref="AM52:AM57"/>
    <mergeCell ref="AN52:AN57"/>
    <mergeCell ref="AT46:AT51"/>
    <mergeCell ref="C52:C57"/>
    <mergeCell ref="AB52:AB57"/>
    <mergeCell ref="AC52:AC57"/>
    <mergeCell ref="AD52:AD57"/>
    <mergeCell ref="AE52:AE57"/>
    <mergeCell ref="AF52:AF57"/>
    <mergeCell ref="AG52:AG57"/>
    <mergeCell ref="AH52:AH57"/>
    <mergeCell ref="AM46:AM51"/>
    <mergeCell ref="AN46:AN51"/>
    <mergeCell ref="AO46:AO51"/>
    <mergeCell ref="AP46:AP51"/>
    <mergeCell ref="AQ46:AQ51"/>
    <mergeCell ref="AR46:AR51"/>
    <mergeCell ref="AG46:AG51"/>
    <mergeCell ref="AH46:AH51"/>
    <mergeCell ref="AI46:AI51"/>
    <mergeCell ref="AJ46:AJ51"/>
    <mergeCell ref="AK46:AK51"/>
    <mergeCell ref="AL46:AL51"/>
    <mergeCell ref="C46:C51"/>
    <mergeCell ref="AB46:AB51"/>
    <mergeCell ref="AO52:AO57"/>
    <mergeCell ref="AC46:AC51"/>
    <mergeCell ref="AD46:AD51"/>
    <mergeCell ref="AE46:AE51"/>
    <mergeCell ref="AF46:AF51"/>
    <mergeCell ref="AO40:AO45"/>
    <mergeCell ref="AP40:AP45"/>
    <mergeCell ref="AQ40:AQ45"/>
    <mergeCell ref="AR40:AR45"/>
    <mergeCell ref="AS40:AS45"/>
    <mergeCell ref="AS46:AS51"/>
    <mergeCell ref="C34:C39"/>
    <mergeCell ref="AB34:AB39"/>
    <mergeCell ref="AC34:AC39"/>
    <mergeCell ref="AD34:AD39"/>
    <mergeCell ref="AE34:AE39"/>
    <mergeCell ref="AF34:AF39"/>
    <mergeCell ref="AT40:AT45"/>
    <mergeCell ref="AI40:AI45"/>
    <mergeCell ref="AJ40:AJ45"/>
    <mergeCell ref="AK40:AK45"/>
    <mergeCell ref="AL40:AL45"/>
    <mergeCell ref="AM40:AM45"/>
    <mergeCell ref="AN40:AN45"/>
    <mergeCell ref="AS34:AS39"/>
    <mergeCell ref="AT34:AT39"/>
    <mergeCell ref="AN34:AN39"/>
    <mergeCell ref="AO34:AO39"/>
    <mergeCell ref="AP34:AP39"/>
    <mergeCell ref="AQ34:AQ39"/>
    <mergeCell ref="AR34:AR39"/>
    <mergeCell ref="AG40:AG45"/>
    <mergeCell ref="AH40:AH45"/>
    <mergeCell ref="AM34:AM39"/>
    <mergeCell ref="AG34:AG39"/>
    <mergeCell ref="AH34:AH39"/>
    <mergeCell ref="AI34:AI39"/>
    <mergeCell ref="AJ34:AJ39"/>
    <mergeCell ref="AK34:AK39"/>
    <mergeCell ref="AL34:AL39"/>
    <mergeCell ref="AO28:AO33"/>
    <mergeCell ref="AP28:AP33"/>
    <mergeCell ref="AQ28:AQ33"/>
    <mergeCell ref="AR28:AR33"/>
    <mergeCell ref="AS28:AS33"/>
    <mergeCell ref="AT28:AT33"/>
    <mergeCell ref="AI28:AI33"/>
    <mergeCell ref="AJ28:AJ33"/>
    <mergeCell ref="AK28:AK33"/>
    <mergeCell ref="AL28:AL33"/>
    <mergeCell ref="AM28:AM33"/>
    <mergeCell ref="AN28:AN33"/>
    <mergeCell ref="AS22:AS27"/>
    <mergeCell ref="AT22:AT27"/>
    <mergeCell ref="C28:C33"/>
    <mergeCell ref="AB28:AB33"/>
    <mergeCell ref="AC28:AC33"/>
    <mergeCell ref="AD28:AD33"/>
    <mergeCell ref="AE28:AE33"/>
    <mergeCell ref="AF28:AF33"/>
    <mergeCell ref="AG28:AG33"/>
    <mergeCell ref="AH28:AH33"/>
    <mergeCell ref="AM22:AM27"/>
    <mergeCell ref="AN22:AN27"/>
    <mergeCell ref="AO22:AO27"/>
    <mergeCell ref="AP22:AP27"/>
    <mergeCell ref="AQ22:AQ27"/>
    <mergeCell ref="AR22:AR27"/>
    <mergeCell ref="AG22:AG27"/>
    <mergeCell ref="AH22:AH27"/>
    <mergeCell ref="AI22:AI27"/>
    <mergeCell ref="AJ22:AJ27"/>
    <mergeCell ref="AK22:AK27"/>
    <mergeCell ref="AL22:AL27"/>
    <mergeCell ref="C22:C27"/>
    <mergeCell ref="AB22:AB27"/>
    <mergeCell ref="AT16:AT21"/>
    <mergeCell ref="AI16:AI21"/>
    <mergeCell ref="AJ16:AJ21"/>
    <mergeCell ref="AK16:AK21"/>
    <mergeCell ref="AL16:AL21"/>
    <mergeCell ref="AM16:AM21"/>
    <mergeCell ref="AN16:AN21"/>
    <mergeCell ref="AS10:AS15"/>
    <mergeCell ref="AT10:AT15"/>
    <mergeCell ref="AN10:AN15"/>
    <mergeCell ref="AO10:AO15"/>
    <mergeCell ref="AP10:AP15"/>
    <mergeCell ref="AQ10:AQ15"/>
    <mergeCell ref="AR10:AR15"/>
    <mergeCell ref="AO16:AO21"/>
    <mergeCell ref="AP16:AP21"/>
    <mergeCell ref="AQ16:AQ21"/>
    <mergeCell ref="AR16:AR21"/>
    <mergeCell ref="AS16:AS21"/>
    <mergeCell ref="AG16:AG21"/>
    <mergeCell ref="AH16:AH21"/>
    <mergeCell ref="AM10:AM15"/>
    <mergeCell ref="AG10:AG15"/>
    <mergeCell ref="AH10:AH15"/>
    <mergeCell ref="AI10:AI15"/>
    <mergeCell ref="AJ10:AJ15"/>
    <mergeCell ref="AK10:AK15"/>
    <mergeCell ref="AL10:AL15"/>
    <mergeCell ref="A10:A129"/>
    <mergeCell ref="B10:B129"/>
    <mergeCell ref="C10:C15"/>
    <mergeCell ref="AB10:AB15"/>
    <mergeCell ref="AC10:AC15"/>
    <mergeCell ref="AD10:AD15"/>
    <mergeCell ref="AE10:AE15"/>
    <mergeCell ref="AF10:AF15"/>
    <mergeCell ref="C16:C21"/>
    <mergeCell ref="AB16:AB21"/>
    <mergeCell ref="AC16:AC21"/>
    <mergeCell ref="AD16:AD21"/>
    <mergeCell ref="AE16:AE21"/>
    <mergeCell ref="AF16:AF21"/>
    <mergeCell ref="AC22:AC27"/>
    <mergeCell ref="AD22:AD27"/>
    <mergeCell ref="AE22:AE27"/>
    <mergeCell ref="AF22:AF27"/>
    <mergeCell ref="C40:C45"/>
    <mergeCell ref="AB40:AB45"/>
    <mergeCell ref="AC40:AC45"/>
    <mergeCell ref="AD40:AD45"/>
    <mergeCell ref="AE40:AE45"/>
    <mergeCell ref="AF40:AF45"/>
    <mergeCell ref="A6:D6"/>
    <mergeCell ref="E6:AT6"/>
    <mergeCell ref="A7:AT7"/>
    <mergeCell ref="A8:F8"/>
    <mergeCell ref="G8:K8"/>
    <mergeCell ref="L8:AA8"/>
    <mergeCell ref="AB8:AF8"/>
    <mergeCell ref="AG8:AH8"/>
    <mergeCell ref="AI8:AS8"/>
    <mergeCell ref="AT8:AT9"/>
    <mergeCell ref="A1:D3"/>
    <mergeCell ref="E1:AT1"/>
    <mergeCell ref="E2:AT2"/>
    <mergeCell ref="E3:Y3"/>
    <mergeCell ref="Z3:AT3"/>
    <mergeCell ref="A4:D4"/>
    <mergeCell ref="E4:AT4"/>
    <mergeCell ref="A5:D5"/>
    <mergeCell ref="E5:AT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AEA0D-C758-4A3E-AA1D-636637EEE4D4}">
  <dimension ref="A1:AR305"/>
  <sheetViews>
    <sheetView showGridLines="0" zoomScale="61" zoomScaleNormal="70" workbookViewId="0">
      <selection activeCell="A308" sqref="A308:O310"/>
    </sheetView>
  </sheetViews>
  <sheetFormatPr baseColWidth="10" defaultColWidth="11.42578125" defaultRowHeight="14.25" x14ac:dyDescent="0.25"/>
  <cols>
    <col min="1" max="1" width="16.42578125" style="29" customWidth="1"/>
    <col min="2" max="2" width="58" style="30" customWidth="1"/>
    <col min="3" max="3" width="30.7109375" style="30" customWidth="1"/>
    <col min="4" max="4" width="31.140625" style="88" customWidth="1"/>
    <col min="5" max="5" width="23.7109375" style="30" customWidth="1"/>
    <col min="6" max="6" width="23.42578125" style="30" customWidth="1"/>
    <col min="7" max="7" width="26.42578125" style="30" customWidth="1"/>
    <col min="8" max="8" width="38.42578125" style="89" customWidth="1"/>
    <col min="9" max="9" width="37.42578125" style="30" customWidth="1"/>
    <col min="10" max="10" width="11" style="30" customWidth="1"/>
    <col min="11" max="11" width="0" style="30" hidden="1" customWidth="1"/>
    <col min="12" max="12" width="14.42578125" style="30" hidden="1" customWidth="1"/>
    <col min="13" max="13" width="14.140625" style="30" hidden="1" customWidth="1"/>
    <col min="14" max="14" width="34.28515625" style="35" customWidth="1"/>
    <col min="15" max="15" width="46.28515625" style="30" customWidth="1"/>
    <col min="16" max="16384" width="11.42578125" style="30"/>
  </cols>
  <sheetData>
    <row r="1" spans="1:14" ht="29.25" customHeight="1" x14ac:dyDescent="0.25">
      <c r="A1" s="957"/>
      <c r="B1" s="958"/>
      <c r="C1" s="963" t="s">
        <v>34</v>
      </c>
      <c r="D1" s="964"/>
      <c r="E1" s="964"/>
      <c r="F1" s="964"/>
      <c r="G1" s="964"/>
      <c r="H1" s="964"/>
      <c r="I1" s="964"/>
      <c r="J1" s="964"/>
      <c r="K1" s="964"/>
      <c r="L1" s="964"/>
      <c r="M1" s="964"/>
      <c r="N1" s="965"/>
    </row>
    <row r="2" spans="1:14" ht="33.75" customHeight="1" thickBot="1" x14ac:dyDescent="0.3">
      <c r="A2" s="959"/>
      <c r="B2" s="960"/>
      <c r="C2" s="966" t="s">
        <v>102</v>
      </c>
      <c r="D2" s="967"/>
      <c r="E2" s="967"/>
      <c r="F2" s="967"/>
      <c r="G2" s="967"/>
      <c r="H2" s="968"/>
      <c r="I2" s="968"/>
      <c r="J2" s="968"/>
      <c r="K2" s="968"/>
      <c r="L2" s="968"/>
      <c r="M2" s="968"/>
      <c r="N2" s="969"/>
    </row>
    <row r="3" spans="1:14" ht="15" thickBot="1" x14ac:dyDescent="0.3">
      <c r="A3" s="961"/>
      <c r="B3" s="962"/>
      <c r="C3" s="970" t="s">
        <v>35</v>
      </c>
      <c r="D3" s="971"/>
      <c r="E3" s="971"/>
      <c r="F3" s="971"/>
      <c r="G3" s="971"/>
      <c r="H3" s="972" t="s">
        <v>375</v>
      </c>
      <c r="I3" s="973"/>
      <c r="J3" s="973"/>
      <c r="K3" s="973"/>
      <c r="L3" s="973"/>
      <c r="M3" s="973"/>
      <c r="N3" s="974"/>
    </row>
    <row r="4" spans="1:14" ht="26.25" customHeight="1" thickBot="1" x14ac:dyDescent="0.3">
      <c r="A4" s="975" t="s">
        <v>0</v>
      </c>
      <c r="B4" s="976"/>
      <c r="C4" s="977" t="s">
        <v>225</v>
      </c>
      <c r="D4" s="977"/>
      <c r="E4" s="977"/>
      <c r="F4" s="977"/>
      <c r="G4" s="977"/>
      <c r="H4" s="977"/>
      <c r="I4" s="977"/>
      <c r="J4" s="977"/>
      <c r="K4" s="977"/>
      <c r="L4" s="977"/>
      <c r="M4" s="977"/>
      <c r="N4" s="978"/>
    </row>
    <row r="5" spans="1:14" ht="29.25" customHeight="1" thickBot="1" x14ac:dyDescent="0.3">
      <c r="A5" s="979" t="s">
        <v>2</v>
      </c>
      <c r="B5" s="980"/>
      <c r="C5" s="981" t="s">
        <v>378</v>
      </c>
      <c r="D5" s="981"/>
      <c r="E5" s="981"/>
      <c r="F5" s="981"/>
      <c r="G5" s="981"/>
      <c r="H5" s="981"/>
      <c r="I5" s="981"/>
      <c r="J5" s="981"/>
      <c r="K5" s="981"/>
      <c r="L5" s="981"/>
      <c r="M5" s="981"/>
      <c r="N5" s="962"/>
    </row>
    <row r="6" spans="1:14" ht="15" thickBot="1" x14ac:dyDescent="0.3"/>
    <row r="7" spans="1:14" ht="28.5" customHeight="1" x14ac:dyDescent="0.25">
      <c r="A7" s="954" t="s">
        <v>116</v>
      </c>
      <c r="B7" s="955"/>
      <c r="C7" s="955"/>
      <c r="D7" s="955"/>
      <c r="E7" s="955"/>
      <c r="F7" s="955"/>
      <c r="G7" s="955"/>
      <c r="H7" s="956"/>
    </row>
    <row r="8" spans="1:14" x14ac:dyDescent="0.25">
      <c r="A8" s="355" t="s">
        <v>45</v>
      </c>
      <c r="B8" s="356" t="s">
        <v>103</v>
      </c>
      <c r="C8" s="356" t="s">
        <v>104</v>
      </c>
      <c r="D8" s="357" t="s">
        <v>105</v>
      </c>
      <c r="E8" s="356" t="s">
        <v>106</v>
      </c>
      <c r="F8" s="356" t="s">
        <v>107</v>
      </c>
      <c r="G8" s="356" t="s">
        <v>108</v>
      </c>
      <c r="H8" s="358" t="s">
        <v>109</v>
      </c>
    </row>
    <row r="9" spans="1:14" s="58" customFormat="1" ht="15.75" hidden="1" x14ac:dyDescent="0.25">
      <c r="A9" s="36" t="s">
        <v>117</v>
      </c>
      <c r="B9" s="54" t="s">
        <v>379</v>
      </c>
      <c r="C9" s="150">
        <v>20892533000</v>
      </c>
      <c r="D9" s="151">
        <v>20892533000</v>
      </c>
      <c r="E9" s="150">
        <v>0</v>
      </c>
      <c r="F9" s="152">
        <v>0</v>
      </c>
      <c r="G9" s="152">
        <v>0</v>
      </c>
      <c r="H9" s="90">
        <f>IFERROR(+G9/E9,0)</f>
        <v>0</v>
      </c>
      <c r="N9" s="91"/>
    </row>
    <row r="10" spans="1:14" s="58" customFormat="1" ht="15.75" hidden="1" x14ac:dyDescent="0.25">
      <c r="A10" s="36" t="s">
        <v>118</v>
      </c>
      <c r="B10" s="54" t="s">
        <v>379</v>
      </c>
      <c r="C10" s="150">
        <v>20892533000</v>
      </c>
      <c r="D10" s="151">
        <v>20892533000</v>
      </c>
      <c r="E10" s="150">
        <v>2326115937</v>
      </c>
      <c r="F10" s="152">
        <v>0</v>
      </c>
      <c r="G10" s="152">
        <v>0</v>
      </c>
      <c r="H10" s="90">
        <f t="shared" ref="H10:H20" si="0">IFERROR(+G10/E10,0)</f>
        <v>0</v>
      </c>
      <c r="N10" s="91"/>
    </row>
    <row r="11" spans="1:14" s="58" customFormat="1" ht="15.75" hidden="1" x14ac:dyDescent="0.25">
      <c r="A11" s="36" t="s">
        <v>119</v>
      </c>
      <c r="B11" s="54" t="s">
        <v>379</v>
      </c>
      <c r="C11" s="150">
        <v>20892533000</v>
      </c>
      <c r="D11" s="151">
        <v>20892533000</v>
      </c>
      <c r="E11" s="150">
        <v>3968133937</v>
      </c>
      <c r="F11" s="152">
        <v>77724133</v>
      </c>
      <c r="G11" s="152">
        <v>77724133</v>
      </c>
      <c r="H11" s="90">
        <f t="shared" si="0"/>
        <v>1.9587073983385054E-2</v>
      </c>
      <c r="N11" s="91"/>
    </row>
    <row r="12" spans="1:14" s="58" customFormat="1" ht="15.75" hidden="1" x14ac:dyDescent="0.25">
      <c r="A12" s="36" t="s">
        <v>120</v>
      </c>
      <c r="B12" s="54" t="s">
        <v>379</v>
      </c>
      <c r="C12" s="150">
        <v>20892533000</v>
      </c>
      <c r="D12" s="151">
        <v>20892533000</v>
      </c>
      <c r="E12" s="150">
        <v>8695439105</v>
      </c>
      <c r="F12" s="152">
        <v>364018836</v>
      </c>
      <c r="G12" s="152">
        <v>364018836</v>
      </c>
      <c r="H12" s="90">
        <f t="shared" si="0"/>
        <v>4.1863191910651645E-2</v>
      </c>
      <c r="N12" s="91"/>
    </row>
    <row r="13" spans="1:14" s="58" customFormat="1" ht="15.75" hidden="1" x14ac:dyDescent="0.25">
      <c r="A13" s="36" t="s">
        <v>380</v>
      </c>
      <c r="B13" s="54" t="s">
        <v>379</v>
      </c>
      <c r="C13" s="150">
        <v>20892533000</v>
      </c>
      <c r="D13" s="151">
        <v>20736179000</v>
      </c>
      <c r="E13" s="150">
        <v>8834939105</v>
      </c>
      <c r="F13" s="152">
        <v>1211523582</v>
      </c>
      <c r="G13" s="152">
        <v>1211523582</v>
      </c>
      <c r="H13" s="90">
        <f t="shared" si="0"/>
        <v>0.13712868505390791</v>
      </c>
      <c r="N13" s="91"/>
    </row>
    <row r="14" spans="1:14" s="58" customFormat="1" ht="15.75" hidden="1" x14ac:dyDescent="0.25">
      <c r="A14" s="36" t="s">
        <v>122</v>
      </c>
      <c r="B14" s="54" t="s">
        <v>379</v>
      </c>
      <c r="C14" s="150">
        <v>20892533000</v>
      </c>
      <c r="D14" s="151">
        <v>20736179000</v>
      </c>
      <c r="E14" s="153">
        <v>12134685512</v>
      </c>
      <c r="F14" s="152">
        <v>2149776986</v>
      </c>
      <c r="G14" s="152">
        <v>2149776986</v>
      </c>
      <c r="H14" s="90">
        <f t="shared" si="0"/>
        <v>0.17715967866444365</v>
      </c>
      <c r="N14" s="91"/>
    </row>
    <row r="15" spans="1:14" ht="15.75" hidden="1" x14ac:dyDescent="0.25">
      <c r="A15" s="37" t="s">
        <v>110</v>
      </c>
      <c r="B15" s="39" t="s">
        <v>379</v>
      </c>
      <c r="C15" s="154">
        <v>20892533000</v>
      </c>
      <c r="D15" s="155">
        <v>20736179000</v>
      </c>
      <c r="E15" s="156">
        <v>12116209012</v>
      </c>
      <c r="F15" s="157">
        <v>3086342517</v>
      </c>
      <c r="G15" s="157">
        <v>3086342517</v>
      </c>
      <c r="H15" s="90">
        <f t="shared" si="0"/>
        <v>0.2547283984572451</v>
      </c>
      <c r="I15" s="30" t="s">
        <v>374</v>
      </c>
    </row>
    <row r="16" spans="1:14" s="58" customFormat="1" ht="15.75" hidden="1" x14ac:dyDescent="0.25">
      <c r="A16" s="131" t="s">
        <v>111</v>
      </c>
      <c r="B16" s="132" t="s">
        <v>379</v>
      </c>
      <c r="C16" s="154">
        <v>20892533000</v>
      </c>
      <c r="D16" s="155">
        <v>13570735000</v>
      </c>
      <c r="E16" s="156">
        <v>12200544247</v>
      </c>
      <c r="F16" s="169">
        <v>4797938039</v>
      </c>
      <c r="G16" s="154">
        <v>4797938039</v>
      </c>
      <c r="H16" s="133">
        <f t="shared" si="0"/>
        <v>0.39325606643980399</v>
      </c>
      <c r="I16" s="58" t="s">
        <v>374</v>
      </c>
      <c r="N16" s="91"/>
    </row>
    <row r="17" spans="1:14" s="232" customFormat="1" ht="15.75" hidden="1" x14ac:dyDescent="0.25">
      <c r="A17" s="131" t="s">
        <v>112</v>
      </c>
      <c r="B17" s="132" t="s">
        <v>379</v>
      </c>
      <c r="C17" s="154">
        <v>20892533000</v>
      </c>
      <c r="D17" s="154">
        <v>13570735000</v>
      </c>
      <c r="E17" s="154">
        <v>12214372466</v>
      </c>
      <c r="F17" s="154">
        <v>6092515928</v>
      </c>
      <c r="G17" s="154">
        <v>6092515928</v>
      </c>
      <c r="H17" s="133">
        <f t="shared" si="0"/>
        <v>0.4987989309282293</v>
      </c>
      <c r="N17" s="233"/>
    </row>
    <row r="18" spans="1:14" s="232" customFormat="1" ht="15.75" hidden="1" x14ac:dyDescent="0.25">
      <c r="A18" s="131" t="s">
        <v>113</v>
      </c>
      <c r="B18" s="132" t="s">
        <v>379</v>
      </c>
      <c r="C18" s="154">
        <v>20892533000</v>
      </c>
      <c r="D18" s="154">
        <v>13570735000</v>
      </c>
      <c r="E18" s="154">
        <v>12216591769</v>
      </c>
      <c r="F18" s="154">
        <v>7325876665</v>
      </c>
      <c r="G18" s="154">
        <v>7325876665</v>
      </c>
      <c r="H18" s="133">
        <v>0.59966615923024058</v>
      </c>
      <c r="N18" s="233"/>
    </row>
    <row r="19" spans="1:14" s="232" customFormat="1" ht="15.75" hidden="1" x14ac:dyDescent="0.25">
      <c r="A19" s="131" t="s">
        <v>114</v>
      </c>
      <c r="B19" s="132" t="s">
        <v>379</v>
      </c>
      <c r="C19" s="154">
        <v>20892533000</v>
      </c>
      <c r="D19" s="154">
        <v>13570735000</v>
      </c>
      <c r="E19" s="154">
        <v>12205965515</v>
      </c>
      <c r="F19" s="154">
        <v>8686881451</v>
      </c>
      <c r="G19" s="154">
        <v>8686881451</v>
      </c>
      <c r="H19" s="133">
        <v>0.71169146269704175</v>
      </c>
      <c r="N19" s="233"/>
    </row>
    <row r="20" spans="1:14" s="58" customFormat="1" ht="15.75" x14ac:dyDescent="0.25">
      <c r="A20" s="131" t="s">
        <v>115</v>
      </c>
      <c r="B20" s="132" t="s">
        <v>379</v>
      </c>
      <c r="C20" s="154">
        <v>19730380000</v>
      </c>
      <c r="D20" s="154">
        <v>15347603224</v>
      </c>
      <c r="E20" s="154">
        <v>14896771715</v>
      </c>
      <c r="F20" s="154">
        <v>10509238069</v>
      </c>
      <c r="G20" s="154">
        <v>10509238069</v>
      </c>
      <c r="H20" s="133">
        <f t="shared" si="0"/>
        <v>0.70547084093514956</v>
      </c>
      <c r="N20" s="91"/>
    </row>
    <row r="21" spans="1:14" ht="16.5" customHeight="1" thickBot="1" x14ac:dyDescent="0.3"/>
    <row r="22" spans="1:14" ht="24.75" customHeight="1" x14ac:dyDescent="0.25">
      <c r="A22" s="954" t="s">
        <v>123</v>
      </c>
      <c r="B22" s="955"/>
      <c r="C22" s="955"/>
      <c r="D22" s="955"/>
      <c r="E22" s="955"/>
      <c r="F22" s="955"/>
      <c r="G22" s="955"/>
      <c r="H22" s="956"/>
    </row>
    <row r="23" spans="1:14" ht="25.5" customHeight="1" thickBot="1" x14ac:dyDescent="0.3">
      <c r="A23" s="42" t="s">
        <v>47</v>
      </c>
      <c r="B23" s="352" t="s">
        <v>103</v>
      </c>
      <c r="C23" s="352" t="s">
        <v>104</v>
      </c>
      <c r="D23" s="353" t="s">
        <v>105</v>
      </c>
      <c r="E23" s="352" t="s">
        <v>106</v>
      </c>
      <c r="F23" s="352" t="s">
        <v>107</v>
      </c>
      <c r="G23" s="352" t="s">
        <v>108</v>
      </c>
      <c r="H23" s="360" t="s">
        <v>109</v>
      </c>
    </row>
    <row r="24" spans="1:14" ht="16.5" customHeight="1" x14ac:dyDescent="0.25">
      <c r="A24" s="361"/>
      <c r="B24" s="362"/>
      <c r="C24" s="363"/>
      <c r="D24" s="363"/>
      <c r="E24" s="363"/>
      <c r="F24" s="363"/>
      <c r="G24" s="363"/>
      <c r="H24" s="364"/>
    </row>
    <row r="25" spans="1:14" ht="16.5" hidden="1" customHeight="1" x14ac:dyDescent="0.25">
      <c r="A25" s="45" t="s">
        <v>117</v>
      </c>
      <c r="B25" s="46" t="s">
        <v>379</v>
      </c>
      <c r="C25" s="379">
        <v>14365230000</v>
      </c>
      <c r="D25" s="379">
        <v>14365230000</v>
      </c>
      <c r="E25" s="379">
        <v>9369300000</v>
      </c>
      <c r="F25" s="379">
        <v>9369300000</v>
      </c>
      <c r="G25" s="379">
        <v>0</v>
      </c>
      <c r="H25" s="316">
        <v>0</v>
      </c>
    </row>
    <row r="26" spans="1:14" ht="16.5" hidden="1" customHeight="1" x14ac:dyDescent="0.25">
      <c r="A26" s="45" t="s">
        <v>118</v>
      </c>
      <c r="B26" s="46" t="s">
        <v>379</v>
      </c>
      <c r="C26" s="379">
        <v>14365230000</v>
      </c>
      <c r="D26" s="379">
        <v>14365230000</v>
      </c>
      <c r="E26" s="379">
        <v>9369300000</v>
      </c>
      <c r="F26" s="379">
        <v>9369300000</v>
      </c>
      <c r="G26" s="379">
        <v>43608068</v>
      </c>
      <c r="H26" s="316">
        <v>4.654357102451624E-3</v>
      </c>
    </row>
    <row r="27" spans="1:14" ht="16.5" customHeight="1" x14ac:dyDescent="0.25">
      <c r="A27" s="391" t="s">
        <v>119</v>
      </c>
      <c r="B27" s="132" t="s">
        <v>379</v>
      </c>
      <c r="C27" s="154">
        <f>+INVERSIÓN!CE31</f>
        <v>14365230000</v>
      </c>
      <c r="D27" s="154">
        <f>+INVERSIÓN!CH31</f>
        <v>14365230000</v>
      </c>
      <c r="E27" s="154">
        <f>+INVERSIÓN!CG31</f>
        <v>9369300000</v>
      </c>
      <c r="F27" s="154">
        <f>+E27</f>
        <v>9369300000</v>
      </c>
      <c r="G27" s="154" t="e">
        <f>+INVERSIÓN!#REF!</f>
        <v>#REF!</v>
      </c>
      <c r="H27" s="94">
        <f>IFERROR(G27/E27,0)</f>
        <v>0</v>
      </c>
    </row>
    <row r="28" spans="1:14" ht="16.5" hidden="1" customHeight="1" thickBot="1" x14ac:dyDescent="0.3">
      <c r="A28" s="313"/>
      <c r="B28" s="314"/>
      <c r="C28" s="314"/>
      <c r="D28" s="315"/>
      <c r="E28" s="314"/>
      <c r="F28" s="314"/>
      <c r="G28" s="314"/>
      <c r="H28" s="316"/>
    </row>
    <row r="29" spans="1:14" ht="27.75" hidden="1" customHeight="1" x14ac:dyDescent="0.25">
      <c r="A29" s="954" t="s">
        <v>124</v>
      </c>
      <c r="B29" s="955"/>
      <c r="C29" s="955"/>
      <c r="D29" s="955"/>
      <c r="E29" s="955"/>
      <c r="F29" s="955"/>
      <c r="G29" s="955"/>
      <c r="H29" s="956"/>
    </row>
    <row r="30" spans="1:14" ht="25.5" hidden="1" customHeight="1" x14ac:dyDescent="0.25">
      <c r="A30" s="31" t="s">
        <v>48</v>
      </c>
      <c r="B30" s="32" t="s">
        <v>103</v>
      </c>
      <c r="C30" s="32" t="s">
        <v>104</v>
      </c>
      <c r="D30" s="33" t="s">
        <v>105</v>
      </c>
      <c r="E30" s="32" t="s">
        <v>106</v>
      </c>
      <c r="F30" s="32" t="s">
        <v>107</v>
      </c>
      <c r="G30" s="32" t="s">
        <v>108</v>
      </c>
      <c r="H30" s="34" t="s">
        <v>109</v>
      </c>
    </row>
    <row r="31" spans="1:14" ht="16.5" hidden="1" customHeight="1" x14ac:dyDescent="0.25">
      <c r="A31" s="38" t="s">
        <v>117</v>
      </c>
      <c r="B31" s="39"/>
      <c r="C31" s="39"/>
      <c r="D31" s="93"/>
      <c r="E31" s="39"/>
      <c r="F31" s="39"/>
      <c r="G31" s="39"/>
      <c r="H31" s="94" t="e">
        <f>G31/E31</f>
        <v>#DIV/0!</v>
      </c>
    </row>
    <row r="32" spans="1:14" ht="16.5" hidden="1" customHeight="1" x14ac:dyDescent="0.25">
      <c r="A32" s="38" t="s">
        <v>118</v>
      </c>
      <c r="B32" s="39"/>
      <c r="C32" s="39"/>
      <c r="D32" s="93"/>
      <c r="E32" s="39"/>
      <c r="F32" s="39"/>
      <c r="G32" s="39"/>
      <c r="H32" s="94" t="e">
        <f t="shared" ref="H32:H42" si="1">G32/E32</f>
        <v>#DIV/0!</v>
      </c>
    </row>
    <row r="33" spans="1:8" ht="16.5" hidden="1" customHeight="1" x14ac:dyDescent="0.25">
      <c r="A33" s="38" t="s">
        <v>119</v>
      </c>
      <c r="B33" s="39"/>
      <c r="C33" s="39"/>
      <c r="D33" s="93"/>
      <c r="E33" s="39"/>
      <c r="F33" s="39"/>
      <c r="G33" s="39"/>
      <c r="H33" s="94" t="e">
        <f t="shared" si="1"/>
        <v>#DIV/0!</v>
      </c>
    </row>
    <row r="34" spans="1:8" ht="16.5" hidden="1" customHeight="1" x14ac:dyDescent="0.25">
      <c r="A34" s="38" t="s">
        <v>120</v>
      </c>
      <c r="B34" s="39"/>
      <c r="C34" s="39"/>
      <c r="D34" s="93"/>
      <c r="E34" s="39"/>
      <c r="F34" s="39"/>
      <c r="G34" s="39"/>
      <c r="H34" s="94" t="e">
        <f t="shared" si="1"/>
        <v>#DIV/0!</v>
      </c>
    </row>
    <row r="35" spans="1:8" ht="16.5" hidden="1" customHeight="1" x14ac:dyDescent="0.25">
      <c r="A35" s="38" t="s">
        <v>121</v>
      </c>
      <c r="B35" s="39"/>
      <c r="C35" s="39"/>
      <c r="D35" s="93"/>
      <c r="E35" s="39"/>
      <c r="F35" s="39"/>
      <c r="G35" s="39"/>
      <c r="H35" s="94" t="e">
        <f t="shared" si="1"/>
        <v>#DIV/0!</v>
      </c>
    </row>
    <row r="36" spans="1:8" ht="16.5" hidden="1" customHeight="1" x14ac:dyDescent="0.25">
      <c r="A36" s="38" t="s">
        <v>122</v>
      </c>
      <c r="B36" s="39"/>
      <c r="C36" s="39"/>
      <c r="D36" s="93"/>
      <c r="E36" s="39"/>
      <c r="F36" s="39"/>
      <c r="G36" s="39"/>
      <c r="H36" s="94" t="e">
        <f t="shared" si="1"/>
        <v>#DIV/0!</v>
      </c>
    </row>
    <row r="37" spans="1:8" ht="16.5" hidden="1" customHeight="1" x14ac:dyDescent="0.25">
      <c r="A37" s="38" t="s">
        <v>110</v>
      </c>
      <c r="B37" s="39"/>
      <c r="C37" s="39"/>
      <c r="D37" s="93"/>
      <c r="E37" s="39"/>
      <c r="F37" s="39"/>
      <c r="G37" s="39"/>
      <c r="H37" s="94" t="e">
        <f t="shared" si="1"/>
        <v>#DIV/0!</v>
      </c>
    </row>
    <row r="38" spans="1:8" ht="16.5" hidden="1" customHeight="1" x14ac:dyDescent="0.25">
      <c r="A38" s="38" t="s">
        <v>111</v>
      </c>
      <c r="B38" s="39"/>
      <c r="C38" s="39"/>
      <c r="D38" s="93"/>
      <c r="E38" s="39"/>
      <c r="F38" s="39"/>
      <c r="G38" s="39"/>
      <c r="H38" s="94" t="e">
        <f t="shared" si="1"/>
        <v>#DIV/0!</v>
      </c>
    </row>
    <row r="39" spans="1:8" ht="16.5" hidden="1" customHeight="1" x14ac:dyDescent="0.25">
      <c r="A39" s="38" t="s">
        <v>112</v>
      </c>
      <c r="B39" s="39"/>
      <c r="C39" s="39"/>
      <c r="D39" s="93"/>
      <c r="E39" s="39"/>
      <c r="F39" s="39"/>
      <c r="G39" s="39"/>
      <c r="H39" s="94" t="e">
        <f t="shared" si="1"/>
        <v>#DIV/0!</v>
      </c>
    </row>
    <row r="40" spans="1:8" ht="16.5" hidden="1" customHeight="1" x14ac:dyDescent="0.25">
      <c r="A40" s="38" t="s">
        <v>113</v>
      </c>
      <c r="B40" s="39"/>
      <c r="C40" s="39"/>
      <c r="D40" s="93"/>
      <c r="E40" s="39"/>
      <c r="F40" s="39"/>
      <c r="G40" s="39"/>
      <c r="H40" s="94" t="e">
        <f t="shared" si="1"/>
        <v>#DIV/0!</v>
      </c>
    </row>
    <row r="41" spans="1:8" ht="16.5" hidden="1" customHeight="1" x14ac:dyDescent="0.25">
      <c r="A41" s="38" t="s">
        <v>114</v>
      </c>
      <c r="B41" s="39"/>
      <c r="C41" s="39"/>
      <c r="D41" s="93"/>
      <c r="E41" s="39"/>
      <c r="F41" s="39"/>
      <c r="G41" s="39"/>
      <c r="H41" s="94" t="e">
        <f t="shared" si="1"/>
        <v>#DIV/0!</v>
      </c>
    </row>
    <row r="42" spans="1:8" ht="16.5" hidden="1" customHeight="1" thickBot="1" x14ac:dyDescent="0.3">
      <c r="A42" s="40" t="s">
        <v>115</v>
      </c>
      <c r="B42" s="41"/>
      <c r="C42" s="41"/>
      <c r="D42" s="95"/>
      <c r="E42" s="41"/>
      <c r="F42" s="41"/>
      <c r="G42" s="41"/>
      <c r="H42" s="94" t="e">
        <f t="shared" si="1"/>
        <v>#DIV/0!</v>
      </c>
    </row>
    <row r="43" spans="1:8" ht="16.5" hidden="1" customHeight="1" thickBot="1" x14ac:dyDescent="0.3"/>
    <row r="44" spans="1:8" ht="23.25" hidden="1" customHeight="1" x14ac:dyDescent="0.25">
      <c r="A44" s="954" t="s">
        <v>125</v>
      </c>
      <c r="B44" s="955"/>
      <c r="C44" s="955"/>
      <c r="D44" s="955"/>
      <c r="E44" s="955"/>
      <c r="F44" s="955"/>
      <c r="G44" s="955"/>
      <c r="H44" s="956"/>
    </row>
    <row r="45" spans="1:8" ht="25.5" hidden="1" customHeight="1" x14ac:dyDescent="0.25">
      <c r="A45" s="31" t="s">
        <v>49</v>
      </c>
      <c r="B45" s="32" t="s">
        <v>103</v>
      </c>
      <c r="C45" s="32" t="s">
        <v>104</v>
      </c>
      <c r="D45" s="33" t="s">
        <v>105</v>
      </c>
      <c r="E45" s="32" t="s">
        <v>106</v>
      </c>
      <c r="F45" s="32" t="s">
        <v>107</v>
      </c>
      <c r="G45" s="32" t="s">
        <v>108</v>
      </c>
      <c r="H45" s="34" t="s">
        <v>109</v>
      </c>
    </row>
    <row r="46" spans="1:8" ht="16.5" hidden="1" customHeight="1" x14ac:dyDescent="0.25">
      <c r="A46" s="38" t="s">
        <v>117</v>
      </c>
      <c r="B46" s="39"/>
      <c r="C46" s="39"/>
      <c r="D46" s="93"/>
      <c r="E46" s="39"/>
      <c r="F46" s="39"/>
      <c r="G46" s="39"/>
      <c r="H46" s="94" t="e">
        <f>G46/E46</f>
        <v>#DIV/0!</v>
      </c>
    </row>
    <row r="47" spans="1:8" ht="16.5" hidden="1" customHeight="1" x14ac:dyDescent="0.25">
      <c r="A47" s="38" t="s">
        <v>118</v>
      </c>
      <c r="B47" s="39"/>
      <c r="C47" s="39"/>
      <c r="D47" s="93"/>
      <c r="E47" s="39"/>
      <c r="F47" s="39"/>
      <c r="G47" s="39"/>
      <c r="H47" s="94" t="e">
        <f t="shared" ref="H47:H57" si="2">G47/E47</f>
        <v>#DIV/0!</v>
      </c>
    </row>
    <row r="48" spans="1:8" ht="16.5" hidden="1" customHeight="1" x14ac:dyDescent="0.25">
      <c r="A48" s="38" t="s">
        <v>119</v>
      </c>
      <c r="B48" s="39"/>
      <c r="C48" s="39"/>
      <c r="D48" s="93"/>
      <c r="E48" s="39"/>
      <c r="F48" s="39"/>
      <c r="G48" s="39"/>
      <c r="H48" s="94" t="e">
        <f t="shared" si="2"/>
        <v>#DIV/0!</v>
      </c>
    </row>
    <row r="49" spans="1:14" ht="16.5" hidden="1" customHeight="1" x14ac:dyDescent="0.25">
      <c r="A49" s="38" t="s">
        <v>120</v>
      </c>
      <c r="B49" s="39"/>
      <c r="C49" s="39"/>
      <c r="D49" s="93"/>
      <c r="E49" s="39"/>
      <c r="F49" s="39"/>
      <c r="G49" s="39"/>
      <c r="H49" s="94" t="e">
        <f t="shared" si="2"/>
        <v>#DIV/0!</v>
      </c>
    </row>
    <row r="50" spans="1:14" ht="16.5" hidden="1" customHeight="1" x14ac:dyDescent="0.25">
      <c r="A50" s="38" t="s">
        <v>121</v>
      </c>
      <c r="B50" s="39"/>
      <c r="C50" s="39"/>
      <c r="D50" s="93"/>
      <c r="E50" s="39"/>
      <c r="F50" s="39"/>
      <c r="G50" s="39"/>
      <c r="H50" s="94" t="e">
        <f t="shared" si="2"/>
        <v>#DIV/0!</v>
      </c>
    </row>
    <row r="51" spans="1:14" ht="16.5" hidden="1" customHeight="1" x14ac:dyDescent="0.25">
      <c r="A51" s="38" t="s">
        <v>122</v>
      </c>
      <c r="B51" s="39"/>
      <c r="C51" s="39"/>
      <c r="D51" s="93"/>
      <c r="E51" s="39"/>
      <c r="F51" s="39"/>
      <c r="G51" s="39"/>
      <c r="H51" s="94" t="e">
        <f t="shared" si="2"/>
        <v>#DIV/0!</v>
      </c>
    </row>
    <row r="52" spans="1:14" ht="16.5" hidden="1" customHeight="1" x14ac:dyDescent="0.25">
      <c r="A52" s="38" t="s">
        <v>110</v>
      </c>
      <c r="B52" s="39"/>
      <c r="C52" s="39"/>
      <c r="D52" s="93"/>
      <c r="E52" s="39"/>
      <c r="F52" s="39"/>
      <c r="G52" s="39"/>
      <c r="H52" s="94" t="e">
        <f t="shared" si="2"/>
        <v>#DIV/0!</v>
      </c>
    </row>
    <row r="53" spans="1:14" ht="16.5" hidden="1" customHeight="1" x14ac:dyDescent="0.25">
      <c r="A53" s="38" t="s">
        <v>111</v>
      </c>
      <c r="B53" s="39"/>
      <c r="C53" s="39"/>
      <c r="D53" s="93"/>
      <c r="E53" s="39"/>
      <c r="F53" s="39"/>
      <c r="G53" s="39"/>
      <c r="H53" s="94" t="e">
        <f t="shared" si="2"/>
        <v>#DIV/0!</v>
      </c>
    </row>
    <row r="54" spans="1:14" ht="16.5" hidden="1" customHeight="1" x14ac:dyDescent="0.25">
      <c r="A54" s="38" t="s">
        <v>112</v>
      </c>
      <c r="B54" s="39"/>
      <c r="C54" s="39"/>
      <c r="D54" s="93"/>
      <c r="E54" s="39"/>
      <c r="F54" s="39"/>
      <c r="G54" s="39"/>
      <c r="H54" s="94" t="e">
        <f t="shared" si="2"/>
        <v>#DIV/0!</v>
      </c>
    </row>
    <row r="55" spans="1:14" ht="16.5" hidden="1" customHeight="1" x14ac:dyDescent="0.25">
      <c r="A55" s="38" t="s">
        <v>113</v>
      </c>
      <c r="B55" s="39"/>
      <c r="C55" s="39"/>
      <c r="D55" s="93"/>
      <c r="E55" s="39"/>
      <c r="F55" s="39"/>
      <c r="G55" s="39"/>
      <c r="H55" s="94" t="e">
        <f t="shared" si="2"/>
        <v>#DIV/0!</v>
      </c>
    </row>
    <row r="56" spans="1:14" ht="16.5" hidden="1" customHeight="1" x14ac:dyDescent="0.25">
      <c r="A56" s="38" t="s">
        <v>114</v>
      </c>
      <c r="B56" s="39"/>
      <c r="C56" s="39"/>
      <c r="D56" s="93"/>
      <c r="E56" s="39"/>
      <c r="F56" s="39"/>
      <c r="G56" s="39"/>
      <c r="H56" s="94" t="e">
        <f t="shared" si="2"/>
        <v>#DIV/0!</v>
      </c>
    </row>
    <row r="57" spans="1:14" ht="16.5" hidden="1" customHeight="1" thickBot="1" x14ac:dyDescent="0.3">
      <c r="A57" s="40" t="s">
        <v>115</v>
      </c>
      <c r="B57" s="41"/>
      <c r="C57" s="41"/>
      <c r="D57" s="95"/>
      <c r="E57" s="41"/>
      <c r="F57" s="41"/>
      <c r="G57" s="41"/>
      <c r="H57" s="94" t="e">
        <f t="shared" si="2"/>
        <v>#DIV/0!</v>
      </c>
    </row>
    <row r="58" spans="1:14" ht="16.5" hidden="1" customHeight="1" thickBot="1" x14ac:dyDescent="0.3">
      <c r="G58" s="30" t="s">
        <v>381</v>
      </c>
    </row>
    <row r="59" spans="1:14" ht="23.25" hidden="1" customHeight="1" x14ac:dyDescent="0.25">
      <c r="A59" s="950" t="s">
        <v>178</v>
      </c>
      <c r="B59" s="951"/>
      <c r="C59" s="951"/>
      <c r="D59" s="951"/>
      <c r="E59" s="951"/>
      <c r="F59" s="951"/>
      <c r="G59" s="951"/>
      <c r="H59" s="951"/>
      <c r="I59" s="951"/>
      <c r="J59" s="951"/>
      <c r="K59" s="951"/>
      <c r="L59" s="951"/>
      <c r="M59" s="951"/>
      <c r="N59" s="952"/>
    </row>
    <row r="60" spans="1:14" s="29" customFormat="1" ht="42.75" hidden="1" customHeight="1" x14ac:dyDescent="0.25">
      <c r="A60" s="234" t="s">
        <v>45</v>
      </c>
      <c r="B60" s="235" t="s">
        <v>126</v>
      </c>
      <c r="C60" s="235" t="s">
        <v>127</v>
      </c>
      <c r="D60" s="235" t="s">
        <v>128</v>
      </c>
      <c r="E60" s="235" t="s">
        <v>129</v>
      </c>
      <c r="F60" s="235" t="s">
        <v>135</v>
      </c>
      <c r="G60" s="235" t="s">
        <v>130</v>
      </c>
      <c r="H60" s="236" t="s">
        <v>136</v>
      </c>
      <c r="I60" s="235" t="s">
        <v>137</v>
      </c>
      <c r="J60" s="235" t="s">
        <v>138</v>
      </c>
      <c r="K60" s="235" t="s">
        <v>131</v>
      </c>
      <c r="L60" s="235" t="s">
        <v>132</v>
      </c>
      <c r="M60" s="235" t="s">
        <v>133</v>
      </c>
      <c r="N60" s="235" t="s">
        <v>134</v>
      </c>
    </row>
    <row r="61" spans="1:14" s="245" customFormat="1" ht="29.25" hidden="1" customHeight="1" x14ac:dyDescent="0.25">
      <c r="A61" s="237" t="s">
        <v>117</v>
      </c>
      <c r="B61" s="139" t="s">
        <v>382</v>
      </c>
      <c r="C61" s="223" t="s">
        <v>383</v>
      </c>
      <c r="D61" s="139" t="s">
        <v>384</v>
      </c>
      <c r="E61" s="140" t="s">
        <v>385</v>
      </c>
      <c r="F61" s="238">
        <v>1</v>
      </c>
      <c r="G61" s="239">
        <v>1198</v>
      </c>
      <c r="H61" s="240">
        <v>1198</v>
      </c>
      <c r="I61" s="240">
        <v>1198</v>
      </c>
      <c r="J61" s="242">
        <v>1</v>
      </c>
      <c r="K61" s="243">
        <v>0</v>
      </c>
      <c r="L61" s="243">
        <v>0</v>
      </c>
      <c r="M61" s="243"/>
      <c r="N61" s="244" t="s">
        <v>386</v>
      </c>
    </row>
    <row r="62" spans="1:14" s="245" customFormat="1" ht="29.25" hidden="1" customHeight="1" x14ac:dyDescent="0.25">
      <c r="A62" s="237" t="s">
        <v>117</v>
      </c>
      <c r="B62" s="139" t="s">
        <v>387</v>
      </c>
      <c r="C62" s="223" t="s">
        <v>388</v>
      </c>
      <c r="D62" s="139" t="s">
        <v>389</v>
      </c>
      <c r="E62" s="140" t="s">
        <v>235</v>
      </c>
      <c r="F62" s="238">
        <v>1</v>
      </c>
      <c r="G62" s="239">
        <v>1</v>
      </c>
      <c r="H62" s="241">
        <v>0.25</v>
      </c>
      <c r="I62" s="241">
        <v>0</v>
      </c>
      <c r="J62" s="242">
        <v>0</v>
      </c>
      <c r="K62" s="243">
        <v>0</v>
      </c>
      <c r="L62" s="243">
        <v>0</v>
      </c>
      <c r="M62" s="243"/>
      <c r="N62" s="244" t="s">
        <v>390</v>
      </c>
    </row>
    <row r="63" spans="1:14" s="245" customFormat="1" ht="29.25" hidden="1" customHeight="1" x14ac:dyDescent="0.25">
      <c r="A63" s="237" t="s">
        <v>118</v>
      </c>
      <c r="B63" s="139" t="s">
        <v>382</v>
      </c>
      <c r="C63" s="223" t="s">
        <v>383</v>
      </c>
      <c r="D63" s="139" t="s">
        <v>384</v>
      </c>
      <c r="E63" s="140" t="s">
        <v>385</v>
      </c>
      <c r="F63" s="238">
        <v>1</v>
      </c>
      <c r="G63" s="239">
        <v>1198</v>
      </c>
      <c r="H63" s="240">
        <v>1198</v>
      </c>
      <c r="I63" s="240">
        <v>1198</v>
      </c>
      <c r="J63" s="242">
        <v>1</v>
      </c>
      <c r="K63" s="243">
        <v>0</v>
      </c>
      <c r="L63" s="243">
        <v>0</v>
      </c>
      <c r="M63" s="243"/>
      <c r="N63" s="244" t="s">
        <v>391</v>
      </c>
    </row>
    <row r="64" spans="1:14" s="245" customFormat="1" ht="29.25" hidden="1" customHeight="1" x14ac:dyDescent="0.25">
      <c r="A64" s="237" t="s">
        <v>118</v>
      </c>
      <c r="B64" s="139" t="s">
        <v>387</v>
      </c>
      <c r="C64" s="223" t="s">
        <v>388</v>
      </c>
      <c r="D64" s="139" t="s">
        <v>389</v>
      </c>
      <c r="E64" s="140" t="s">
        <v>235</v>
      </c>
      <c r="F64" s="238">
        <v>1</v>
      </c>
      <c r="G64" s="239">
        <v>1</v>
      </c>
      <c r="H64" s="241">
        <v>0.25</v>
      </c>
      <c r="I64" s="241">
        <v>0.01</v>
      </c>
      <c r="J64" s="242">
        <v>0.04</v>
      </c>
      <c r="K64" s="243">
        <v>0</v>
      </c>
      <c r="L64" s="243">
        <v>0</v>
      </c>
      <c r="M64" s="243"/>
      <c r="N64" s="244" t="s">
        <v>392</v>
      </c>
    </row>
    <row r="65" spans="1:15" s="245" customFormat="1" ht="29.25" hidden="1" customHeight="1" x14ac:dyDescent="0.25">
      <c r="A65" s="237" t="s">
        <v>119</v>
      </c>
      <c r="B65" s="139" t="s">
        <v>382</v>
      </c>
      <c r="C65" s="223" t="s">
        <v>383</v>
      </c>
      <c r="D65" s="139" t="s">
        <v>384</v>
      </c>
      <c r="E65" s="140" t="s">
        <v>385</v>
      </c>
      <c r="F65" s="238">
        <v>1</v>
      </c>
      <c r="G65" s="239">
        <v>1198</v>
      </c>
      <c r="H65" s="240">
        <v>1198</v>
      </c>
      <c r="I65" s="240">
        <v>1198</v>
      </c>
      <c r="J65" s="242">
        <v>1</v>
      </c>
      <c r="K65" s="243">
        <v>0</v>
      </c>
      <c r="L65" s="243">
        <v>0</v>
      </c>
      <c r="M65" s="243"/>
      <c r="N65" s="244" t="s">
        <v>393</v>
      </c>
    </row>
    <row r="66" spans="1:15" s="245" customFormat="1" ht="29.25" hidden="1" customHeight="1" x14ac:dyDescent="0.25">
      <c r="A66" s="237" t="s">
        <v>119</v>
      </c>
      <c r="B66" s="139" t="s">
        <v>387</v>
      </c>
      <c r="C66" s="223" t="s">
        <v>388</v>
      </c>
      <c r="D66" s="139" t="s">
        <v>389</v>
      </c>
      <c r="E66" s="140" t="s">
        <v>235</v>
      </c>
      <c r="F66" s="238">
        <v>1</v>
      </c>
      <c r="G66" s="239">
        <v>1</v>
      </c>
      <c r="H66" s="241">
        <v>0.25</v>
      </c>
      <c r="I66" s="241">
        <v>1.4999999999999999E-2</v>
      </c>
      <c r="J66" s="242">
        <v>0.06</v>
      </c>
      <c r="K66" s="243">
        <v>0</v>
      </c>
      <c r="L66" s="243">
        <v>0</v>
      </c>
      <c r="M66" s="243"/>
      <c r="N66" s="244" t="s">
        <v>394</v>
      </c>
    </row>
    <row r="67" spans="1:15" s="245" customFormat="1" ht="29.25" hidden="1" customHeight="1" x14ac:dyDescent="0.25">
      <c r="A67" s="237" t="s">
        <v>120</v>
      </c>
      <c r="B67" s="139" t="s">
        <v>382</v>
      </c>
      <c r="C67" s="223" t="s">
        <v>383</v>
      </c>
      <c r="D67" s="139" t="s">
        <v>384</v>
      </c>
      <c r="E67" s="140" t="s">
        <v>385</v>
      </c>
      <c r="F67" s="238">
        <v>1</v>
      </c>
      <c r="G67" s="239">
        <v>1198</v>
      </c>
      <c r="H67" s="240">
        <v>1198</v>
      </c>
      <c r="I67" s="240">
        <v>1198</v>
      </c>
      <c r="J67" s="242">
        <v>1</v>
      </c>
      <c r="K67" s="243">
        <v>0</v>
      </c>
      <c r="L67" s="243">
        <v>0</v>
      </c>
      <c r="M67" s="243"/>
      <c r="N67" s="244" t="s">
        <v>393</v>
      </c>
    </row>
    <row r="68" spans="1:15" s="245" customFormat="1" ht="29.25" hidden="1" customHeight="1" x14ac:dyDescent="0.25">
      <c r="A68" s="237" t="s">
        <v>120</v>
      </c>
      <c r="B68" s="139" t="s">
        <v>387</v>
      </c>
      <c r="C68" s="223" t="s">
        <v>388</v>
      </c>
      <c r="D68" s="139" t="s">
        <v>389</v>
      </c>
      <c r="E68" s="140" t="s">
        <v>235</v>
      </c>
      <c r="F68" s="238">
        <v>1</v>
      </c>
      <c r="G68" s="239">
        <v>1</v>
      </c>
      <c r="H68" s="241">
        <v>0.25</v>
      </c>
      <c r="I68" s="241">
        <v>2.5000000000000001E-2</v>
      </c>
      <c r="J68" s="242">
        <v>0.1</v>
      </c>
      <c r="K68" s="243">
        <v>0</v>
      </c>
      <c r="L68" s="243">
        <v>0</v>
      </c>
      <c r="M68" s="243"/>
      <c r="N68" s="244" t="s">
        <v>394</v>
      </c>
    </row>
    <row r="69" spans="1:15" s="245" customFormat="1" ht="29.25" hidden="1" customHeight="1" x14ac:dyDescent="0.2">
      <c r="A69" s="237" t="s">
        <v>121</v>
      </c>
      <c r="B69" s="139" t="s">
        <v>382</v>
      </c>
      <c r="C69" s="223" t="s">
        <v>383</v>
      </c>
      <c r="D69" s="139" t="s">
        <v>384</v>
      </c>
      <c r="E69" s="140" t="s">
        <v>385</v>
      </c>
      <c r="F69" s="238">
        <v>1</v>
      </c>
      <c r="G69" s="239">
        <v>1198</v>
      </c>
      <c r="H69" s="240">
        <v>1198</v>
      </c>
      <c r="I69" s="240">
        <v>1198</v>
      </c>
      <c r="J69" s="242">
        <v>1</v>
      </c>
      <c r="K69" s="243">
        <v>0</v>
      </c>
      <c r="L69" s="243">
        <v>0</v>
      </c>
      <c r="M69" s="243"/>
      <c r="N69" s="244" t="s">
        <v>395</v>
      </c>
      <c r="O69" s="246"/>
    </row>
    <row r="70" spans="1:15" s="245" customFormat="1" ht="29.25" hidden="1" customHeight="1" x14ac:dyDescent="0.25">
      <c r="A70" s="237" t="s">
        <v>121</v>
      </c>
      <c r="B70" s="139" t="s">
        <v>387</v>
      </c>
      <c r="C70" s="223" t="s">
        <v>388</v>
      </c>
      <c r="D70" s="139" t="s">
        <v>389</v>
      </c>
      <c r="E70" s="140" t="s">
        <v>235</v>
      </c>
      <c r="F70" s="238">
        <v>1</v>
      </c>
      <c r="G70" s="239">
        <v>1</v>
      </c>
      <c r="H70" s="241">
        <v>0.25</v>
      </c>
      <c r="I70" s="241">
        <v>0.03</v>
      </c>
      <c r="J70" s="242">
        <v>0.12</v>
      </c>
      <c r="K70" s="243">
        <v>0</v>
      </c>
      <c r="L70" s="243">
        <v>0</v>
      </c>
      <c r="M70" s="243"/>
      <c r="N70" s="244" t="s">
        <v>396</v>
      </c>
    </row>
    <row r="71" spans="1:15" s="245" customFormat="1" ht="29.25" hidden="1" customHeight="1" x14ac:dyDescent="0.25">
      <c r="A71" s="237" t="s">
        <v>122</v>
      </c>
      <c r="B71" s="139" t="s">
        <v>382</v>
      </c>
      <c r="C71" s="223" t="s">
        <v>383</v>
      </c>
      <c r="D71" s="139" t="s">
        <v>384</v>
      </c>
      <c r="E71" s="140" t="s">
        <v>385</v>
      </c>
      <c r="F71" s="238">
        <v>1</v>
      </c>
      <c r="G71" s="239">
        <v>1198</v>
      </c>
      <c r="H71" s="240">
        <v>1198</v>
      </c>
      <c r="I71" s="240">
        <v>1198</v>
      </c>
      <c r="J71" s="242">
        <v>1</v>
      </c>
      <c r="K71" s="243">
        <v>0</v>
      </c>
      <c r="L71" s="243">
        <v>0</v>
      </c>
      <c r="M71" s="243"/>
      <c r="N71" s="244" t="s">
        <v>397</v>
      </c>
    </row>
    <row r="72" spans="1:15" s="245" customFormat="1" ht="29.25" hidden="1" customHeight="1" x14ac:dyDescent="0.25">
      <c r="A72" s="237" t="s">
        <v>122</v>
      </c>
      <c r="B72" s="139" t="s">
        <v>387</v>
      </c>
      <c r="C72" s="223" t="s">
        <v>388</v>
      </c>
      <c r="D72" s="139" t="s">
        <v>389</v>
      </c>
      <c r="E72" s="140" t="s">
        <v>235</v>
      </c>
      <c r="F72" s="238">
        <v>1</v>
      </c>
      <c r="G72" s="239">
        <v>1</v>
      </c>
      <c r="H72" s="241">
        <v>0.25</v>
      </c>
      <c r="I72" s="241">
        <v>0.04</v>
      </c>
      <c r="J72" s="242">
        <v>0.16</v>
      </c>
      <c r="K72" s="243">
        <v>0</v>
      </c>
      <c r="L72" s="243">
        <v>0</v>
      </c>
      <c r="M72" s="243"/>
      <c r="N72" s="244" t="s">
        <v>374</v>
      </c>
    </row>
    <row r="73" spans="1:15" s="245" customFormat="1" ht="29.25" hidden="1" customHeight="1" x14ac:dyDescent="0.25">
      <c r="A73" s="237" t="s">
        <v>110</v>
      </c>
      <c r="B73" s="139" t="s">
        <v>382</v>
      </c>
      <c r="C73" s="223" t="s">
        <v>383</v>
      </c>
      <c r="D73" s="139" t="s">
        <v>384</v>
      </c>
      <c r="E73" s="140" t="s">
        <v>385</v>
      </c>
      <c r="F73" s="238">
        <v>1</v>
      </c>
      <c r="G73" s="239">
        <v>1198</v>
      </c>
      <c r="H73" s="240">
        <v>1198</v>
      </c>
      <c r="I73" s="240">
        <v>1198</v>
      </c>
      <c r="J73" s="242">
        <v>1</v>
      </c>
      <c r="K73" s="243"/>
      <c r="L73" s="243"/>
      <c r="M73" s="243"/>
      <c r="N73" s="244" t="s">
        <v>438</v>
      </c>
    </row>
    <row r="74" spans="1:15" s="245" customFormat="1" ht="29.25" hidden="1" customHeight="1" x14ac:dyDescent="0.25">
      <c r="A74" s="237" t="s">
        <v>110</v>
      </c>
      <c r="B74" s="139" t="s">
        <v>387</v>
      </c>
      <c r="C74" s="223" t="s">
        <v>388</v>
      </c>
      <c r="D74" s="139" t="s">
        <v>389</v>
      </c>
      <c r="E74" s="140" t="s">
        <v>235</v>
      </c>
      <c r="F74" s="238">
        <v>1</v>
      </c>
      <c r="G74" s="239">
        <v>1</v>
      </c>
      <c r="H74" s="241">
        <v>0.25</v>
      </c>
      <c r="I74" s="241">
        <v>7.0000000000000007E-2</v>
      </c>
      <c r="J74" s="242">
        <v>0.28000000000000003</v>
      </c>
      <c r="K74" s="243"/>
      <c r="L74" s="243"/>
      <c r="M74" s="243"/>
      <c r="N74" s="244" t="s">
        <v>439</v>
      </c>
    </row>
    <row r="75" spans="1:15" s="245" customFormat="1" ht="29.25" hidden="1" customHeight="1" x14ac:dyDescent="0.25">
      <c r="A75" s="237" t="s">
        <v>111</v>
      </c>
      <c r="B75" s="139" t="s">
        <v>382</v>
      </c>
      <c r="C75" s="223" t="s">
        <v>383</v>
      </c>
      <c r="D75" s="139" t="s">
        <v>384</v>
      </c>
      <c r="E75" s="140" t="s">
        <v>385</v>
      </c>
      <c r="F75" s="238">
        <v>1</v>
      </c>
      <c r="G75" s="239">
        <v>1198</v>
      </c>
      <c r="H75" s="240">
        <v>1198</v>
      </c>
      <c r="I75" s="240">
        <v>1198</v>
      </c>
      <c r="J75" s="242">
        <f t="shared" ref="J75:J86" si="3">+I75/H75</f>
        <v>1</v>
      </c>
      <c r="K75" s="243"/>
      <c r="L75" s="243"/>
      <c r="M75" s="243"/>
      <c r="N75" s="224" t="s">
        <v>441</v>
      </c>
      <c r="O75" s="247"/>
    </row>
    <row r="76" spans="1:15" s="248" customFormat="1" ht="71.25" hidden="1" x14ac:dyDescent="0.25">
      <c r="A76" s="237" t="s">
        <v>111</v>
      </c>
      <c r="B76" s="140" t="s">
        <v>387</v>
      </c>
      <c r="C76" s="223" t="s">
        <v>388</v>
      </c>
      <c r="D76" s="140" t="s">
        <v>389</v>
      </c>
      <c r="E76" s="140" t="s">
        <v>235</v>
      </c>
      <c r="F76" s="238">
        <v>1</v>
      </c>
      <c r="G76" s="239">
        <v>1</v>
      </c>
      <c r="H76" s="241">
        <v>0.25</v>
      </c>
      <c r="I76" s="241">
        <v>0.1</v>
      </c>
      <c r="J76" s="242">
        <f t="shared" si="3"/>
        <v>0.4</v>
      </c>
      <c r="K76" s="237"/>
      <c r="L76" s="237"/>
      <c r="M76" s="237"/>
      <c r="N76" s="224" t="s">
        <v>442</v>
      </c>
      <c r="O76" s="247"/>
    </row>
    <row r="77" spans="1:15" s="248" customFormat="1" ht="85.5" hidden="1" x14ac:dyDescent="0.25">
      <c r="A77" s="237" t="s">
        <v>112</v>
      </c>
      <c r="B77" s="140" t="s">
        <v>382</v>
      </c>
      <c r="C77" s="223" t="s">
        <v>383</v>
      </c>
      <c r="D77" s="140" t="s">
        <v>384</v>
      </c>
      <c r="E77" s="140" t="s">
        <v>385</v>
      </c>
      <c r="F77" s="238">
        <v>1</v>
      </c>
      <c r="G77" s="239">
        <v>1198</v>
      </c>
      <c r="H77" s="240">
        <v>1198</v>
      </c>
      <c r="I77" s="240">
        <v>1198</v>
      </c>
      <c r="J77" s="242">
        <f t="shared" si="3"/>
        <v>1</v>
      </c>
      <c r="K77" s="237"/>
      <c r="L77" s="237"/>
      <c r="M77" s="237" t="s">
        <v>374</v>
      </c>
      <c r="N77" s="171" t="s">
        <v>454</v>
      </c>
      <c r="O77" s="247"/>
    </row>
    <row r="78" spans="1:15" s="248" customFormat="1" ht="71.25" hidden="1" x14ac:dyDescent="0.25">
      <c r="A78" s="237" t="s">
        <v>112</v>
      </c>
      <c r="B78" s="140" t="s">
        <v>387</v>
      </c>
      <c r="C78" s="223" t="s">
        <v>388</v>
      </c>
      <c r="D78" s="140" t="s">
        <v>389</v>
      </c>
      <c r="E78" s="140" t="s">
        <v>235</v>
      </c>
      <c r="F78" s="238">
        <v>1</v>
      </c>
      <c r="G78" s="239">
        <v>1</v>
      </c>
      <c r="H78" s="241">
        <v>0.25</v>
      </c>
      <c r="I78" s="241">
        <v>0.14000000000000001</v>
      </c>
      <c r="J78" s="242">
        <f t="shared" si="3"/>
        <v>0.56000000000000005</v>
      </c>
      <c r="K78" s="237"/>
      <c r="L78" s="237"/>
      <c r="M78" s="237"/>
      <c r="N78" s="239" t="s">
        <v>449</v>
      </c>
      <c r="O78" s="247"/>
    </row>
    <row r="79" spans="1:15" s="248" customFormat="1" ht="85.5" hidden="1" x14ac:dyDescent="0.25">
      <c r="A79" s="237" t="s">
        <v>113</v>
      </c>
      <c r="B79" s="140" t="s">
        <v>382</v>
      </c>
      <c r="C79" s="223" t="s">
        <v>383</v>
      </c>
      <c r="D79" s="140" t="s">
        <v>384</v>
      </c>
      <c r="E79" s="140" t="s">
        <v>385</v>
      </c>
      <c r="F79" s="238">
        <v>1</v>
      </c>
      <c r="G79" s="239">
        <v>1198</v>
      </c>
      <c r="H79" s="241">
        <v>1198</v>
      </c>
      <c r="I79" s="241">
        <v>1198</v>
      </c>
      <c r="J79" s="242">
        <v>1</v>
      </c>
      <c r="K79" s="237"/>
      <c r="L79" s="237"/>
      <c r="M79" s="237" t="s">
        <v>374</v>
      </c>
      <c r="N79" s="239" t="s">
        <v>443</v>
      </c>
      <c r="O79" s="247"/>
    </row>
    <row r="80" spans="1:15" s="248" customFormat="1" ht="71.25" hidden="1" x14ac:dyDescent="0.25">
      <c r="A80" s="237" t="s">
        <v>113</v>
      </c>
      <c r="B80" s="140" t="s">
        <v>387</v>
      </c>
      <c r="C80" s="223" t="s">
        <v>388</v>
      </c>
      <c r="D80" s="140" t="s">
        <v>389</v>
      </c>
      <c r="E80" s="140" t="s">
        <v>235</v>
      </c>
      <c r="F80" s="238">
        <v>1</v>
      </c>
      <c r="G80" s="239">
        <v>1</v>
      </c>
      <c r="H80" s="241">
        <v>0.25</v>
      </c>
      <c r="I80" s="241">
        <v>0.17</v>
      </c>
      <c r="J80" s="242">
        <v>0.68</v>
      </c>
      <c r="K80" s="237"/>
      <c r="L80" s="237"/>
      <c r="M80" s="237"/>
      <c r="N80" s="239" t="s">
        <v>455</v>
      </c>
      <c r="O80" s="247"/>
    </row>
    <row r="81" spans="1:15" s="248" customFormat="1" ht="99.75" hidden="1" x14ac:dyDescent="0.25">
      <c r="A81" s="237" t="s">
        <v>114</v>
      </c>
      <c r="B81" s="140" t="s">
        <v>382</v>
      </c>
      <c r="C81" s="265" t="s">
        <v>383</v>
      </c>
      <c r="D81" s="140" t="s">
        <v>384</v>
      </c>
      <c r="E81" s="140" t="s">
        <v>385</v>
      </c>
      <c r="F81" s="238">
        <v>1</v>
      </c>
      <c r="G81" s="239">
        <v>1198</v>
      </c>
      <c r="H81" s="241">
        <v>1198</v>
      </c>
      <c r="I81" s="241">
        <v>1198</v>
      </c>
      <c r="J81" s="242">
        <v>1</v>
      </c>
      <c r="K81" s="237"/>
      <c r="L81" s="237"/>
      <c r="M81" s="237" t="s">
        <v>374</v>
      </c>
      <c r="N81" s="239" t="s">
        <v>485</v>
      </c>
      <c r="O81" s="161"/>
    </row>
    <row r="82" spans="1:15" s="248" customFormat="1" ht="71.25" hidden="1" x14ac:dyDescent="0.25">
      <c r="A82" s="237" t="s">
        <v>114</v>
      </c>
      <c r="B82" s="140" t="s">
        <v>387</v>
      </c>
      <c r="C82" s="265" t="s">
        <v>388</v>
      </c>
      <c r="D82" s="140" t="s">
        <v>389</v>
      </c>
      <c r="E82" s="140" t="s">
        <v>235</v>
      </c>
      <c r="F82" s="238">
        <v>1</v>
      </c>
      <c r="G82" s="239">
        <v>1</v>
      </c>
      <c r="H82" s="241">
        <v>0.25</v>
      </c>
      <c r="I82" s="241">
        <v>0.21000000000000002</v>
      </c>
      <c r="J82" s="242">
        <v>0.84000000000000008</v>
      </c>
      <c r="K82" s="237"/>
      <c r="L82" s="237"/>
      <c r="M82" s="237"/>
      <c r="N82" s="239" t="s">
        <v>483</v>
      </c>
      <c r="O82" s="161"/>
    </row>
    <row r="83" spans="1:15" s="97" customFormat="1" ht="28.5" hidden="1" customHeight="1" x14ac:dyDescent="0.25">
      <c r="A83" s="131" t="s">
        <v>115</v>
      </c>
      <c r="B83" s="140" t="s">
        <v>382</v>
      </c>
      <c r="C83" s="269" t="s">
        <v>383</v>
      </c>
      <c r="D83" s="140" t="s">
        <v>384</v>
      </c>
      <c r="E83" s="140" t="s">
        <v>385</v>
      </c>
      <c r="F83" s="238">
        <v>1</v>
      </c>
      <c r="G83" s="239">
        <v>1198</v>
      </c>
      <c r="H83" s="240">
        <v>1198</v>
      </c>
      <c r="I83" s="240">
        <v>1198</v>
      </c>
      <c r="J83" s="242">
        <f t="shared" si="3"/>
        <v>1</v>
      </c>
      <c r="K83" s="237"/>
      <c r="L83" s="237"/>
      <c r="M83" s="237" t="s">
        <v>374</v>
      </c>
      <c r="N83" s="239" t="s">
        <v>491</v>
      </c>
      <c r="O83" s="161"/>
    </row>
    <row r="84" spans="1:15" s="97" customFormat="1" ht="28.5" hidden="1" customHeight="1" x14ac:dyDescent="0.25">
      <c r="A84" s="131" t="s">
        <v>115</v>
      </c>
      <c r="B84" s="140" t="s">
        <v>387</v>
      </c>
      <c r="C84" s="269" t="s">
        <v>388</v>
      </c>
      <c r="D84" s="140" t="s">
        <v>389</v>
      </c>
      <c r="E84" s="140" t="s">
        <v>235</v>
      </c>
      <c r="F84" s="238">
        <v>1</v>
      </c>
      <c r="G84" s="239">
        <v>1</v>
      </c>
      <c r="H84" s="241">
        <v>0.25</v>
      </c>
      <c r="I84" s="241">
        <f>+GESTIÓN!BE14</f>
        <v>0.25</v>
      </c>
      <c r="J84" s="242">
        <f t="shared" si="3"/>
        <v>1</v>
      </c>
      <c r="K84" s="237"/>
      <c r="L84" s="237"/>
      <c r="M84" s="237"/>
      <c r="N84" s="134" t="s">
        <v>488</v>
      </c>
      <c r="O84" s="161"/>
    </row>
    <row r="85" spans="1:15" s="97" customFormat="1" ht="28.5" hidden="1" customHeight="1" x14ac:dyDescent="0.25">
      <c r="A85" s="176" t="s">
        <v>115</v>
      </c>
      <c r="B85" s="177" t="s">
        <v>382</v>
      </c>
      <c r="C85" s="175" t="s">
        <v>383</v>
      </c>
      <c r="D85" s="177" t="s">
        <v>384</v>
      </c>
      <c r="E85" s="177" t="s">
        <v>385</v>
      </c>
      <c r="F85" s="178">
        <v>1</v>
      </c>
      <c r="G85" s="179">
        <v>1198</v>
      </c>
      <c r="H85" s="180">
        <v>1198</v>
      </c>
      <c r="I85" s="180"/>
      <c r="J85" s="181">
        <f t="shared" si="3"/>
        <v>0</v>
      </c>
      <c r="K85" s="176"/>
      <c r="L85" s="176"/>
      <c r="M85" s="176"/>
      <c r="N85" s="179"/>
    </row>
    <row r="86" spans="1:15" s="97" customFormat="1" ht="28.5" hidden="1" customHeight="1" x14ac:dyDescent="0.25">
      <c r="A86" s="158" t="s">
        <v>115</v>
      </c>
      <c r="B86" s="96" t="s">
        <v>387</v>
      </c>
      <c r="C86" s="149" t="s">
        <v>388</v>
      </c>
      <c r="D86" s="96" t="s">
        <v>389</v>
      </c>
      <c r="E86" s="96" t="s">
        <v>235</v>
      </c>
      <c r="F86" s="159">
        <v>1</v>
      </c>
      <c r="G86" s="160">
        <v>1</v>
      </c>
      <c r="H86" s="137">
        <v>0.25</v>
      </c>
      <c r="I86" s="137"/>
      <c r="J86" s="136">
        <f t="shared" si="3"/>
        <v>0</v>
      </c>
      <c r="K86" s="158"/>
      <c r="L86" s="158"/>
      <c r="M86" s="158"/>
      <c r="N86" s="160"/>
    </row>
    <row r="87" spans="1:15" ht="28.5" hidden="1" customHeight="1" x14ac:dyDescent="0.25">
      <c r="A87" s="98"/>
      <c r="B87" s="98"/>
      <c r="C87" s="98"/>
      <c r="D87" s="98"/>
      <c r="E87" s="99"/>
      <c r="F87" s="99"/>
      <c r="G87" s="99"/>
      <c r="H87" s="98"/>
      <c r="I87" s="98"/>
      <c r="J87" s="98"/>
      <c r="K87" s="98"/>
      <c r="L87" s="98"/>
      <c r="M87" s="98"/>
      <c r="N87" s="98"/>
    </row>
    <row r="88" spans="1:15" ht="15" hidden="1" thickBot="1" x14ac:dyDescent="0.3"/>
    <row r="89" spans="1:15" hidden="1" x14ac:dyDescent="0.25">
      <c r="A89" s="950" t="s">
        <v>139</v>
      </c>
      <c r="B89" s="951"/>
      <c r="C89" s="951"/>
      <c r="D89" s="951"/>
      <c r="E89" s="951"/>
      <c r="F89" s="951"/>
      <c r="G89" s="951"/>
      <c r="H89" s="951"/>
      <c r="I89" s="951"/>
      <c r="J89" s="951"/>
      <c r="K89" s="951"/>
      <c r="L89" s="951"/>
      <c r="M89" s="951"/>
      <c r="N89" s="952"/>
    </row>
    <row r="90" spans="1:15" ht="44.25" hidden="1" customHeight="1" x14ac:dyDescent="0.25">
      <c r="A90" s="31" t="s">
        <v>47</v>
      </c>
      <c r="B90" s="32" t="s">
        <v>126</v>
      </c>
      <c r="C90" s="32" t="s">
        <v>127</v>
      </c>
      <c r="D90" s="33" t="s">
        <v>128</v>
      </c>
      <c r="E90" s="32" t="s">
        <v>129</v>
      </c>
      <c r="F90" s="32" t="s">
        <v>140</v>
      </c>
      <c r="G90" s="32" t="s">
        <v>130</v>
      </c>
      <c r="H90" s="100" t="s">
        <v>141</v>
      </c>
      <c r="I90" s="32" t="s">
        <v>142</v>
      </c>
      <c r="J90" s="32" t="s">
        <v>143</v>
      </c>
      <c r="K90" s="32" t="s">
        <v>131</v>
      </c>
      <c r="L90" s="32" t="s">
        <v>132</v>
      </c>
      <c r="M90" s="32" t="s">
        <v>133</v>
      </c>
      <c r="N90" s="101" t="s">
        <v>134</v>
      </c>
    </row>
    <row r="91" spans="1:15" ht="16.5" hidden="1" customHeight="1" x14ac:dyDescent="0.25">
      <c r="A91" s="38" t="s">
        <v>117</v>
      </c>
      <c r="B91" s="39"/>
      <c r="C91" s="39"/>
      <c r="D91" s="93"/>
      <c r="E91" s="39"/>
      <c r="F91" s="39"/>
      <c r="G91" s="39"/>
      <c r="H91" s="92"/>
      <c r="I91" s="39"/>
      <c r="J91" s="39" t="e">
        <f t="shared" ref="J91:J102" si="4">I91/H91</f>
        <v>#DIV/0!</v>
      </c>
      <c r="K91" s="39"/>
      <c r="L91" s="39"/>
      <c r="M91" s="39" t="e">
        <f t="shared" ref="M91:M102" si="5">L91/K91</f>
        <v>#DIV/0!</v>
      </c>
      <c r="N91" s="102"/>
    </row>
    <row r="92" spans="1:15" ht="16.5" hidden="1" customHeight="1" x14ac:dyDescent="0.25">
      <c r="A92" s="38" t="s">
        <v>118</v>
      </c>
      <c r="B92" s="39"/>
      <c r="C92" s="39"/>
      <c r="D92" s="93"/>
      <c r="E92" s="39"/>
      <c r="F92" s="39"/>
      <c r="G92" s="39"/>
      <c r="H92" s="92"/>
      <c r="I92" s="39"/>
      <c r="J92" s="39" t="e">
        <f t="shared" si="4"/>
        <v>#DIV/0!</v>
      </c>
      <c r="K92" s="39"/>
      <c r="L92" s="39"/>
      <c r="M92" s="39" t="e">
        <f t="shared" si="5"/>
        <v>#DIV/0!</v>
      </c>
      <c r="N92" s="102"/>
    </row>
    <row r="93" spans="1:15" ht="16.5" hidden="1" customHeight="1" x14ac:dyDescent="0.25">
      <c r="A93" s="38" t="s">
        <v>119</v>
      </c>
      <c r="B93" s="39"/>
      <c r="C93" s="39"/>
      <c r="D93" s="93"/>
      <c r="E93" s="39"/>
      <c r="F93" s="39"/>
      <c r="G93" s="39"/>
      <c r="H93" s="92"/>
      <c r="I93" s="39"/>
      <c r="J93" s="39" t="e">
        <f t="shared" si="4"/>
        <v>#DIV/0!</v>
      </c>
      <c r="K93" s="39"/>
      <c r="L93" s="39"/>
      <c r="M93" s="39" t="e">
        <f t="shared" si="5"/>
        <v>#DIV/0!</v>
      </c>
      <c r="N93" s="102"/>
    </row>
    <row r="94" spans="1:15" ht="16.5" hidden="1" customHeight="1" x14ac:dyDescent="0.25">
      <c r="A94" s="38" t="s">
        <v>120</v>
      </c>
      <c r="B94" s="39"/>
      <c r="C94" s="39"/>
      <c r="D94" s="93"/>
      <c r="E94" s="39"/>
      <c r="F94" s="39"/>
      <c r="G94" s="39"/>
      <c r="H94" s="92"/>
      <c r="I94" s="39"/>
      <c r="J94" s="39" t="e">
        <f t="shared" si="4"/>
        <v>#DIV/0!</v>
      </c>
      <c r="K94" s="39"/>
      <c r="L94" s="39"/>
      <c r="M94" s="39" t="e">
        <f t="shared" si="5"/>
        <v>#DIV/0!</v>
      </c>
      <c r="N94" s="102"/>
    </row>
    <row r="95" spans="1:15" ht="16.5" hidden="1" customHeight="1" x14ac:dyDescent="0.25">
      <c r="A95" s="38" t="s">
        <v>121</v>
      </c>
      <c r="B95" s="39"/>
      <c r="C95" s="39"/>
      <c r="D95" s="93"/>
      <c r="E95" s="39"/>
      <c r="F95" s="39"/>
      <c r="G95" s="39"/>
      <c r="H95" s="92"/>
      <c r="I95" s="39"/>
      <c r="J95" s="39" t="e">
        <f t="shared" si="4"/>
        <v>#DIV/0!</v>
      </c>
      <c r="K95" s="39"/>
      <c r="L95" s="39"/>
      <c r="M95" s="39" t="e">
        <f t="shared" si="5"/>
        <v>#DIV/0!</v>
      </c>
      <c r="N95" s="102"/>
    </row>
    <row r="96" spans="1:15" ht="16.5" hidden="1" customHeight="1" x14ac:dyDescent="0.25">
      <c r="A96" s="38" t="s">
        <v>122</v>
      </c>
      <c r="B96" s="39"/>
      <c r="C96" s="39"/>
      <c r="D96" s="93"/>
      <c r="E96" s="39"/>
      <c r="F96" s="39"/>
      <c r="G96" s="39"/>
      <c r="H96" s="92"/>
      <c r="I96" s="39"/>
      <c r="J96" s="39" t="e">
        <f t="shared" si="4"/>
        <v>#DIV/0!</v>
      </c>
      <c r="K96" s="39"/>
      <c r="L96" s="39"/>
      <c r="M96" s="39" t="e">
        <f t="shared" si="5"/>
        <v>#DIV/0!</v>
      </c>
      <c r="N96" s="102"/>
    </row>
    <row r="97" spans="1:14" hidden="1" x14ac:dyDescent="0.25">
      <c r="A97" s="38" t="s">
        <v>110</v>
      </c>
      <c r="B97" s="39"/>
      <c r="C97" s="39"/>
      <c r="D97" s="93"/>
      <c r="E97" s="39"/>
      <c r="F97" s="39"/>
      <c r="G97" s="39"/>
      <c r="H97" s="92"/>
      <c r="I97" s="39"/>
      <c r="J97" s="39" t="e">
        <f t="shared" si="4"/>
        <v>#DIV/0!</v>
      </c>
      <c r="K97" s="39"/>
      <c r="L97" s="39"/>
      <c r="M97" s="39" t="e">
        <f t="shared" si="5"/>
        <v>#DIV/0!</v>
      </c>
      <c r="N97" s="102"/>
    </row>
    <row r="98" spans="1:14" hidden="1" x14ac:dyDescent="0.25">
      <c r="A98" s="38" t="s">
        <v>111</v>
      </c>
      <c r="B98" s="39"/>
      <c r="C98" s="39"/>
      <c r="D98" s="93"/>
      <c r="E98" s="39"/>
      <c r="F98" s="39"/>
      <c r="G98" s="39"/>
      <c r="H98" s="92"/>
      <c r="I98" s="39"/>
      <c r="J98" s="39" t="e">
        <f t="shared" si="4"/>
        <v>#DIV/0!</v>
      </c>
      <c r="K98" s="39"/>
      <c r="L98" s="39"/>
      <c r="M98" s="39" t="e">
        <f t="shared" si="5"/>
        <v>#DIV/0!</v>
      </c>
      <c r="N98" s="102"/>
    </row>
    <row r="99" spans="1:14" hidden="1" x14ac:dyDescent="0.25">
      <c r="A99" s="38" t="s">
        <v>112</v>
      </c>
      <c r="B99" s="39"/>
      <c r="C99" s="39"/>
      <c r="D99" s="93"/>
      <c r="E99" s="39"/>
      <c r="F99" s="39"/>
      <c r="G99" s="39"/>
      <c r="H99" s="92"/>
      <c r="I99" s="39"/>
      <c r="J99" s="39" t="e">
        <f t="shared" si="4"/>
        <v>#DIV/0!</v>
      </c>
      <c r="K99" s="39"/>
      <c r="L99" s="39"/>
      <c r="M99" s="39" t="e">
        <f t="shared" si="5"/>
        <v>#DIV/0!</v>
      </c>
      <c r="N99" s="102"/>
    </row>
    <row r="100" spans="1:14" hidden="1" x14ac:dyDescent="0.25">
      <c r="A100" s="38" t="s">
        <v>113</v>
      </c>
      <c r="B100" s="39"/>
      <c r="C100" s="39"/>
      <c r="D100" s="93"/>
      <c r="E100" s="39"/>
      <c r="F100" s="39"/>
      <c r="G100" s="39"/>
      <c r="H100" s="92"/>
      <c r="I100" s="39"/>
      <c r="J100" s="39" t="e">
        <f t="shared" si="4"/>
        <v>#DIV/0!</v>
      </c>
      <c r="K100" s="39"/>
      <c r="L100" s="39"/>
      <c r="M100" s="39" t="e">
        <f t="shared" si="5"/>
        <v>#DIV/0!</v>
      </c>
      <c r="N100" s="102"/>
    </row>
    <row r="101" spans="1:14" hidden="1" x14ac:dyDescent="0.25">
      <c r="A101" s="38" t="s">
        <v>114</v>
      </c>
      <c r="B101" s="39"/>
      <c r="C101" s="39"/>
      <c r="D101" s="93"/>
      <c r="E101" s="39"/>
      <c r="F101" s="39"/>
      <c r="G101" s="39"/>
      <c r="H101" s="92"/>
      <c r="I101" s="39"/>
      <c r="J101" s="39" t="e">
        <f t="shared" si="4"/>
        <v>#DIV/0!</v>
      </c>
      <c r="K101" s="39"/>
      <c r="L101" s="39"/>
      <c r="M101" s="39" t="e">
        <f t="shared" si="5"/>
        <v>#DIV/0!</v>
      </c>
      <c r="N101" s="102"/>
    </row>
    <row r="102" spans="1:14" ht="15" hidden="1" thickBot="1" x14ac:dyDescent="0.3">
      <c r="A102" s="40" t="s">
        <v>115</v>
      </c>
      <c r="B102" s="41"/>
      <c r="C102" s="41"/>
      <c r="D102" s="95"/>
      <c r="E102" s="41"/>
      <c r="F102" s="41"/>
      <c r="G102" s="41"/>
      <c r="H102" s="103"/>
      <c r="I102" s="41"/>
      <c r="J102" s="41" t="e">
        <f t="shared" si="4"/>
        <v>#DIV/0!</v>
      </c>
      <c r="K102" s="41"/>
      <c r="L102" s="41"/>
      <c r="M102" s="41" t="e">
        <f t="shared" si="5"/>
        <v>#DIV/0!</v>
      </c>
      <c r="N102" s="104"/>
    </row>
    <row r="103" spans="1:14" ht="15" hidden="1" thickBot="1" x14ac:dyDescent="0.3"/>
    <row r="104" spans="1:14" hidden="1" x14ac:dyDescent="0.25">
      <c r="A104" s="950" t="s">
        <v>144</v>
      </c>
      <c r="B104" s="951"/>
      <c r="C104" s="951"/>
      <c r="D104" s="951"/>
      <c r="E104" s="951"/>
      <c r="F104" s="951"/>
      <c r="G104" s="951"/>
      <c r="H104" s="951"/>
      <c r="I104" s="951"/>
      <c r="J104" s="951"/>
      <c r="K104" s="951"/>
      <c r="L104" s="951"/>
      <c r="M104" s="951"/>
      <c r="N104" s="952"/>
    </row>
    <row r="105" spans="1:14" ht="44.25" hidden="1" customHeight="1" x14ac:dyDescent="0.25">
      <c r="A105" s="31" t="s">
        <v>48</v>
      </c>
      <c r="B105" s="32" t="s">
        <v>126</v>
      </c>
      <c r="C105" s="32" t="s">
        <v>127</v>
      </c>
      <c r="D105" s="33" t="s">
        <v>128</v>
      </c>
      <c r="E105" s="32" t="s">
        <v>129</v>
      </c>
      <c r="F105" s="32" t="s">
        <v>145</v>
      </c>
      <c r="G105" s="32" t="s">
        <v>130</v>
      </c>
      <c r="H105" s="100" t="s">
        <v>146</v>
      </c>
      <c r="I105" s="32" t="s">
        <v>147</v>
      </c>
      <c r="J105" s="32" t="s">
        <v>148</v>
      </c>
      <c r="K105" s="32" t="s">
        <v>131</v>
      </c>
      <c r="L105" s="32" t="s">
        <v>132</v>
      </c>
      <c r="M105" s="32" t="s">
        <v>133</v>
      </c>
      <c r="N105" s="101" t="s">
        <v>134</v>
      </c>
    </row>
    <row r="106" spans="1:14" ht="16.5" hidden="1" customHeight="1" x14ac:dyDescent="0.25">
      <c r="A106" s="38" t="s">
        <v>117</v>
      </c>
      <c r="B106" s="39"/>
      <c r="C106" s="39"/>
      <c r="D106" s="93"/>
      <c r="E106" s="39"/>
      <c r="F106" s="39"/>
      <c r="G106" s="39"/>
      <c r="H106" s="92"/>
      <c r="I106" s="39"/>
      <c r="J106" s="39" t="e">
        <f t="shared" ref="J106:J117" si="6">I106/H106</f>
        <v>#DIV/0!</v>
      </c>
      <c r="K106" s="39"/>
      <c r="L106" s="39"/>
      <c r="M106" s="39" t="e">
        <f t="shared" ref="M106:M117" si="7">L106/K106</f>
        <v>#DIV/0!</v>
      </c>
      <c r="N106" s="102"/>
    </row>
    <row r="107" spans="1:14" ht="16.5" hidden="1" customHeight="1" x14ac:dyDescent="0.25">
      <c r="A107" s="38" t="s">
        <v>118</v>
      </c>
      <c r="B107" s="39"/>
      <c r="C107" s="39"/>
      <c r="D107" s="93"/>
      <c r="E107" s="39"/>
      <c r="F107" s="39"/>
      <c r="G107" s="39"/>
      <c r="H107" s="92"/>
      <c r="I107" s="39"/>
      <c r="J107" s="39" t="e">
        <f t="shared" si="6"/>
        <v>#DIV/0!</v>
      </c>
      <c r="K107" s="39"/>
      <c r="L107" s="39"/>
      <c r="M107" s="39" t="e">
        <f t="shared" si="7"/>
        <v>#DIV/0!</v>
      </c>
      <c r="N107" s="102"/>
    </row>
    <row r="108" spans="1:14" ht="16.5" hidden="1" customHeight="1" x14ac:dyDescent="0.25">
      <c r="A108" s="38" t="s">
        <v>119</v>
      </c>
      <c r="B108" s="39"/>
      <c r="C108" s="39"/>
      <c r="D108" s="93"/>
      <c r="E108" s="39"/>
      <c r="F108" s="39"/>
      <c r="G108" s="39"/>
      <c r="H108" s="92"/>
      <c r="I108" s="39"/>
      <c r="J108" s="39" t="e">
        <f t="shared" si="6"/>
        <v>#DIV/0!</v>
      </c>
      <c r="K108" s="39"/>
      <c r="L108" s="39"/>
      <c r="M108" s="39" t="e">
        <f t="shared" si="7"/>
        <v>#DIV/0!</v>
      </c>
      <c r="N108" s="102"/>
    </row>
    <row r="109" spans="1:14" ht="16.5" hidden="1" customHeight="1" x14ac:dyDescent="0.25">
      <c r="A109" s="38" t="s">
        <v>120</v>
      </c>
      <c r="B109" s="39"/>
      <c r="C109" s="39"/>
      <c r="D109" s="93"/>
      <c r="E109" s="39"/>
      <c r="F109" s="39"/>
      <c r="G109" s="39"/>
      <c r="H109" s="92"/>
      <c r="I109" s="39"/>
      <c r="J109" s="39" t="e">
        <f t="shared" si="6"/>
        <v>#DIV/0!</v>
      </c>
      <c r="K109" s="39"/>
      <c r="L109" s="39"/>
      <c r="M109" s="39" t="e">
        <f t="shared" si="7"/>
        <v>#DIV/0!</v>
      </c>
      <c r="N109" s="102"/>
    </row>
    <row r="110" spans="1:14" ht="16.5" hidden="1" customHeight="1" x14ac:dyDescent="0.25">
      <c r="A110" s="38" t="s">
        <v>121</v>
      </c>
      <c r="B110" s="39"/>
      <c r="C110" s="39"/>
      <c r="D110" s="93"/>
      <c r="E110" s="39"/>
      <c r="F110" s="39"/>
      <c r="G110" s="39"/>
      <c r="H110" s="92"/>
      <c r="I110" s="39"/>
      <c r="J110" s="39" t="e">
        <f t="shared" si="6"/>
        <v>#DIV/0!</v>
      </c>
      <c r="K110" s="39"/>
      <c r="L110" s="39"/>
      <c r="M110" s="39" t="e">
        <f t="shared" si="7"/>
        <v>#DIV/0!</v>
      </c>
      <c r="N110" s="102"/>
    </row>
    <row r="111" spans="1:14" ht="16.5" hidden="1" customHeight="1" x14ac:dyDescent="0.25">
      <c r="A111" s="38" t="s">
        <v>122</v>
      </c>
      <c r="B111" s="39"/>
      <c r="C111" s="39"/>
      <c r="D111" s="93"/>
      <c r="E111" s="39"/>
      <c r="F111" s="39"/>
      <c r="G111" s="39"/>
      <c r="H111" s="92"/>
      <c r="I111" s="39"/>
      <c r="J111" s="39" t="e">
        <f t="shared" si="6"/>
        <v>#DIV/0!</v>
      </c>
      <c r="K111" s="39"/>
      <c r="L111" s="39"/>
      <c r="M111" s="39" t="e">
        <f t="shared" si="7"/>
        <v>#DIV/0!</v>
      </c>
      <c r="N111" s="102"/>
    </row>
    <row r="112" spans="1:14" hidden="1" x14ac:dyDescent="0.25">
      <c r="A112" s="38" t="s">
        <v>110</v>
      </c>
      <c r="B112" s="39"/>
      <c r="C112" s="39"/>
      <c r="D112" s="93"/>
      <c r="E112" s="39"/>
      <c r="F112" s="39"/>
      <c r="G112" s="39"/>
      <c r="H112" s="92"/>
      <c r="I112" s="39"/>
      <c r="J112" s="39" t="e">
        <f t="shared" si="6"/>
        <v>#DIV/0!</v>
      </c>
      <c r="K112" s="39"/>
      <c r="L112" s="39"/>
      <c r="M112" s="39" t="e">
        <f t="shared" si="7"/>
        <v>#DIV/0!</v>
      </c>
      <c r="N112" s="102"/>
    </row>
    <row r="113" spans="1:14" hidden="1" x14ac:dyDescent="0.25">
      <c r="A113" s="38" t="s">
        <v>111</v>
      </c>
      <c r="B113" s="39"/>
      <c r="C113" s="39"/>
      <c r="D113" s="93"/>
      <c r="E113" s="39"/>
      <c r="F113" s="39"/>
      <c r="G113" s="39"/>
      <c r="H113" s="92"/>
      <c r="I113" s="39"/>
      <c r="J113" s="39" t="e">
        <f t="shared" si="6"/>
        <v>#DIV/0!</v>
      </c>
      <c r="K113" s="39"/>
      <c r="L113" s="39"/>
      <c r="M113" s="39" t="e">
        <f t="shared" si="7"/>
        <v>#DIV/0!</v>
      </c>
      <c r="N113" s="102"/>
    </row>
    <row r="114" spans="1:14" hidden="1" x14ac:dyDescent="0.25">
      <c r="A114" s="38" t="s">
        <v>112</v>
      </c>
      <c r="B114" s="39"/>
      <c r="C114" s="39"/>
      <c r="D114" s="93"/>
      <c r="E114" s="39"/>
      <c r="F114" s="39"/>
      <c r="G114" s="39"/>
      <c r="H114" s="92"/>
      <c r="I114" s="39"/>
      <c r="J114" s="39" t="e">
        <f t="shared" si="6"/>
        <v>#DIV/0!</v>
      </c>
      <c r="K114" s="39"/>
      <c r="L114" s="39"/>
      <c r="M114" s="39" t="e">
        <f t="shared" si="7"/>
        <v>#DIV/0!</v>
      </c>
      <c r="N114" s="102"/>
    </row>
    <row r="115" spans="1:14" hidden="1" x14ac:dyDescent="0.25">
      <c r="A115" s="38" t="s">
        <v>113</v>
      </c>
      <c r="B115" s="39"/>
      <c r="C115" s="39"/>
      <c r="D115" s="93"/>
      <c r="E115" s="39"/>
      <c r="F115" s="39"/>
      <c r="G115" s="39"/>
      <c r="H115" s="92"/>
      <c r="I115" s="39"/>
      <c r="J115" s="39" t="e">
        <f t="shared" si="6"/>
        <v>#DIV/0!</v>
      </c>
      <c r="K115" s="39"/>
      <c r="L115" s="39"/>
      <c r="M115" s="39" t="e">
        <f t="shared" si="7"/>
        <v>#DIV/0!</v>
      </c>
      <c r="N115" s="102"/>
    </row>
    <row r="116" spans="1:14" hidden="1" x14ac:dyDescent="0.25">
      <c r="A116" s="38" t="s">
        <v>114</v>
      </c>
      <c r="B116" s="39"/>
      <c r="C116" s="39"/>
      <c r="D116" s="93"/>
      <c r="E116" s="39"/>
      <c r="F116" s="39"/>
      <c r="G116" s="39"/>
      <c r="H116" s="92"/>
      <c r="I116" s="39"/>
      <c r="J116" s="39" t="e">
        <f t="shared" si="6"/>
        <v>#DIV/0!</v>
      </c>
      <c r="K116" s="39"/>
      <c r="L116" s="39"/>
      <c r="M116" s="39" t="e">
        <f t="shared" si="7"/>
        <v>#DIV/0!</v>
      </c>
      <c r="N116" s="102"/>
    </row>
    <row r="117" spans="1:14" ht="15" hidden="1" thickBot="1" x14ac:dyDescent="0.3">
      <c r="A117" s="40" t="s">
        <v>115</v>
      </c>
      <c r="B117" s="41"/>
      <c r="C117" s="41"/>
      <c r="D117" s="95"/>
      <c r="E117" s="41"/>
      <c r="F117" s="41"/>
      <c r="G117" s="41"/>
      <c r="H117" s="103"/>
      <c r="I117" s="41"/>
      <c r="J117" s="41" t="e">
        <f t="shared" si="6"/>
        <v>#DIV/0!</v>
      </c>
      <c r="K117" s="41"/>
      <c r="L117" s="41"/>
      <c r="M117" s="41" t="e">
        <f t="shared" si="7"/>
        <v>#DIV/0!</v>
      </c>
      <c r="N117" s="104"/>
    </row>
    <row r="118" spans="1:14" ht="15" hidden="1" thickBot="1" x14ac:dyDescent="0.3"/>
    <row r="119" spans="1:14" hidden="1" x14ac:dyDescent="0.25">
      <c r="A119" s="950" t="s">
        <v>149</v>
      </c>
      <c r="B119" s="951"/>
      <c r="C119" s="951"/>
      <c r="D119" s="951"/>
      <c r="E119" s="951"/>
      <c r="F119" s="951"/>
      <c r="G119" s="951"/>
      <c r="H119" s="951"/>
      <c r="I119" s="951"/>
      <c r="J119" s="951"/>
      <c r="K119" s="951"/>
      <c r="L119" s="951"/>
      <c r="M119" s="951"/>
      <c r="N119" s="952"/>
    </row>
    <row r="120" spans="1:14" ht="44.25" hidden="1" customHeight="1" x14ac:dyDescent="0.25">
      <c r="A120" s="31" t="s">
        <v>49</v>
      </c>
      <c r="B120" s="32" t="s">
        <v>126</v>
      </c>
      <c r="C120" s="32" t="s">
        <v>127</v>
      </c>
      <c r="D120" s="33" t="s">
        <v>128</v>
      </c>
      <c r="E120" s="32" t="s">
        <v>129</v>
      </c>
      <c r="F120" s="32" t="s">
        <v>150</v>
      </c>
      <c r="G120" s="32" t="s">
        <v>130</v>
      </c>
      <c r="H120" s="100" t="s">
        <v>151</v>
      </c>
      <c r="I120" s="32" t="s">
        <v>152</v>
      </c>
      <c r="J120" s="32" t="s">
        <v>153</v>
      </c>
      <c r="K120" s="32" t="s">
        <v>131</v>
      </c>
      <c r="L120" s="32" t="s">
        <v>132</v>
      </c>
      <c r="M120" s="32" t="s">
        <v>133</v>
      </c>
      <c r="N120" s="101" t="s">
        <v>134</v>
      </c>
    </row>
    <row r="121" spans="1:14" ht="16.5" hidden="1" customHeight="1" x14ac:dyDescent="0.25">
      <c r="A121" s="38" t="s">
        <v>117</v>
      </c>
      <c r="B121" s="39"/>
      <c r="C121" s="39"/>
      <c r="D121" s="93"/>
      <c r="E121" s="39"/>
      <c r="F121" s="39"/>
      <c r="G121" s="39"/>
      <c r="H121" s="92"/>
      <c r="I121" s="39"/>
      <c r="J121" s="39" t="e">
        <f t="shared" ref="J121:J132" si="8">I121/H121</f>
        <v>#DIV/0!</v>
      </c>
      <c r="K121" s="39"/>
      <c r="L121" s="39"/>
      <c r="M121" s="39" t="e">
        <f t="shared" ref="M121:M132" si="9">L121/K121</f>
        <v>#DIV/0!</v>
      </c>
      <c r="N121" s="102"/>
    </row>
    <row r="122" spans="1:14" ht="16.5" hidden="1" customHeight="1" x14ac:dyDescent="0.25">
      <c r="A122" s="38" t="s">
        <v>118</v>
      </c>
      <c r="B122" s="39"/>
      <c r="C122" s="39"/>
      <c r="D122" s="93"/>
      <c r="E122" s="39"/>
      <c r="F122" s="39"/>
      <c r="G122" s="39"/>
      <c r="H122" s="92"/>
      <c r="I122" s="39"/>
      <c r="J122" s="39" t="e">
        <f t="shared" si="8"/>
        <v>#DIV/0!</v>
      </c>
      <c r="K122" s="39"/>
      <c r="L122" s="39"/>
      <c r="M122" s="39" t="e">
        <f t="shared" si="9"/>
        <v>#DIV/0!</v>
      </c>
      <c r="N122" s="102"/>
    </row>
    <row r="123" spans="1:14" ht="16.5" hidden="1" customHeight="1" x14ac:dyDescent="0.25">
      <c r="A123" s="38" t="s">
        <v>119</v>
      </c>
      <c r="B123" s="39"/>
      <c r="C123" s="39"/>
      <c r="D123" s="93"/>
      <c r="E123" s="39"/>
      <c r="F123" s="39"/>
      <c r="G123" s="39"/>
      <c r="H123" s="92"/>
      <c r="I123" s="39"/>
      <c r="J123" s="39" t="e">
        <f t="shared" si="8"/>
        <v>#DIV/0!</v>
      </c>
      <c r="K123" s="39"/>
      <c r="L123" s="39"/>
      <c r="M123" s="39" t="e">
        <f t="shared" si="9"/>
        <v>#DIV/0!</v>
      </c>
      <c r="N123" s="102"/>
    </row>
    <row r="124" spans="1:14" ht="16.5" hidden="1" customHeight="1" x14ac:dyDescent="0.25">
      <c r="A124" s="38" t="s">
        <v>120</v>
      </c>
      <c r="B124" s="39"/>
      <c r="C124" s="39"/>
      <c r="D124" s="93"/>
      <c r="E124" s="39"/>
      <c r="F124" s="39"/>
      <c r="G124" s="39"/>
      <c r="H124" s="92"/>
      <c r="I124" s="39"/>
      <c r="J124" s="39" t="e">
        <f t="shared" si="8"/>
        <v>#DIV/0!</v>
      </c>
      <c r="K124" s="39"/>
      <c r="L124" s="39"/>
      <c r="M124" s="39" t="e">
        <f t="shared" si="9"/>
        <v>#DIV/0!</v>
      </c>
      <c r="N124" s="102"/>
    </row>
    <row r="125" spans="1:14" ht="16.5" hidden="1" customHeight="1" x14ac:dyDescent="0.25">
      <c r="A125" s="38" t="s">
        <v>121</v>
      </c>
      <c r="B125" s="39"/>
      <c r="C125" s="39"/>
      <c r="D125" s="93"/>
      <c r="E125" s="39"/>
      <c r="F125" s="39"/>
      <c r="G125" s="39"/>
      <c r="H125" s="92"/>
      <c r="I125" s="39"/>
      <c r="J125" s="39" t="e">
        <f t="shared" si="8"/>
        <v>#DIV/0!</v>
      </c>
      <c r="K125" s="39"/>
      <c r="L125" s="39"/>
      <c r="M125" s="39" t="e">
        <f t="shared" si="9"/>
        <v>#DIV/0!</v>
      </c>
      <c r="N125" s="102"/>
    </row>
    <row r="126" spans="1:14" ht="16.5" hidden="1" customHeight="1" x14ac:dyDescent="0.25">
      <c r="A126" s="38" t="s">
        <v>122</v>
      </c>
      <c r="B126" s="39"/>
      <c r="C126" s="39"/>
      <c r="D126" s="93"/>
      <c r="E126" s="39"/>
      <c r="F126" s="39"/>
      <c r="G126" s="39"/>
      <c r="H126" s="92"/>
      <c r="I126" s="39"/>
      <c r="J126" s="39" t="e">
        <f t="shared" si="8"/>
        <v>#DIV/0!</v>
      </c>
      <c r="K126" s="39"/>
      <c r="L126" s="39"/>
      <c r="M126" s="39" t="e">
        <f t="shared" si="9"/>
        <v>#DIV/0!</v>
      </c>
      <c r="N126" s="102"/>
    </row>
    <row r="127" spans="1:14" hidden="1" x14ac:dyDescent="0.25">
      <c r="A127" s="38" t="s">
        <v>110</v>
      </c>
      <c r="B127" s="39"/>
      <c r="C127" s="39"/>
      <c r="D127" s="93"/>
      <c r="E127" s="39"/>
      <c r="F127" s="39"/>
      <c r="G127" s="39"/>
      <c r="H127" s="92"/>
      <c r="I127" s="39"/>
      <c r="J127" s="39" t="e">
        <f t="shared" si="8"/>
        <v>#DIV/0!</v>
      </c>
      <c r="K127" s="39"/>
      <c r="L127" s="39"/>
      <c r="M127" s="39" t="e">
        <f t="shared" si="9"/>
        <v>#DIV/0!</v>
      </c>
      <c r="N127" s="102"/>
    </row>
    <row r="128" spans="1:14" hidden="1" x14ac:dyDescent="0.25">
      <c r="A128" s="38" t="s">
        <v>111</v>
      </c>
      <c r="B128" s="39"/>
      <c r="C128" s="39"/>
      <c r="D128" s="93"/>
      <c r="E128" s="39"/>
      <c r="F128" s="39"/>
      <c r="G128" s="39"/>
      <c r="H128" s="92"/>
      <c r="I128" s="39"/>
      <c r="J128" s="39" t="e">
        <f t="shared" si="8"/>
        <v>#DIV/0!</v>
      </c>
      <c r="K128" s="39"/>
      <c r="L128" s="39"/>
      <c r="M128" s="39" t="e">
        <f t="shared" si="9"/>
        <v>#DIV/0!</v>
      </c>
      <c r="N128" s="102"/>
    </row>
    <row r="129" spans="1:14" hidden="1" x14ac:dyDescent="0.25">
      <c r="A129" s="38" t="s">
        <v>112</v>
      </c>
      <c r="B129" s="39"/>
      <c r="C129" s="39"/>
      <c r="D129" s="93"/>
      <c r="E129" s="39"/>
      <c r="F129" s="39"/>
      <c r="G129" s="39"/>
      <c r="H129" s="92"/>
      <c r="I129" s="39"/>
      <c r="J129" s="39" t="e">
        <f t="shared" si="8"/>
        <v>#DIV/0!</v>
      </c>
      <c r="K129" s="39"/>
      <c r="L129" s="39"/>
      <c r="M129" s="39" t="e">
        <f t="shared" si="9"/>
        <v>#DIV/0!</v>
      </c>
      <c r="N129" s="102"/>
    </row>
    <row r="130" spans="1:14" hidden="1" x14ac:dyDescent="0.25">
      <c r="A130" s="38" t="s">
        <v>113</v>
      </c>
      <c r="B130" s="39"/>
      <c r="C130" s="39"/>
      <c r="D130" s="93"/>
      <c r="E130" s="39"/>
      <c r="F130" s="39"/>
      <c r="G130" s="39"/>
      <c r="H130" s="92"/>
      <c r="I130" s="39"/>
      <c r="J130" s="39" t="e">
        <f t="shared" si="8"/>
        <v>#DIV/0!</v>
      </c>
      <c r="K130" s="39"/>
      <c r="L130" s="39"/>
      <c r="M130" s="39" t="e">
        <f t="shared" si="9"/>
        <v>#DIV/0!</v>
      </c>
      <c r="N130" s="102"/>
    </row>
    <row r="131" spans="1:14" hidden="1" x14ac:dyDescent="0.25">
      <c r="A131" s="38" t="s">
        <v>114</v>
      </c>
      <c r="B131" s="39"/>
      <c r="C131" s="39"/>
      <c r="D131" s="93"/>
      <c r="E131" s="39"/>
      <c r="F131" s="39"/>
      <c r="G131" s="39"/>
      <c r="H131" s="92"/>
      <c r="I131" s="39"/>
      <c r="J131" s="39" t="e">
        <f t="shared" si="8"/>
        <v>#DIV/0!</v>
      </c>
      <c r="K131" s="39"/>
      <c r="L131" s="39"/>
      <c r="M131" s="39" t="e">
        <f t="shared" si="9"/>
        <v>#DIV/0!</v>
      </c>
      <c r="N131" s="102"/>
    </row>
    <row r="132" spans="1:14" ht="15" hidden="1" thickBot="1" x14ac:dyDescent="0.3">
      <c r="A132" s="40" t="s">
        <v>115</v>
      </c>
      <c r="B132" s="41"/>
      <c r="C132" s="41"/>
      <c r="D132" s="95"/>
      <c r="E132" s="41"/>
      <c r="F132" s="41"/>
      <c r="G132" s="41"/>
      <c r="H132" s="103"/>
      <c r="I132" s="41"/>
      <c r="J132" s="41" t="e">
        <f t="shared" si="8"/>
        <v>#DIV/0!</v>
      </c>
      <c r="K132" s="41"/>
      <c r="L132" s="41"/>
      <c r="M132" s="41" t="e">
        <f t="shared" si="9"/>
        <v>#DIV/0!</v>
      </c>
      <c r="N132" s="104"/>
    </row>
    <row r="133" spans="1:14" hidden="1" x14ac:dyDescent="0.25"/>
    <row r="134" spans="1:14" ht="15" thickBot="1" x14ac:dyDescent="0.3"/>
    <row r="135" spans="1:14" ht="26.25" hidden="1" customHeight="1" x14ac:dyDescent="0.25">
      <c r="A135" s="950" t="s">
        <v>156</v>
      </c>
      <c r="B135" s="951"/>
      <c r="C135" s="951"/>
      <c r="D135" s="951"/>
      <c r="E135" s="951"/>
      <c r="F135" s="951"/>
      <c r="G135" s="952"/>
    </row>
    <row r="136" spans="1:14" ht="41.25" hidden="1" customHeight="1" x14ac:dyDescent="0.25">
      <c r="A136" s="42" t="s">
        <v>45</v>
      </c>
      <c r="B136" s="43" t="s">
        <v>126</v>
      </c>
      <c r="C136" s="43" t="s">
        <v>127</v>
      </c>
      <c r="D136" s="105" t="s">
        <v>154</v>
      </c>
      <c r="E136" s="43" t="s">
        <v>157</v>
      </c>
      <c r="F136" s="43" t="s">
        <v>450</v>
      </c>
      <c r="G136" s="106" t="s">
        <v>155</v>
      </c>
    </row>
    <row r="137" spans="1:14" ht="27" hidden="1" customHeight="1" x14ac:dyDescent="0.25">
      <c r="A137" s="131" t="s">
        <v>117</v>
      </c>
      <c r="B137" s="139" t="s">
        <v>382</v>
      </c>
      <c r="C137" s="269" t="s">
        <v>383</v>
      </c>
      <c r="D137" s="139" t="s">
        <v>398</v>
      </c>
      <c r="E137" s="229">
        <v>19287284000</v>
      </c>
      <c r="F137" s="230">
        <v>0</v>
      </c>
      <c r="G137" s="269" t="s">
        <v>399</v>
      </c>
    </row>
    <row r="138" spans="1:14" ht="27" hidden="1" customHeight="1" x14ac:dyDescent="0.25">
      <c r="A138" s="131" t="s">
        <v>117</v>
      </c>
      <c r="B138" s="949" t="s">
        <v>387</v>
      </c>
      <c r="C138" s="949" t="s">
        <v>388</v>
      </c>
      <c r="D138" s="139" t="s">
        <v>400</v>
      </c>
      <c r="E138" s="229">
        <v>1162153000</v>
      </c>
      <c r="F138" s="230">
        <v>0</v>
      </c>
      <c r="G138" s="269" t="s">
        <v>401</v>
      </c>
    </row>
    <row r="139" spans="1:14" ht="27" hidden="1" customHeight="1" x14ac:dyDescent="0.25">
      <c r="A139" s="131" t="s">
        <v>117</v>
      </c>
      <c r="B139" s="949"/>
      <c r="C139" s="949"/>
      <c r="D139" s="139" t="s">
        <v>402</v>
      </c>
      <c r="E139" s="229">
        <v>443096000</v>
      </c>
      <c r="F139" s="230">
        <v>0</v>
      </c>
      <c r="G139" s="269" t="s">
        <v>403</v>
      </c>
    </row>
    <row r="140" spans="1:14" ht="27" hidden="1" customHeight="1" x14ac:dyDescent="0.25">
      <c r="A140" s="131" t="s">
        <v>118</v>
      </c>
      <c r="B140" s="139" t="s">
        <v>382</v>
      </c>
      <c r="C140" s="269" t="s">
        <v>383</v>
      </c>
      <c r="D140" s="139" t="s">
        <v>398</v>
      </c>
      <c r="E140" s="231">
        <v>19477283000</v>
      </c>
      <c r="F140" s="230">
        <v>0</v>
      </c>
      <c r="G140" s="269" t="s">
        <v>404</v>
      </c>
    </row>
    <row r="141" spans="1:14" ht="27" hidden="1" customHeight="1" x14ac:dyDescent="0.25">
      <c r="A141" s="131" t="s">
        <v>118</v>
      </c>
      <c r="B141" s="949" t="s">
        <v>387</v>
      </c>
      <c r="C141" s="949" t="s">
        <v>388</v>
      </c>
      <c r="D141" s="139" t="s">
        <v>400</v>
      </c>
      <c r="E141" s="231">
        <v>1017280000</v>
      </c>
      <c r="F141" s="230">
        <v>0</v>
      </c>
      <c r="G141" s="269" t="s">
        <v>405</v>
      </c>
    </row>
    <row r="142" spans="1:14" ht="27" hidden="1" customHeight="1" x14ac:dyDescent="0.25">
      <c r="A142" s="131" t="s">
        <v>118</v>
      </c>
      <c r="B142" s="949"/>
      <c r="C142" s="949"/>
      <c r="D142" s="139" t="s">
        <v>402</v>
      </c>
      <c r="E142" s="231">
        <v>397970000</v>
      </c>
      <c r="F142" s="230">
        <v>0</v>
      </c>
      <c r="G142" s="269" t="s">
        <v>406</v>
      </c>
    </row>
    <row r="143" spans="1:14" ht="27" hidden="1" customHeight="1" x14ac:dyDescent="0.25">
      <c r="A143" s="131" t="s">
        <v>119</v>
      </c>
      <c r="B143" s="139" t="s">
        <v>382</v>
      </c>
      <c r="C143" s="269" t="s">
        <v>383</v>
      </c>
      <c r="D143" s="139" t="s">
        <v>398</v>
      </c>
      <c r="E143" s="229">
        <v>19477283000</v>
      </c>
      <c r="F143" s="230">
        <v>60447133</v>
      </c>
      <c r="G143" s="270" t="s">
        <v>393</v>
      </c>
    </row>
    <row r="144" spans="1:14" ht="27" hidden="1" customHeight="1" x14ac:dyDescent="0.25">
      <c r="A144" s="131" t="s">
        <v>119</v>
      </c>
      <c r="B144" s="949" t="s">
        <v>387</v>
      </c>
      <c r="C144" s="949" t="s">
        <v>388</v>
      </c>
      <c r="D144" s="139" t="s">
        <v>400</v>
      </c>
      <c r="E144" s="229">
        <v>1017280000</v>
      </c>
      <c r="F144" s="230">
        <v>14975400</v>
      </c>
      <c r="G144" s="953" t="s">
        <v>407</v>
      </c>
    </row>
    <row r="145" spans="1:14" ht="27" hidden="1" customHeight="1" x14ac:dyDescent="0.25">
      <c r="A145" s="131" t="s">
        <v>119</v>
      </c>
      <c r="B145" s="949"/>
      <c r="C145" s="949"/>
      <c r="D145" s="139" t="s">
        <v>402</v>
      </c>
      <c r="E145" s="229">
        <v>397970000</v>
      </c>
      <c r="F145" s="230">
        <v>2301600</v>
      </c>
      <c r="G145" s="953"/>
    </row>
    <row r="146" spans="1:14" s="58" customFormat="1" ht="27" hidden="1" customHeight="1" x14ac:dyDescent="0.25">
      <c r="A146" s="131" t="s">
        <v>120</v>
      </c>
      <c r="B146" s="139" t="s">
        <v>382</v>
      </c>
      <c r="C146" s="269" t="s">
        <v>383</v>
      </c>
      <c r="D146" s="139" t="s">
        <v>398</v>
      </c>
      <c r="E146" s="231">
        <v>19477283000</v>
      </c>
      <c r="F146" s="231">
        <v>253219968</v>
      </c>
      <c r="G146" s="269" t="s">
        <v>408</v>
      </c>
      <c r="H146" s="108"/>
      <c r="N146" s="91"/>
    </row>
    <row r="147" spans="1:14" s="58" customFormat="1" ht="27" hidden="1" customHeight="1" x14ac:dyDescent="0.25">
      <c r="A147" s="131" t="s">
        <v>120</v>
      </c>
      <c r="B147" s="949" t="s">
        <v>387</v>
      </c>
      <c r="C147" s="949" t="s">
        <v>388</v>
      </c>
      <c r="D147" s="139" t="s">
        <v>400</v>
      </c>
      <c r="E147" s="231">
        <v>1017280000</v>
      </c>
      <c r="F147" s="231">
        <v>79421101</v>
      </c>
      <c r="G147" s="269" t="s">
        <v>408</v>
      </c>
      <c r="H147" s="108"/>
      <c r="N147" s="91"/>
    </row>
    <row r="148" spans="1:14" s="58" customFormat="1" ht="27" hidden="1" customHeight="1" x14ac:dyDescent="0.25">
      <c r="A148" s="131" t="s">
        <v>120</v>
      </c>
      <c r="B148" s="949"/>
      <c r="C148" s="949"/>
      <c r="D148" s="139" t="s">
        <v>402</v>
      </c>
      <c r="E148" s="231">
        <v>397970000</v>
      </c>
      <c r="F148" s="231">
        <v>31377767</v>
      </c>
      <c r="G148" s="269" t="s">
        <v>409</v>
      </c>
      <c r="H148" s="108"/>
      <c r="N148" s="91"/>
    </row>
    <row r="149" spans="1:14" ht="27" hidden="1" customHeight="1" x14ac:dyDescent="0.25">
      <c r="A149" s="131" t="s">
        <v>121</v>
      </c>
      <c r="B149" s="139" t="s">
        <v>382</v>
      </c>
      <c r="C149" s="269" t="s">
        <v>383</v>
      </c>
      <c r="D149" s="139" t="s">
        <v>398</v>
      </c>
      <c r="E149" s="231">
        <v>19373729000</v>
      </c>
      <c r="F149" s="231">
        <v>977209113</v>
      </c>
      <c r="G149" s="949" t="s">
        <v>399</v>
      </c>
    </row>
    <row r="150" spans="1:14" ht="27" hidden="1" customHeight="1" x14ac:dyDescent="0.25">
      <c r="A150" s="131" t="s">
        <v>121</v>
      </c>
      <c r="B150" s="949" t="s">
        <v>387</v>
      </c>
      <c r="C150" s="949" t="s">
        <v>388</v>
      </c>
      <c r="D150" s="139" t="s">
        <v>400</v>
      </c>
      <c r="E150" s="231">
        <v>975103000</v>
      </c>
      <c r="F150" s="231">
        <v>176472635</v>
      </c>
      <c r="G150" s="949"/>
    </row>
    <row r="151" spans="1:14" ht="27" hidden="1" customHeight="1" x14ac:dyDescent="0.25">
      <c r="A151" s="131" t="s">
        <v>121</v>
      </c>
      <c r="B151" s="949"/>
      <c r="C151" s="949"/>
      <c r="D151" s="139" t="s">
        <v>402</v>
      </c>
      <c r="E151" s="231">
        <v>387347000</v>
      </c>
      <c r="F151" s="231">
        <v>57841834</v>
      </c>
      <c r="G151" s="269" t="s">
        <v>410</v>
      </c>
    </row>
    <row r="152" spans="1:14" ht="27" hidden="1" customHeight="1" x14ac:dyDescent="0.25">
      <c r="A152" s="131" t="s">
        <v>122</v>
      </c>
      <c r="B152" s="139" t="s">
        <v>382</v>
      </c>
      <c r="C152" s="269" t="s">
        <v>383</v>
      </c>
      <c r="D152" s="139" t="s">
        <v>398</v>
      </c>
      <c r="E152" s="231">
        <v>19373729000</v>
      </c>
      <c r="F152" s="231">
        <v>1790688783</v>
      </c>
      <c r="G152" s="269" t="s">
        <v>411</v>
      </c>
    </row>
    <row r="153" spans="1:14" ht="27" hidden="1" customHeight="1" x14ac:dyDescent="0.25">
      <c r="A153" s="131" t="s">
        <v>122</v>
      </c>
      <c r="B153" s="949" t="s">
        <v>387</v>
      </c>
      <c r="C153" s="949" t="s">
        <v>388</v>
      </c>
      <c r="D153" s="139" t="s">
        <v>400</v>
      </c>
      <c r="E153" s="231">
        <v>975103000</v>
      </c>
      <c r="F153" s="231">
        <v>268484402</v>
      </c>
      <c r="G153" s="269" t="s">
        <v>412</v>
      </c>
    </row>
    <row r="154" spans="1:14" ht="27" hidden="1" customHeight="1" x14ac:dyDescent="0.25">
      <c r="A154" s="131" t="s">
        <v>122</v>
      </c>
      <c r="B154" s="949"/>
      <c r="C154" s="949"/>
      <c r="D154" s="139" t="s">
        <v>402</v>
      </c>
      <c r="E154" s="231">
        <v>387347000</v>
      </c>
      <c r="F154" s="231">
        <v>90603801</v>
      </c>
      <c r="G154" s="269" t="s">
        <v>413</v>
      </c>
    </row>
    <row r="155" spans="1:14" ht="27" hidden="1" customHeight="1" x14ac:dyDescent="0.25">
      <c r="A155" s="131" t="s">
        <v>110</v>
      </c>
      <c r="B155" s="269" t="s">
        <v>414</v>
      </c>
      <c r="C155" s="269" t="s">
        <v>415</v>
      </c>
      <c r="D155" s="224" t="s">
        <v>416</v>
      </c>
      <c r="E155" s="225">
        <v>19373729000</v>
      </c>
      <c r="F155" s="225">
        <v>10810023512</v>
      </c>
      <c r="G155" s="269" t="s">
        <v>440</v>
      </c>
      <c r="H155" s="138"/>
    </row>
    <row r="156" spans="1:14" ht="27" hidden="1" customHeight="1" x14ac:dyDescent="0.25">
      <c r="A156" s="131" t="s">
        <v>110</v>
      </c>
      <c r="B156" s="269" t="s">
        <v>414</v>
      </c>
      <c r="C156" s="269" t="s">
        <v>415</v>
      </c>
      <c r="D156" s="224" t="s">
        <v>417</v>
      </c>
      <c r="E156" s="225">
        <v>975103000</v>
      </c>
      <c r="F156" s="225">
        <v>918838500</v>
      </c>
      <c r="G156" s="269" t="s">
        <v>377</v>
      </c>
      <c r="H156" s="138"/>
    </row>
    <row r="157" spans="1:14" ht="27" hidden="1" customHeight="1" x14ac:dyDescent="0.25">
      <c r="A157" s="131" t="s">
        <v>110</v>
      </c>
      <c r="B157" s="269" t="s">
        <v>418</v>
      </c>
      <c r="C157" s="269" t="s">
        <v>419</v>
      </c>
      <c r="D157" s="224" t="s">
        <v>420</v>
      </c>
      <c r="E157" s="225">
        <v>387347000</v>
      </c>
      <c r="F157" s="225">
        <v>387347000</v>
      </c>
      <c r="G157" s="269" t="s">
        <v>372</v>
      </c>
      <c r="H157" s="138"/>
    </row>
    <row r="158" spans="1:14" ht="27" hidden="1" customHeight="1" x14ac:dyDescent="0.25">
      <c r="A158" s="131" t="s">
        <v>111</v>
      </c>
      <c r="B158" s="269" t="s">
        <v>414</v>
      </c>
      <c r="C158" s="269" t="s">
        <v>415</v>
      </c>
      <c r="D158" s="224" t="s">
        <v>416</v>
      </c>
      <c r="E158" s="225">
        <v>12208285000</v>
      </c>
      <c r="F158" s="225">
        <v>10894358747</v>
      </c>
      <c r="G158" s="139" t="s">
        <v>443</v>
      </c>
      <c r="H158" s="161"/>
    </row>
    <row r="159" spans="1:14" ht="27" hidden="1" customHeight="1" x14ac:dyDescent="0.25">
      <c r="A159" s="131" t="s">
        <v>111</v>
      </c>
      <c r="B159" s="269" t="s">
        <v>414</v>
      </c>
      <c r="C159" s="269" t="s">
        <v>415</v>
      </c>
      <c r="D159" s="224" t="s">
        <v>417</v>
      </c>
      <c r="E159" s="230">
        <v>975103000</v>
      </c>
      <c r="F159" s="230">
        <v>918838500</v>
      </c>
      <c r="G159" s="139" t="s">
        <v>444</v>
      </c>
      <c r="H159" s="161"/>
    </row>
    <row r="160" spans="1:14" ht="27" hidden="1" customHeight="1" x14ac:dyDescent="0.2">
      <c r="A160" s="131" t="s">
        <v>111</v>
      </c>
      <c r="B160" s="269" t="s">
        <v>418</v>
      </c>
      <c r="C160" s="269" t="s">
        <v>419</v>
      </c>
      <c r="D160" s="224" t="s">
        <v>420</v>
      </c>
      <c r="E160" s="230">
        <v>387347000</v>
      </c>
      <c r="F160" s="230">
        <v>387347000</v>
      </c>
      <c r="G160" s="268" t="s">
        <v>442</v>
      </c>
      <c r="H160" s="161"/>
    </row>
    <row r="161" spans="1:8" ht="27" hidden="1" customHeight="1" x14ac:dyDescent="0.25">
      <c r="A161" s="131" t="s">
        <v>112</v>
      </c>
      <c r="B161" s="269" t="s">
        <v>414</v>
      </c>
      <c r="C161" s="269" t="s">
        <v>415</v>
      </c>
      <c r="D161" s="224" t="s">
        <v>416</v>
      </c>
      <c r="E161" s="225">
        <v>12208285000</v>
      </c>
      <c r="F161" s="225">
        <v>10908186966</v>
      </c>
      <c r="G161" s="171" t="s">
        <v>454</v>
      </c>
      <c r="H161" s="161"/>
    </row>
    <row r="162" spans="1:8" ht="27" hidden="1" customHeight="1" x14ac:dyDescent="0.25">
      <c r="A162" s="131" t="s">
        <v>112</v>
      </c>
      <c r="B162" s="269" t="s">
        <v>414</v>
      </c>
      <c r="C162" s="269" t="s">
        <v>415</v>
      </c>
      <c r="D162" s="224" t="s">
        <v>417</v>
      </c>
      <c r="E162" s="225">
        <v>975103000</v>
      </c>
      <c r="F162" s="225">
        <v>918838500</v>
      </c>
      <c r="G162" s="269" t="s">
        <v>447</v>
      </c>
      <c r="H162" s="161"/>
    </row>
    <row r="163" spans="1:8" ht="27" hidden="1" customHeight="1" x14ac:dyDescent="0.25">
      <c r="A163" s="131" t="s">
        <v>112</v>
      </c>
      <c r="B163" s="269" t="s">
        <v>418</v>
      </c>
      <c r="C163" s="269" t="s">
        <v>419</v>
      </c>
      <c r="D163" s="224" t="s">
        <v>420</v>
      </c>
      <c r="E163" s="225">
        <v>387347000</v>
      </c>
      <c r="F163" s="225">
        <v>387347000</v>
      </c>
      <c r="G163" s="269" t="s">
        <v>449</v>
      </c>
      <c r="H163" s="161"/>
    </row>
    <row r="164" spans="1:8" ht="27" hidden="1" customHeight="1" x14ac:dyDescent="0.25">
      <c r="A164" s="131" t="s">
        <v>113</v>
      </c>
      <c r="B164" s="269" t="s">
        <v>414</v>
      </c>
      <c r="C164" s="269" t="s">
        <v>415</v>
      </c>
      <c r="D164" s="224" t="s">
        <v>416</v>
      </c>
      <c r="E164" s="230">
        <v>10910406269</v>
      </c>
      <c r="F164" s="230">
        <v>6397493062</v>
      </c>
      <c r="G164" s="269" t="s">
        <v>443</v>
      </c>
      <c r="H164" s="161"/>
    </row>
    <row r="165" spans="1:8" ht="27" hidden="1" customHeight="1" x14ac:dyDescent="0.25">
      <c r="A165" s="131" t="s">
        <v>113</v>
      </c>
      <c r="B165" s="269" t="s">
        <v>414</v>
      </c>
      <c r="C165" s="269" t="s">
        <v>415</v>
      </c>
      <c r="D165" s="224" t="s">
        <v>417</v>
      </c>
      <c r="E165" s="230">
        <v>918838500</v>
      </c>
      <c r="F165" s="230">
        <v>655282902</v>
      </c>
      <c r="G165" s="269" t="s">
        <v>456</v>
      </c>
      <c r="H165" s="161"/>
    </row>
    <row r="166" spans="1:8" ht="27" hidden="1" customHeight="1" x14ac:dyDescent="0.25">
      <c r="A166" s="131" t="s">
        <v>113</v>
      </c>
      <c r="B166" s="269" t="s">
        <v>418</v>
      </c>
      <c r="C166" s="269" t="s">
        <v>419</v>
      </c>
      <c r="D166" s="224" t="s">
        <v>420</v>
      </c>
      <c r="E166" s="230">
        <v>387347000</v>
      </c>
      <c r="F166" s="230">
        <v>273100701</v>
      </c>
      <c r="G166" s="269" t="s">
        <v>455</v>
      </c>
      <c r="H166" s="161"/>
    </row>
    <row r="167" spans="1:8" ht="27" hidden="1" customHeight="1" x14ac:dyDescent="0.25">
      <c r="A167" s="131" t="s">
        <v>114</v>
      </c>
      <c r="B167" s="269" t="s">
        <v>414</v>
      </c>
      <c r="C167" s="269" t="s">
        <v>415</v>
      </c>
      <c r="D167" s="224" t="s">
        <v>416</v>
      </c>
      <c r="E167" s="230">
        <v>10899780015</v>
      </c>
      <c r="F167" s="230">
        <v>7634164848</v>
      </c>
      <c r="G167" s="269" t="s">
        <v>485</v>
      </c>
      <c r="H167" s="249"/>
    </row>
    <row r="168" spans="1:8" ht="27" hidden="1" customHeight="1" x14ac:dyDescent="0.25">
      <c r="A168" s="131" t="s">
        <v>114</v>
      </c>
      <c r="B168" s="269" t="s">
        <v>414</v>
      </c>
      <c r="C168" s="269" t="s">
        <v>415</v>
      </c>
      <c r="D168" s="224" t="s">
        <v>417</v>
      </c>
      <c r="E168" s="230">
        <v>918838500</v>
      </c>
      <c r="F168" s="230">
        <v>739818902</v>
      </c>
      <c r="G168" s="269" t="s">
        <v>486</v>
      </c>
      <c r="H168" s="249"/>
    </row>
    <row r="169" spans="1:8" ht="27" hidden="1" customHeight="1" x14ac:dyDescent="0.25">
      <c r="A169" s="131" t="s">
        <v>114</v>
      </c>
      <c r="B169" s="269" t="s">
        <v>418</v>
      </c>
      <c r="C169" s="269" t="s">
        <v>419</v>
      </c>
      <c r="D169" s="224" t="s">
        <v>420</v>
      </c>
      <c r="E169" s="230">
        <v>387347000</v>
      </c>
      <c r="F169" s="230">
        <v>312897701</v>
      </c>
      <c r="G169" s="269" t="s">
        <v>483</v>
      </c>
      <c r="H169" s="249"/>
    </row>
    <row r="170" spans="1:8" ht="29.85" hidden="1" customHeight="1" x14ac:dyDescent="0.25">
      <c r="A170" s="131" t="s">
        <v>115</v>
      </c>
      <c r="B170" s="226" t="s">
        <v>414</v>
      </c>
      <c r="C170" s="226" t="s">
        <v>415</v>
      </c>
      <c r="D170" s="227" t="s">
        <v>416</v>
      </c>
      <c r="E170" s="228">
        <v>13461178024</v>
      </c>
      <c r="F170" s="228">
        <v>9193393875</v>
      </c>
      <c r="G170" s="226" t="s">
        <v>492</v>
      </c>
      <c r="H170" s="249"/>
    </row>
    <row r="171" spans="1:8" ht="29.85" hidden="1" customHeight="1" x14ac:dyDescent="0.25">
      <c r="A171" s="131" t="s">
        <v>115</v>
      </c>
      <c r="B171" s="134" t="s">
        <v>414</v>
      </c>
      <c r="C171" s="134" t="s">
        <v>415</v>
      </c>
      <c r="D171" s="135" t="s">
        <v>417</v>
      </c>
      <c r="E171" s="107">
        <v>948930700</v>
      </c>
      <c r="F171" s="107">
        <v>867669502</v>
      </c>
      <c r="G171" s="134" t="s">
        <v>489</v>
      </c>
      <c r="H171" s="249"/>
    </row>
    <row r="172" spans="1:8" ht="29.85" hidden="1" customHeight="1" x14ac:dyDescent="0.25">
      <c r="A172" s="131" t="s">
        <v>115</v>
      </c>
      <c r="B172" s="134" t="s">
        <v>418</v>
      </c>
      <c r="C172" s="134" t="s">
        <v>419</v>
      </c>
      <c r="D172" s="135" t="s">
        <v>420</v>
      </c>
      <c r="E172" s="107">
        <v>486662991</v>
      </c>
      <c r="F172" s="107">
        <v>448174692</v>
      </c>
      <c r="G172" s="134" t="s">
        <v>488</v>
      </c>
      <c r="H172" s="249"/>
    </row>
    <row r="173" spans="1:8" ht="15" hidden="1" customHeight="1" thickBot="1" x14ac:dyDescent="0.3">
      <c r="A173" s="98"/>
      <c r="B173" s="98"/>
      <c r="C173" s="98"/>
      <c r="D173" s="98"/>
      <c r="E173" s="267">
        <f>SUM(E170:E172)-INVERSIÓN!BE31</f>
        <v>0</v>
      </c>
      <c r="F173" s="267"/>
      <c r="G173" s="99"/>
    </row>
    <row r="174" spans="1:8" ht="15" thickBot="1" x14ac:dyDescent="0.3">
      <c r="A174" s="337"/>
      <c r="B174" s="318"/>
      <c r="C174" s="318"/>
      <c r="D174" s="338"/>
      <c r="E174" s="318"/>
      <c r="F174" s="318"/>
      <c r="G174" s="319"/>
    </row>
    <row r="175" spans="1:8" x14ac:dyDescent="0.25">
      <c r="A175" s="950" t="s">
        <v>421</v>
      </c>
      <c r="B175" s="951"/>
      <c r="C175" s="951"/>
      <c r="D175" s="951"/>
      <c r="E175" s="951"/>
      <c r="F175" s="951"/>
      <c r="G175" s="952"/>
    </row>
    <row r="176" spans="1:8" ht="42.75" x14ac:dyDescent="0.25">
      <c r="A176" s="42" t="s">
        <v>47</v>
      </c>
      <c r="B176" s="352" t="s">
        <v>126</v>
      </c>
      <c r="C176" s="369" t="s">
        <v>127</v>
      </c>
      <c r="D176" s="375" t="s">
        <v>154</v>
      </c>
      <c r="E176" s="369" t="s">
        <v>422</v>
      </c>
      <c r="F176" s="369" t="s">
        <v>423</v>
      </c>
      <c r="G176" s="354" t="s">
        <v>155</v>
      </c>
      <c r="H176" s="983"/>
    </row>
    <row r="177" spans="1:8" hidden="1" x14ac:dyDescent="0.25">
      <c r="A177" s="333"/>
      <c r="B177" s="334"/>
      <c r="C177" s="334"/>
      <c r="D177" s="335"/>
      <c r="E177" s="334"/>
      <c r="F177" s="334"/>
      <c r="G177" s="336"/>
      <c r="H177" s="984"/>
    </row>
    <row r="178" spans="1:8" hidden="1" x14ac:dyDescent="0.25">
      <c r="A178" s="330"/>
      <c r="B178" s="331"/>
      <c r="C178" s="331"/>
      <c r="D178" s="332"/>
      <c r="E178" s="331"/>
      <c r="F178" s="331"/>
      <c r="G178" s="341"/>
      <c r="H178" s="984">
        <f t="shared" ref="H178:H182" si="10">LEN(G178)</f>
        <v>0</v>
      </c>
    </row>
    <row r="179" spans="1:8" hidden="1" x14ac:dyDescent="0.25">
      <c r="A179" s="330"/>
      <c r="B179" s="331"/>
      <c r="C179" s="331"/>
      <c r="D179" s="332"/>
      <c r="E179" s="331"/>
      <c r="F179" s="331"/>
      <c r="G179" s="341"/>
      <c r="H179" s="984">
        <f t="shared" si="10"/>
        <v>0</v>
      </c>
    </row>
    <row r="180" spans="1:8" ht="16.5" hidden="1" customHeight="1" x14ac:dyDescent="0.25">
      <c r="A180" s="37" t="s">
        <v>117</v>
      </c>
      <c r="B180" s="39" t="s">
        <v>414</v>
      </c>
      <c r="C180" s="154" t="s">
        <v>415</v>
      </c>
      <c r="D180" s="154" t="s">
        <v>416</v>
      </c>
      <c r="E180" s="154">
        <v>7865128000</v>
      </c>
      <c r="F180" s="154">
        <v>7865128000</v>
      </c>
      <c r="G180" s="154" t="s">
        <v>540</v>
      </c>
      <c r="H180" s="984">
        <f t="shared" si="10"/>
        <v>198</v>
      </c>
    </row>
    <row r="181" spans="1:8" ht="16.5" hidden="1" customHeight="1" x14ac:dyDescent="0.25">
      <c r="A181" s="37" t="s">
        <v>117</v>
      </c>
      <c r="B181" s="39" t="s">
        <v>414</v>
      </c>
      <c r="C181" s="154" t="s">
        <v>415</v>
      </c>
      <c r="D181" s="154" t="s">
        <v>417</v>
      </c>
      <c r="E181" s="154">
        <v>959830000</v>
      </c>
      <c r="F181" s="154">
        <v>959830000</v>
      </c>
      <c r="G181" s="154" t="s">
        <v>541</v>
      </c>
      <c r="H181" s="984">
        <f t="shared" si="10"/>
        <v>174</v>
      </c>
    </row>
    <row r="182" spans="1:8" ht="16.5" hidden="1" customHeight="1" x14ac:dyDescent="0.25">
      <c r="A182" s="37" t="s">
        <v>117</v>
      </c>
      <c r="B182" s="39" t="s">
        <v>418</v>
      </c>
      <c r="C182" s="154" t="s">
        <v>419</v>
      </c>
      <c r="D182" s="154" t="s">
        <v>420</v>
      </c>
      <c r="E182" s="154">
        <v>544342000</v>
      </c>
      <c r="F182" s="154">
        <v>544342000</v>
      </c>
      <c r="G182" s="154" t="s">
        <v>530</v>
      </c>
      <c r="H182" s="984">
        <f t="shared" si="10"/>
        <v>196</v>
      </c>
    </row>
    <row r="183" spans="1:8" ht="16.5" hidden="1" customHeight="1" x14ac:dyDescent="0.25">
      <c r="A183" s="37" t="s">
        <v>118</v>
      </c>
      <c r="B183" s="39" t="s">
        <v>414</v>
      </c>
      <c r="C183" s="154" t="s">
        <v>415</v>
      </c>
      <c r="D183" s="154" t="s">
        <v>416</v>
      </c>
      <c r="E183" s="154">
        <v>7865128000</v>
      </c>
      <c r="F183" s="154">
        <v>7865128000</v>
      </c>
      <c r="G183" s="380" t="s">
        <v>575</v>
      </c>
      <c r="H183" s="984"/>
    </row>
    <row r="184" spans="1:8" ht="16.5" hidden="1" customHeight="1" x14ac:dyDescent="0.25">
      <c r="A184" s="37" t="s">
        <v>118</v>
      </c>
      <c r="B184" s="39" t="s">
        <v>414</v>
      </c>
      <c r="C184" s="154" t="s">
        <v>415</v>
      </c>
      <c r="D184" s="154" t="s">
        <v>417</v>
      </c>
      <c r="E184" s="154">
        <v>959830000</v>
      </c>
      <c r="F184" s="154">
        <v>959830000</v>
      </c>
      <c r="G184" s="380" t="s">
        <v>573</v>
      </c>
      <c r="H184" s="984"/>
    </row>
    <row r="185" spans="1:8" ht="16.5" hidden="1" customHeight="1" x14ac:dyDescent="0.25">
      <c r="A185" s="37" t="s">
        <v>118</v>
      </c>
      <c r="B185" s="39" t="s">
        <v>418</v>
      </c>
      <c r="C185" s="154" t="s">
        <v>419</v>
      </c>
      <c r="D185" s="154" t="s">
        <v>420</v>
      </c>
      <c r="E185" s="154">
        <v>544342000</v>
      </c>
      <c r="F185" s="154">
        <v>544342000</v>
      </c>
      <c r="G185" s="380" t="s">
        <v>572</v>
      </c>
      <c r="H185" s="984"/>
    </row>
    <row r="186" spans="1:8" ht="16.5" customHeight="1" x14ac:dyDescent="0.25">
      <c r="A186" s="131" t="s">
        <v>119</v>
      </c>
      <c r="B186" s="132" t="s">
        <v>414</v>
      </c>
      <c r="C186" s="132" t="s">
        <v>415</v>
      </c>
      <c r="D186" s="243" t="s">
        <v>416</v>
      </c>
      <c r="E186" s="225">
        <f>+INVERSIÓN!CG11</f>
        <v>7865128000</v>
      </c>
      <c r="F186" s="225">
        <f>+INVERSIÓN!$CI$11</f>
        <v>7865128000</v>
      </c>
      <c r="G186" s="342" t="s">
        <v>585</v>
      </c>
      <c r="H186" s="984">
        <f t="shared" ref="H186:H188" si="11">LEN(G186)</f>
        <v>92</v>
      </c>
    </row>
    <row r="187" spans="1:8" ht="16.5" customHeight="1" x14ac:dyDescent="0.25">
      <c r="A187" s="131" t="s">
        <v>119</v>
      </c>
      <c r="B187" s="132" t="s">
        <v>414</v>
      </c>
      <c r="C187" s="132" t="s">
        <v>415</v>
      </c>
      <c r="D187" s="243" t="s">
        <v>417</v>
      </c>
      <c r="E187" s="225">
        <f>+INVERSIÓN!CG18</f>
        <v>959830000</v>
      </c>
      <c r="F187" s="225">
        <f>+INVERSIÓN!$CI$18</f>
        <v>959830000</v>
      </c>
      <c r="G187" s="390" t="s">
        <v>576</v>
      </c>
      <c r="H187" s="984">
        <f t="shared" si="11"/>
        <v>191</v>
      </c>
    </row>
    <row r="188" spans="1:8" ht="16.5" customHeight="1" x14ac:dyDescent="0.25">
      <c r="A188" s="131" t="s">
        <v>119</v>
      </c>
      <c r="B188" s="132" t="s">
        <v>418</v>
      </c>
      <c r="C188" s="132" t="s">
        <v>419</v>
      </c>
      <c r="D188" s="243" t="s">
        <v>420</v>
      </c>
      <c r="E188" s="225">
        <f>+INVERSIÓN!CG25</f>
        <v>544342000</v>
      </c>
      <c r="F188" s="225">
        <f>+INVERSIÓN!$CI$25</f>
        <v>544342000</v>
      </c>
      <c r="G188" s="133" t="s">
        <v>584</v>
      </c>
      <c r="H188" s="984">
        <f t="shared" si="11"/>
        <v>196</v>
      </c>
    </row>
    <row r="189" spans="1:8" ht="15" thickBot="1" x14ac:dyDescent="0.3">
      <c r="A189" s="339"/>
      <c r="B189" s="320"/>
      <c r="C189" s="320"/>
      <c r="D189" s="340"/>
      <c r="E189" s="320"/>
      <c r="F189" s="320"/>
      <c r="G189" s="317"/>
      <c r="H189" s="983"/>
    </row>
    <row r="190" spans="1:8" ht="30.75" hidden="1" customHeight="1" x14ac:dyDescent="0.25">
      <c r="A190" s="950" t="s">
        <v>158</v>
      </c>
      <c r="B190" s="951"/>
      <c r="C190" s="951"/>
      <c r="D190" s="951"/>
      <c r="E190" s="951"/>
      <c r="F190" s="951"/>
      <c r="G190" s="952"/>
    </row>
    <row r="191" spans="1:8" ht="43.5" hidden="1" thickBot="1" x14ac:dyDescent="0.3">
      <c r="A191" s="31" t="s">
        <v>48</v>
      </c>
      <c r="B191" s="44" t="s">
        <v>126</v>
      </c>
      <c r="C191" s="44" t="s">
        <v>127</v>
      </c>
      <c r="D191" s="109" t="s">
        <v>154</v>
      </c>
      <c r="E191" s="44" t="s">
        <v>159</v>
      </c>
      <c r="F191" s="44" t="s">
        <v>160</v>
      </c>
      <c r="G191" s="110" t="s">
        <v>155</v>
      </c>
    </row>
    <row r="192" spans="1:8" ht="16.5" hidden="1" customHeight="1" x14ac:dyDescent="0.25">
      <c r="A192" s="38" t="s">
        <v>117</v>
      </c>
      <c r="B192" s="39"/>
      <c r="C192" s="39"/>
      <c r="D192" s="93"/>
      <c r="E192" s="39"/>
      <c r="F192" s="39"/>
      <c r="G192" s="111"/>
    </row>
    <row r="193" spans="1:7" ht="16.5" hidden="1" customHeight="1" x14ac:dyDescent="0.25">
      <c r="A193" s="38" t="s">
        <v>118</v>
      </c>
      <c r="B193" s="39"/>
      <c r="C193" s="39"/>
      <c r="D193" s="93"/>
      <c r="E193" s="39"/>
      <c r="F193" s="39"/>
      <c r="G193" s="111"/>
    </row>
    <row r="194" spans="1:7" ht="16.5" hidden="1" customHeight="1" x14ac:dyDescent="0.25">
      <c r="A194" s="38" t="s">
        <v>119</v>
      </c>
      <c r="B194" s="39"/>
      <c r="C194" s="39"/>
      <c r="D194" s="93"/>
      <c r="E194" s="39"/>
      <c r="F194" s="39"/>
      <c r="G194" s="111"/>
    </row>
    <row r="195" spans="1:7" ht="16.5" hidden="1" customHeight="1" x14ac:dyDescent="0.25">
      <c r="A195" s="38" t="s">
        <v>120</v>
      </c>
      <c r="B195" s="39"/>
      <c r="C195" s="39"/>
      <c r="D195" s="93"/>
      <c r="E195" s="39"/>
      <c r="F195" s="39"/>
      <c r="G195" s="111"/>
    </row>
    <row r="196" spans="1:7" ht="16.5" hidden="1" customHeight="1" x14ac:dyDescent="0.25">
      <c r="A196" s="38" t="s">
        <v>121</v>
      </c>
      <c r="B196" s="39"/>
      <c r="C196" s="39"/>
      <c r="D196" s="93"/>
      <c r="E196" s="39"/>
      <c r="F196" s="39"/>
      <c r="G196" s="111"/>
    </row>
    <row r="197" spans="1:7" ht="16.5" hidden="1" customHeight="1" x14ac:dyDescent="0.25">
      <c r="A197" s="38" t="s">
        <v>122</v>
      </c>
      <c r="B197" s="39"/>
      <c r="C197" s="39"/>
      <c r="D197" s="93"/>
      <c r="E197" s="39"/>
      <c r="F197" s="39"/>
      <c r="G197" s="111"/>
    </row>
    <row r="198" spans="1:7" hidden="1" x14ac:dyDescent="0.25">
      <c r="A198" s="45" t="s">
        <v>110</v>
      </c>
      <c r="B198" s="46"/>
      <c r="C198" s="46"/>
      <c r="D198" s="112"/>
      <c r="E198" s="46"/>
      <c r="F198" s="46"/>
      <c r="G198" s="113"/>
    </row>
    <row r="199" spans="1:7" hidden="1" x14ac:dyDescent="0.25">
      <c r="A199" s="38" t="s">
        <v>111</v>
      </c>
      <c r="B199" s="39"/>
      <c r="C199" s="39"/>
      <c r="D199" s="93"/>
      <c r="E199" s="39"/>
      <c r="F199" s="39"/>
      <c r="G199" s="111"/>
    </row>
    <row r="200" spans="1:7" hidden="1" x14ac:dyDescent="0.25">
      <c r="A200" s="38" t="s">
        <v>112</v>
      </c>
      <c r="B200" s="39"/>
      <c r="C200" s="39"/>
      <c r="D200" s="93"/>
      <c r="E200" s="39"/>
      <c r="F200" s="39"/>
      <c r="G200" s="111"/>
    </row>
    <row r="201" spans="1:7" hidden="1" x14ac:dyDescent="0.25">
      <c r="A201" s="38" t="s">
        <v>113</v>
      </c>
      <c r="B201" s="39"/>
      <c r="C201" s="39"/>
      <c r="D201" s="93"/>
      <c r="E201" s="39"/>
      <c r="F201" s="39"/>
      <c r="G201" s="111"/>
    </row>
    <row r="202" spans="1:7" hidden="1" x14ac:dyDescent="0.25">
      <c r="A202" s="38" t="s">
        <v>114</v>
      </c>
      <c r="B202" s="39"/>
      <c r="C202" s="39"/>
      <c r="D202" s="93"/>
      <c r="E202" s="39"/>
      <c r="F202" s="39"/>
      <c r="G202" s="111"/>
    </row>
    <row r="203" spans="1:7" ht="15" hidden="1" thickBot="1" x14ac:dyDescent="0.3">
      <c r="A203" s="40" t="s">
        <v>115</v>
      </c>
      <c r="B203" s="41"/>
      <c r="C203" s="41"/>
      <c r="D203" s="95"/>
      <c r="E203" s="41"/>
      <c r="F203" s="41"/>
      <c r="G203" s="114"/>
    </row>
    <row r="204" spans="1:7" ht="15" hidden="1" thickBot="1" x14ac:dyDescent="0.3">
      <c r="A204" s="47"/>
      <c r="G204" s="148"/>
    </row>
    <row r="205" spans="1:7" hidden="1" x14ac:dyDescent="0.25">
      <c r="A205" s="950" t="s">
        <v>161</v>
      </c>
      <c r="B205" s="951"/>
      <c r="C205" s="951"/>
      <c r="D205" s="951"/>
      <c r="E205" s="951"/>
      <c r="F205" s="951"/>
      <c r="G205" s="952"/>
    </row>
    <row r="206" spans="1:7" ht="43.5" hidden="1" thickBot="1" x14ac:dyDescent="0.3">
      <c r="A206" s="31" t="s">
        <v>49</v>
      </c>
      <c r="B206" s="44" t="s">
        <v>126</v>
      </c>
      <c r="C206" s="44" t="s">
        <v>127</v>
      </c>
      <c r="D206" s="109" t="s">
        <v>154</v>
      </c>
      <c r="E206" s="44" t="s">
        <v>162</v>
      </c>
      <c r="F206" s="44" t="s">
        <v>163</v>
      </c>
      <c r="G206" s="110" t="s">
        <v>155</v>
      </c>
    </row>
    <row r="207" spans="1:7" ht="16.5" hidden="1" customHeight="1" x14ac:dyDescent="0.25">
      <c r="A207" s="38" t="s">
        <v>117</v>
      </c>
      <c r="B207" s="39"/>
      <c r="C207" s="39"/>
      <c r="D207" s="93"/>
      <c r="E207" s="39"/>
      <c r="F207" s="39"/>
      <c r="G207" s="111"/>
    </row>
    <row r="208" spans="1:7" ht="16.5" hidden="1" customHeight="1" x14ac:dyDescent="0.25">
      <c r="A208" s="38" t="s">
        <v>118</v>
      </c>
      <c r="B208" s="39"/>
      <c r="C208" s="39"/>
      <c r="D208" s="93"/>
      <c r="E208" s="39"/>
      <c r="F208" s="39"/>
      <c r="G208" s="111"/>
    </row>
    <row r="209" spans="1:14" ht="16.5" hidden="1" customHeight="1" x14ac:dyDescent="0.25">
      <c r="A209" s="38" t="s">
        <v>119</v>
      </c>
      <c r="B209" s="39"/>
      <c r="C209" s="39"/>
      <c r="D209" s="93"/>
      <c r="E209" s="39"/>
      <c r="F209" s="39"/>
      <c r="G209" s="111"/>
    </row>
    <row r="210" spans="1:14" ht="16.5" hidden="1" customHeight="1" x14ac:dyDescent="0.25">
      <c r="A210" s="38" t="s">
        <v>120</v>
      </c>
      <c r="B210" s="39"/>
      <c r="C210" s="39"/>
      <c r="D210" s="93"/>
      <c r="E210" s="39"/>
      <c r="F210" s="39"/>
      <c r="G210" s="111"/>
    </row>
    <row r="211" spans="1:14" ht="16.5" hidden="1" customHeight="1" x14ac:dyDescent="0.25">
      <c r="A211" s="38" t="s">
        <v>121</v>
      </c>
      <c r="B211" s="39"/>
      <c r="C211" s="39"/>
      <c r="D211" s="93"/>
      <c r="E211" s="39"/>
      <c r="F211" s="39"/>
      <c r="G211" s="111"/>
    </row>
    <row r="212" spans="1:14" ht="16.5" hidden="1" customHeight="1" x14ac:dyDescent="0.25">
      <c r="A212" s="38" t="s">
        <v>122</v>
      </c>
      <c r="B212" s="39"/>
      <c r="C212" s="39"/>
      <c r="D212" s="93"/>
      <c r="E212" s="39"/>
      <c r="F212" s="39"/>
      <c r="G212" s="111"/>
    </row>
    <row r="213" spans="1:14" hidden="1" x14ac:dyDescent="0.25">
      <c r="A213" s="45" t="s">
        <v>110</v>
      </c>
      <c r="B213" s="46"/>
      <c r="C213" s="46"/>
      <c r="D213" s="112"/>
      <c r="E213" s="46"/>
      <c r="F213" s="46"/>
      <c r="G213" s="113"/>
    </row>
    <row r="214" spans="1:14" hidden="1" x14ac:dyDescent="0.25">
      <c r="A214" s="38" t="s">
        <v>111</v>
      </c>
      <c r="B214" s="39"/>
      <c r="C214" s="39"/>
      <c r="D214" s="93"/>
      <c r="E214" s="39"/>
      <c r="F214" s="39"/>
      <c r="G214" s="111"/>
    </row>
    <row r="215" spans="1:14" hidden="1" x14ac:dyDescent="0.25">
      <c r="A215" s="38" t="s">
        <v>112</v>
      </c>
      <c r="B215" s="39"/>
      <c r="C215" s="39"/>
      <c r="D215" s="93"/>
      <c r="E215" s="39"/>
      <c r="F215" s="39"/>
      <c r="G215" s="111"/>
    </row>
    <row r="216" spans="1:14" hidden="1" x14ac:dyDescent="0.25">
      <c r="A216" s="38" t="s">
        <v>113</v>
      </c>
      <c r="B216" s="39"/>
      <c r="C216" s="39"/>
      <c r="D216" s="93"/>
      <c r="E216" s="39"/>
      <c r="F216" s="39"/>
      <c r="G216" s="111"/>
    </row>
    <row r="217" spans="1:14" hidden="1" x14ac:dyDescent="0.25">
      <c r="A217" s="38" t="s">
        <v>114</v>
      </c>
      <c r="B217" s="39"/>
      <c r="C217" s="39"/>
      <c r="D217" s="93"/>
      <c r="E217" s="39"/>
      <c r="F217" s="39"/>
      <c r="G217" s="111"/>
    </row>
    <row r="218" spans="1:14" ht="15" hidden="1" thickBot="1" x14ac:dyDescent="0.3">
      <c r="A218" s="40" t="s">
        <v>115</v>
      </c>
      <c r="B218" s="41"/>
      <c r="C218" s="41"/>
      <c r="D218" s="95"/>
      <c r="E218" s="41"/>
      <c r="F218" s="41"/>
      <c r="G218" s="114"/>
    </row>
    <row r="220" spans="1:14" ht="24.75" hidden="1" customHeight="1" x14ac:dyDescent="0.25">
      <c r="A220" s="950" t="s">
        <v>177</v>
      </c>
      <c r="B220" s="951"/>
      <c r="C220" s="951"/>
      <c r="D220" s="951"/>
      <c r="E220" s="951"/>
      <c r="F220" s="951"/>
      <c r="G220" s="951"/>
      <c r="H220" s="952"/>
    </row>
    <row r="221" spans="1:14" s="29" customFormat="1" ht="57.6" hidden="1" customHeight="1" x14ac:dyDescent="0.25">
      <c r="A221" s="234" t="s">
        <v>45</v>
      </c>
      <c r="B221" s="235" t="s">
        <v>164</v>
      </c>
      <c r="C221" s="252" t="s">
        <v>129</v>
      </c>
      <c r="D221" s="222" t="s">
        <v>135</v>
      </c>
      <c r="E221" s="252" t="s">
        <v>179</v>
      </c>
      <c r="F221" s="252" t="s">
        <v>180</v>
      </c>
      <c r="G221" s="252" t="s">
        <v>181</v>
      </c>
      <c r="H221" s="236" t="s">
        <v>155</v>
      </c>
      <c r="N221" s="48"/>
    </row>
    <row r="222" spans="1:14" s="58" customFormat="1" ht="15.6" hidden="1" customHeight="1" x14ac:dyDescent="0.25">
      <c r="A222" s="253" t="s">
        <v>117</v>
      </c>
      <c r="B222" s="115" t="s">
        <v>424</v>
      </c>
      <c r="C222" s="49" t="s">
        <v>425</v>
      </c>
      <c r="D222" s="50">
        <v>0.34</v>
      </c>
      <c r="E222" s="253">
        <v>19</v>
      </c>
      <c r="F222" s="253">
        <v>19</v>
      </c>
      <c r="G222" s="254">
        <f>+F222/E222</f>
        <v>1</v>
      </c>
      <c r="H222" s="255"/>
      <c r="N222" s="91"/>
    </row>
    <row r="223" spans="1:14" s="58" customFormat="1" ht="15.6" hidden="1" customHeight="1" x14ac:dyDescent="0.25">
      <c r="A223" s="253" t="s">
        <v>117</v>
      </c>
      <c r="B223" s="115" t="s">
        <v>426</v>
      </c>
      <c r="C223" s="49" t="s">
        <v>425</v>
      </c>
      <c r="D223" s="50">
        <v>0.33</v>
      </c>
      <c r="E223" s="253">
        <v>12</v>
      </c>
      <c r="F223" s="253">
        <v>1</v>
      </c>
      <c r="G223" s="254">
        <f t="shared" ref="G223:G257" si="12">+F223/E223</f>
        <v>8.3333333333333329E-2</v>
      </c>
      <c r="H223" s="255"/>
      <c r="N223" s="91"/>
    </row>
    <row r="224" spans="1:14" s="58" customFormat="1" ht="15.6" hidden="1" customHeight="1" thickBot="1" x14ac:dyDescent="0.3">
      <c r="A224" s="253" t="s">
        <v>117</v>
      </c>
      <c r="B224" s="115" t="s">
        <v>427</v>
      </c>
      <c r="C224" s="49" t="s">
        <v>425</v>
      </c>
      <c r="D224" s="50">
        <v>0.33</v>
      </c>
      <c r="E224" s="253">
        <v>0.25</v>
      </c>
      <c r="F224" s="253">
        <v>0</v>
      </c>
      <c r="G224" s="254">
        <f t="shared" si="12"/>
        <v>0</v>
      </c>
      <c r="H224" s="255"/>
      <c r="I224" s="116" t="s">
        <v>374</v>
      </c>
      <c r="J224" s="56" t="s">
        <v>374</v>
      </c>
      <c r="K224" s="117" t="s">
        <v>374</v>
      </c>
      <c r="L224" s="118" t="s">
        <v>374</v>
      </c>
      <c r="N224" s="91"/>
    </row>
    <row r="225" spans="1:14" s="58" customFormat="1" ht="16.350000000000001" hidden="1" customHeight="1" x14ac:dyDescent="0.25">
      <c r="A225" s="253" t="s">
        <v>118</v>
      </c>
      <c r="B225" s="115" t="s">
        <v>424</v>
      </c>
      <c r="C225" s="49" t="s">
        <v>425</v>
      </c>
      <c r="D225" s="50">
        <v>0.34</v>
      </c>
      <c r="E225" s="253">
        <v>19</v>
      </c>
      <c r="F225" s="253">
        <v>19</v>
      </c>
      <c r="G225" s="254">
        <f t="shared" si="12"/>
        <v>1</v>
      </c>
      <c r="H225" s="255" t="s">
        <v>428</v>
      </c>
      <c r="N225" s="91"/>
    </row>
    <row r="226" spans="1:14" s="58" customFormat="1" ht="16.350000000000001" hidden="1" customHeight="1" x14ac:dyDescent="0.25">
      <c r="A226" s="253" t="s">
        <v>118</v>
      </c>
      <c r="B226" s="115" t="s">
        <v>426</v>
      </c>
      <c r="C226" s="49" t="s">
        <v>425</v>
      </c>
      <c r="D226" s="50">
        <v>0.33</v>
      </c>
      <c r="E226" s="253">
        <v>12</v>
      </c>
      <c r="F226" s="253">
        <v>2</v>
      </c>
      <c r="G226" s="254">
        <f t="shared" si="12"/>
        <v>0.16666666666666666</v>
      </c>
      <c r="H226" s="255" t="s">
        <v>429</v>
      </c>
      <c r="N226" s="91"/>
    </row>
    <row r="227" spans="1:14" s="58" customFormat="1" ht="16.350000000000001" hidden="1" customHeight="1" x14ac:dyDescent="0.25">
      <c r="A227" s="253" t="s">
        <v>118</v>
      </c>
      <c r="B227" s="115" t="s">
        <v>427</v>
      </c>
      <c r="C227" s="49" t="s">
        <v>425</v>
      </c>
      <c r="D227" s="50">
        <v>0.33</v>
      </c>
      <c r="E227" s="253">
        <v>0.25</v>
      </c>
      <c r="F227" s="253">
        <v>0.01</v>
      </c>
      <c r="G227" s="254">
        <f t="shared" si="12"/>
        <v>0.04</v>
      </c>
      <c r="H227" s="255" t="s">
        <v>430</v>
      </c>
      <c r="N227" s="91"/>
    </row>
    <row r="228" spans="1:14" s="58" customFormat="1" ht="16.350000000000001" hidden="1" customHeight="1" x14ac:dyDescent="0.25">
      <c r="A228" s="253" t="s">
        <v>119</v>
      </c>
      <c r="B228" s="115" t="s">
        <v>424</v>
      </c>
      <c r="C228" s="49" t="s">
        <v>425</v>
      </c>
      <c r="D228" s="50">
        <v>0.34</v>
      </c>
      <c r="E228" s="253">
        <v>19</v>
      </c>
      <c r="F228" s="253">
        <v>19</v>
      </c>
      <c r="G228" s="254">
        <f t="shared" si="12"/>
        <v>1</v>
      </c>
      <c r="H228" s="255" t="s">
        <v>431</v>
      </c>
      <c r="N228" s="91"/>
    </row>
    <row r="229" spans="1:14" s="58" customFormat="1" ht="16.350000000000001" hidden="1" customHeight="1" x14ac:dyDescent="0.25">
      <c r="A229" s="253" t="s">
        <v>119</v>
      </c>
      <c r="B229" s="115" t="s">
        <v>426</v>
      </c>
      <c r="C229" s="49" t="s">
        <v>425</v>
      </c>
      <c r="D229" s="50">
        <v>0.33</v>
      </c>
      <c r="E229" s="253">
        <v>12</v>
      </c>
      <c r="F229" s="253">
        <v>3</v>
      </c>
      <c r="G229" s="254">
        <f t="shared" si="12"/>
        <v>0.25</v>
      </c>
      <c r="H229" s="255" t="s">
        <v>432</v>
      </c>
      <c r="N229" s="91"/>
    </row>
    <row r="230" spans="1:14" s="58" customFormat="1" ht="16.350000000000001" hidden="1" customHeight="1" x14ac:dyDescent="0.25">
      <c r="A230" s="253" t="s">
        <v>119</v>
      </c>
      <c r="B230" s="115" t="s">
        <v>427</v>
      </c>
      <c r="C230" s="49" t="s">
        <v>425</v>
      </c>
      <c r="D230" s="50">
        <v>0.33</v>
      </c>
      <c r="E230" s="253">
        <v>0.25</v>
      </c>
      <c r="F230" s="253">
        <v>1.4999999999999999E-2</v>
      </c>
      <c r="G230" s="254">
        <f t="shared" si="12"/>
        <v>0.06</v>
      </c>
      <c r="H230" s="255" t="s">
        <v>432</v>
      </c>
      <c r="N230" s="91"/>
    </row>
    <row r="231" spans="1:14" s="58" customFormat="1" ht="16.350000000000001" hidden="1" customHeight="1" x14ac:dyDescent="0.25">
      <c r="A231" s="253" t="s">
        <v>120</v>
      </c>
      <c r="B231" s="115" t="s">
        <v>424</v>
      </c>
      <c r="C231" s="49" t="s">
        <v>425</v>
      </c>
      <c r="D231" s="50">
        <v>0.34</v>
      </c>
      <c r="E231" s="253">
        <v>19</v>
      </c>
      <c r="F231" s="253">
        <v>19</v>
      </c>
      <c r="G231" s="254">
        <f t="shared" si="12"/>
        <v>1</v>
      </c>
      <c r="H231" s="255" t="s">
        <v>431</v>
      </c>
      <c r="N231" s="91"/>
    </row>
    <row r="232" spans="1:14" s="58" customFormat="1" ht="16.350000000000001" hidden="1" customHeight="1" x14ac:dyDescent="0.25">
      <c r="A232" s="253" t="s">
        <v>120</v>
      </c>
      <c r="B232" s="115" t="s">
        <v>426</v>
      </c>
      <c r="C232" s="49" t="s">
        <v>425</v>
      </c>
      <c r="D232" s="50">
        <v>0.33</v>
      </c>
      <c r="E232" s="253">
        <v>12</v>
      </c>
      <c r="F232" s="253">
        <v>4</v>
      </c>
      <c r="G232" s="254">
        <f t="shared" si="12"/>
        <v>0.33333333333333331</v>
      </c>
      <c r="H232" s="255" t="s">
        <v>433</v>
      </c>
      <c r="N232" s="91"/>
    </row>
    <row r="233" spans="1:14" s="58" customFormat="1" ht="16.350000000000001" hidden="1" customHeight="1" x14ac:dyDescent="0.25">
      <c r="A233" s="253" t="s">
        <v>120</v>
      </c>
      <c r="B233" s="115" t="s">
        <v>427</v>
      </c>
      <c r="C233" s="49" t="s">
        <v>425</v>
      </c>
      <c r="D233" s="50">
        <v>0.33</v>
      </c>
      <c r="E233" s="253">
        <v>0.25</v>
      </c>
      <c r="F233" s="253">
        <v>2.5000000000000001E-2</v>
      </c>
      <c r="G233" s="254">
        <f t="shared" si="12"/>
        <v>0.1</v>
      </c>
      <c r="H233" s="255" t="s">
        <v>434</v>
      </c>
      <c r="N233" s="91"/>
    </row>
    <row r="234" spans="1:14" s="58" customFormat="1" ht="16.350000000000001" hidden="1" customHeight="1" x14ac:dyDescent="0.25">
      <c r="A234" s="253" t="s">
        <v>121</v>
      </c>
      <c r="B234" s="115" t="s">
        <v>424</v>
      </c>
      <c r="C234" s="49" t="s">
        <v>425</v>
      </c>
      <c r="D234" s="50">
        <v>0.34</v>
      </c>
      <c r="E234" s="253">
        <v>19</v>
      </c>
      <c r="F234" s="253">
        <v>19</v>
      </c>
      <c r="G234" s="254">
        <f t="shared" si="12"/>
        <v>1</v>
      </c>
      <c r="H234" s="255" t="s">
        <v>434</v>
      </c>
      <c r="N234" s="91"/>
    </row>
    <row r="235" spans="1:14" s="58" customFormat="1" ht="16.350000000000001" hidden="1" customHeight="1" x14ac:dyDescent="0.25">
      <c r="A235" s="253" t="s">
        <v>121</v>
      </c>
      <c r="B235" s="115" t="s">
        <v>426</v>
      </c>
      <c r="C235" s="49" t="s">
        <v>425</v>
      </c>
      <c r="D235" s="50">
        <v>0.33</v>
      </c>
      <c r="E235" s="253">
        <v>12</v>
      </c>
      <c r="F235" s="253">
        <v>5</v>
      </c>
      <c r="G235" s="254">
        <f t="shared" si="12"/>
        <v>0.41666666666666669</v>
      </c>
      <c r="H235" s="255" t="s">
        <v>435</v>
      </c>
      <c r="N235" s="91"/>
    </row>
    <row r="236" spans="1:14" s="58" customFormat="1" ht="16.350000000000001" hidden="1" customHeight="1" x14ac:dyDescent="0.25">
      <c r="A236" s="253" t="s">
        <v>121</v>
      </c>
      <c r="B236" s="115" t="s">
        <v>427</v>
      </c>
      <c r="C236" s="49" t="s">
        <v>425</v>
      </c>
      <c r="D236" s="50">
        <v>0.33</v>
      </c>
      <c r="E236" s="253">
        <v>0.25</v>
      </c>
      <c r="F236" s="253">
        <v>0.03</v>
      </c>
      <c r="G236" s="254">
        <f t="shared" si="12"/>
        <v>0.12</v>
      </c>
      <c r="H236" s="255" t="s">
        <v>433</v>
      </c>
      <c r="N236" s="91"/>
    </row>
    <row r="237" spans="1:14" s="58" customFormat="1" ht="15.6" hidden="1" customHeight="1" x14ac:dyDescent="0.25">
      <c r="A237" s="253" t="s">
        <v>122</v>
      </c>
      <c r="B237" s="115" t="s">
        <v>424</v>
      </c>
      <c r="C237" s="49" t="s">
        <v>425</v>
      </c>
      <c r="D237" s="50">
        <v>0.34</v>
      </c>
      <c r="E237" s="253">
        <v>19</v>
      </c>
      <c r="F237" s="253">
        <v>19</v>
      </c>
      <c r="G237" s="254">
        <f t="shared" si="12"/>
        <v>1</v>
      </c>
      <c r="H237" s="255" t="s">
        <v>436</v>
      </c>
      <c r="N237" s="91"/>
    </row>
    <row r="238" spans="1:14" s="58" customFormat="1" ht="15.6" hidden="1" customHeight="1" x14ac:dyDescent="0.25">
      <c r="A238" s="253" t="s">
        <v>122</v>
      </c>
      <c r="B238" s="115" t="s">
        <v>426</v>
      </c>
      <c r="C238" s="49" t="s">
        <v>425</v>
      </c>
      <c r="D238" s="50">
        <v>0.33</v>
      </c>
      <c r="E238" s="253">
        <v>12</v>
      </c>
      <c r="F238" s="253">
        <v>6</v>
      </c>
      <c r="G238" s="254">
        <f t="shared" si="12"/>
        <v>0.5</v>
      </c>
      <c r="H238" s="255" t="s">
        <v>437</v>
      </c>
      <c r="N238" s="91"/>
    </row>
    <row r="239" spans="1:14" s="58" customFormat="1" ht="15.6" hidden="1" customHeight="1" x14ac:dyDescent="0.25">
      <c r="A239" s="253" t="s">
        <v>122</v>
      </c>
      <c r="B239" s="115" t="s">
        <v>427</v>
      </c>
      <c r="C239" s="49" t="s">
        <v>425</v>
      </c>
      <c r="D239" s="50">
        <v>0.33</v>
      </c>
      <c r="E239" s="253">
        <v>0.25</v>
      </c>
      <c r="F239" s="253">
        <v>0.04</v>
      </c>
      <c r="G239" s="254">
        <f t="shared" si="12"/>
        <v>0.16</v>
      </c>
      <c r="H239" s="255" t="s">
        <v>434</v>
      </c>
      <c r="N239" s="91"/>
    </row>
    <row r="240" spans="1:14" s="167" customFormat="1" ht="16.350000000000001" hidden="1" customHeight="1" x14ac:dyDescent="0.25">
      <c r="A240" s="163" t="s">
        <v>110</v>
      </c>
      <c r="B240" s="162" t="s">
        <v>424</v>
      </c>
      <c r="C240" s="163" t="s">
        <v>425</v>
      </c>
      <c r="D240" s="164">
        <v>0.34</v>
      </c>
      <c r="E240" s="163">
        <v>19</v>
      </c>
      <c r="F240" s="163">
        <v>19</v>
      </c>
      <c r="G240" s="165">
        <f t="shared" si="12"/>
        <v>1</v>
      </c>
      <c r="H240" s="166"/>
      <c r="N240" s="168"/>
    </row>
    <row r="241" spans="1:14" s="167" customFormat="1" ht="16.350000000000001" hidden="1" customHeight="1" x14ac:dyDescent="0.25">
      <c r="A241" s="163" t="s">
        <v>110</v>
      </c>
      <c r="B241" s="162" t="s">
        <v>426</v>
      </c>
      <c r="C241" s="163" t="s">
        <v>425</v>
      </c>
      <c r="D241" s="164">
        <v>0.33</v>
      </c>
      <c r="E241" s="163">
        <v>12</v>
      </c>
      <c r="F241" s="163">
        <v>7</v>
      </c>
      <c r="G241" s="165">
        <f t="shared" si="12"/>
        <v>0.58333333333333337</v>
      </c>
      <c r="H241" s="166"/>
      <c r="N241" s="168"/>
    </row>
    <row r="242" spans="1:14" s="167" customFormat="1" ht="16.350000000000001" hidden="1" customHeight="1" x14ac:dyDescent="0.25">
      <c r="A242" s="163" t="s">
        <v>110</v>
      </c>
      <c r="B242" s="162" t="s">
        <v>427</v>
      </c>
      <c r="C242" s="163" t="s">
        <v>425</v>
      </c>
      <c r="D242" s="164">
        <v>0.33</v>
      </c>
      <c r="E242" s="163">
        <v>0.25</v>
      </c>
      <c r="F242" s="163">
        <v>7.0000000000000007E-2</v>
      </c>
      <c r="G242" s="165">
        <f t="shared" si="12"/>
        <v>0.28000000000000003</v>
      </c>
      <c r="H242" s="166"/>
      <c r="N242" s="168"/>
    </row>
    <row r="243" spans="1:14" s="58" customFormat="1" ht="23.25" hidden="1" customHeight="1" x14ac:dyDescent="0.25">
      <c r="A243" s="140" t="s">
        <v>111</v>
      </c>
      <c r="B243" s="139" t="s">
        <v>424</v>
      </c>
      <c r="C243" s="140" t="s">
        <v>425</v>
      </c>
      <c r="D243" s="141">
        <v>0.34</v>
      </c>
      <c r="E243" s="140">
        <v>19</v>
      </c>
      <c r="F243" s="140">
        <v>19</v>
      </c>
      <c r="G243" s="170">
        <f t="shared" si="12"/>
        <v>1</v>
      </c>
      <c r="H243" s="139" t="s">
        <v>443</v>
      </c>
      <c r="I243" s="250"/>
      <c r="N243" s="91"/>
    </row>
    <row r="244" spans="1:14" s="58" customFormat="1" ht="23.25" hidden="1" customHeight="1" x14ac:dyDescent="0.25">
      <c r="A244" s="140" t="s">
        <v>111</v>
      </c>
      <c r="B244" s="139" t="s">
        <v>426</v>
      </c>
      <c r="C244" s="140" t="s">
        <v>425</v>
      </c>
      <c r="D244" s="141">
        <v>0.33</v>
      </c>
      <c r="E244" s="140">
        <v>12</v>
      </c>
      <c r="F244" s="140">
        <v>5</v>
      </c>
      <c r="G244" s="170">
        <f t="shared" si="12"/>
        <v>0.41666666666666669</v>
      </c>
      <c r="H244" s="171" t="s">
        <v>445</v>
      </c>
      <c r="I244" s="250"/>
      <c r="N244" s="91"/>
    </row>
    <row r="245" spans="1:14" s="232" customFormat="1" ht="22.5" hidden="1" customHeight="1" x14ac:dyDescent="0.25">
      <c r="A245" s="140" t="s">
        <v>111</v>
      </c>
      <c r="B245" s="139" t="s">
        <v>427</v>
      </c>
      <c r="C245" s="140" t="s">
        <v>425</v>
      </c>
      <c r="D245" s="141">
        <v>0.33</v>
      </c>
      <c r="E245" s="140">
        <v>0.51</v>
      </c>
      <c r="F245" s="251">
        <v>6.0000000000000005E-2</v>
      </c>
      <c r="G245" s="170">
        <f t="shared" si="12"/>
        <v>0.11764705882352942</v>
      </c>
      <c r="H245" s="171" t="s">
        <v>446</v>
      </c>
      <c r="I245" s="250"/>
      <c r="N245" s="233"/>
    </row>
    <row r="246" spans="1:14" s="232" customFormat="1" ht="22.5" hidden="1" customHeight="1" x14ac:dyDescent="0.25">
      <c r="A246" s="140" t="s">
        <v>112</v>
      </c>
      <c r="B246" s="139" t="s">
        <v>424</v>
      </c>
      <c r="C246" s="140" t="s">
        <v>425</v>
      </c>
      <c r="D246" s="141">
        <v>0.34</v>
      </c>
      <c r="E246" s="140">
        <v>19</v>
      </c>
      <c r="F246" s="251">
        <v>19</v>
      </c>
      <c r="G246" s="170">
        <f t="shared" si="12"/>
        <v>1</v>
      </c>
      <c r="H246" s="171" t="s">
        <v>454</v>
      </c>
      <c r="I246" s="250"/>
      <c r="N246" s="233"/>
    </row>
    <row r="247" spans="1:14" s="232" customFormat="1" ht="22.5" hidden="1" customHeight="1" x14ac:dyDescent="0.25">
      <c r="A247" s="140" t="s">
        <v>112</v>
      </c>
      <c r="B247" s="139" t="s">
        <v>426</v>
      </c>
      <c r="C247" s="140" t="s">
        <v>425</v>
      </c>
      <c r="D247" s="141">
        <v>0.33</v>
      </c>
      <c r="E247" s="140">
        <v>12</v>
      </c>
      <c r="F247" s="251">
        <v>9</v>
      </c>
      <c r="G247" s="170">
        <f t="shared" si="12"/>
        <v>0.75</v>
      </c>
      <c r="H247" s="171" t="s">
        <v>448</v>
      </c>
      <c r="I247" s="250"/>
      <c r="N247" s="233"/>
    </row>
    <row r="248" spans="1:14" s="232" customFormat="1" ht="22.5" hidden="1" customHeight="1" x14ac:dyDescent="0.25">
      <c r="A248" s="140" t="s">
        <v>112</v>
      </c>
      <c r="B248" s="139" t="s">
        <v>427</v>
      </c>
      <c r="C248" s="140" t="s">
        <v>425</v>
      </c>
      <c r="D248" s="141">
        <v>0.33</v>
      </c>
      <c r="E248" s="140">
        <v>0.25</v>
      </c>
      <c r="F248" s="251">
        <v>0.14000000000000001</v>
      </c>
      <c r="G248" s="170">
        <f t="shared" si="12"/>
        <v>0.56000000000000005</v>
      </c>
      <c r="H248" s="171" t="s">
        <v>449</v>
      </c>
      <c r="I248" s="250"/>
      <c r="N248" s="233"/>
    </row>
    <row r="249" spans="1:14" s="232" customFormat="1" ht="22.5" hidden="1" customHeight="1" x14ac:dyDescent="0.25">
      <c r="A249" s="140" t="s">
        <v>113</v>
      </c>
      <c r="B249" s="139" t="s">
        <v>424</v>
      </c>
      <c r="C249" s="140" t="s">
        <v>425</v>
      </c>
      <c r="D249" s="141">
        <v>0.34</v>
      </c>
      <c r="E249" s="140">
        <v>19</v>
      </c>
      <c r="F249" s="251">
        <v>19</v>
      </c>
      <c r="G249" s="170">
        <v>1</v>
      </c>
      <c r="H249" s="171" t="s">
        <v>443</v>
      </c>
      <c r="I249" s="250"/>
      <c r="N249" s="233"/>
    </row>
    <row r="250" spans="1:14" s="232" customFormat="1" ht="22.5" hidden="1" customHeight="1" x14ac:dyDescent="0.25">
      <c r="A250" s="140" t="s">
        <v>113</v>
      </c>
      <c r="B250" s="139" t="s">
        <v>426</v>
      </c>
      <c r="C250" s="140" t="s">
        <v>425</v>
      </c>
      <c r="D250" s="141">
        <v>0.33</v>
      </c>
      <c r="E250" s="140">
        <v>12</v>
      </c>
      <c r="F250" s="251">
        <v>10</v>
      </c>
      <c r="G250" s="170">
        <v>0.83333333333333337</v>
      </c>
      <c r="H250" s="171" t="s">
        <v>457</v>
      </c>
      <c r="I250" s="250"/>
      <c r="N250" s="233"/>
    </row>
    <row r="251" spans="1:14" s="232" customFormat="1" ht="22.5" hidden="1" customHeight="1" x14ac:dyDescent="0.25">
      <c r="A251" s="140" t="s">
        <v>113</v>
      </c>
      <c r="B251" s="139" t="s">
        <v>427</v>
      </c>
      <c r="C251" s="140" t="s">
        <v>425</v>
      </c>
      <c r="D251" s="141">
        <v>0.33</v>
      </c>
      <c r="E251" s="256">
        <v>0.25</v>
      </c>
      <c r="F251" s="257">
        <v>0.17</v>
      </c>
      <c r="G251" s="170">
        <v>0.68</v>
      </c>
      <c r="H251" s="269" t="s">
        <v>455</v>
      </c>
      <c r="I251" s="250"/>
      <c r="N251" s="233"/>
    </row>
    <row r="252" spans="1:14" s="232" customFormat="1" ht="22.5" hidden="1" customHeight="1" x14ac:dyDescent="0.25">
      <c r="A252" s="140" t="s">
        <v>114</v>
      </c>
      <c r="B252" s="139" t="s">
        <v>424</v>
      </c>
      <c r="C252" s="140" t="s">
        <v>425</v>
      </c>
      <c r="D252" s="141">
        <v>0.34</v>
      </c>
      <c r="E252" s="256">
        <v>19</v>
      </c>
      <c r="F252" s="257">
        <v>19</v>
      </c>
      <c r="G252" s="170">
        <v>1</v>
      </c>
      <c r="H252" s="269" t="s">
        <v>485</v>
      </c>
      <c r="I252" s="250"/>
      <c r="N252" s="233"/>
    </row>
    <row r="253" spans="1:14" s="232" customFormat="1" ht="22.5" hidden="1" customHeight="1" x14ac:dyDescent="0.25">
      <c r="A253" s="140" t="s">
        <v>114</v>
      </c>
      <c r="B253" s="139" t="s">
        <v>426</v>
      </c>
      <c r="C253" s="140" t="s">
        <v>425</v>
      </c>
      <c r="D253" s="141">
        <v>0.33</v>
      </c>
      <c r="E253" s="256">
        <v>12</v>
      </c>
      <c r="F253" s="257">
        <v>11</v>
      </c>
      <c r="G253" s="170">
        <v>0.91666666666666663</v>
      </c>
      <c r="H253" s="269" t="s">
        <v>487</v>
      </c>
      <c r="I253" s="250"/>
      <c r="N253" s="233"/>
    </row>
    <row r="254" spans="1:14" s="232" customFormat="1" ht="22.5" hidden="1" customHeight="1" x14ac:dyDescent="0.25">
      <c r="A254" s="140" t="s">
        <v>114</v>
      </c>
      <c r="B254" s="139" t="s">
        <v>427</v>
      </c>
      <c r="C254" s="140" t="s">
        <v>425</v>
      </c>
      <c r="D254" s="141">
        <v>0.33</v>
      </c>
      <c r="E254" s="256">
        <v>0.25</v>
      </c>
      <c r="F254" s="257">
        <v>0.21000000000000002</v>
      </c>
      <c r="G254" s="170">
        <v>0.84000000000000008</v>
      </c>
      <c r="H254" s="269" t="s">
        <v>484</v>
      </c>
      <c r="I254" s="250"/>
      <c r="N254" s="233"/>
    </row>
    <row r="255" spans="1:14" s="58" customFormat="1" ht="22.5" hidden="1" customHeight="1" x14ac:dyDescent="0.25">
      <c r="A255" s="131" t="s">
        <v>115</v>
      </c>
      <c r="B255" s="139" t="s">
        <v>424</v>
      </c>
      <c r="C255" s="140" t="s">
        <v>425</v>
      </c>
      <c r="D255" s="141">
        <v>0.34</v>
      </c>
      <c r="E255" s="140">
        <v>19</v>
      </c>
      <c r="F255" s="251">
        <f>+INVERSIÓN!BE10</f>
        <v>19</v>
      </c>
      <c r="G255" s="170">
        <f t="shared" si="12"/>
        <v>1</v>
      </c>
      <c r="H255" s="171" t="s">
        <v>493</v>
      </c>
      <c r="I255" s="250"/>
      <c r="N255" s="91"/>
    </row>
    <row r="256" spans="1:14" s="58" customFormat="1" ht="22.5" hidden="1" customHeight="1" x14ac:dyDescent="0.25">
      <c r="A256" s="131" t="s">
        <v>115</v>
      </c>
      <c r="B256" s="139" t="s">
        <v>426</v>
      </c>
      <c r="C256" s="140" t="s">
        <v>425</v>
      </c>
      <c r="D256" s="141">
        <v>0.33</v>
      </c>
      <c r="E256" s="140">
        <v>12</v>
      </c>
      <c r="F256" s="251">
        <f>+INVERSIÓN!BE17</f>
        <v>12</v>
      </c>
      <c r="G256" s="170">
        <f t="shared" si="12"/>
        <v>1</v>
      </c>
      <c r="H256" s="171" t="s">
        <v>490</v>
      </c>
      <c r="I256" s="250"/>
      <c r="N256" s="91"/>
    </row>
    <row r="257" spans="1:14" s="58" customFormat="1" ht="22.5" hidden="1" customHeight="1" x14ac:dyDescent="0.25">
      <c r="A257" s="131" t="s">
        <v>115</v>
      </c>
      <c r="B257" s="139" t="s">
        <v>427</v>
      </c>
      <c r="C257" s="140" t="s">
        <v>425</v>
      </c>
      <c r="D257" s="141">
        <v>0.33</v>
      </c>
      <c r="E257" s="256">
        <v>0.25</v>
      </c>
      <c r="F257" s="257">
        <f>+INVERSIÓN!BE24</f>
        <v>0.25</v>
      </c>
      <c r="G257" s="170">
        <f t="shared" si="12"/>
        <v>1</v>
      </c>
      <c r="H257" s="269" t="s">
        <v>488</v>
      </c>
      <c r="I257" s="250"/>
      <c r="N257" s="91"/>
    </row>
    <row r="258" spans="1:14" s="58" customFormat="1" ht="22.5" hidden="1" customHeight="1" x14ac:dyDescent="0.25">
      <c r="A258" s="258"/>
      <c r="B258" s="259"/>
      <c r="C258" s="258"/>
      <c r="D258" s="260"/>
      <c r="E258" s="261"/>
      <c r="F258" s="262"/>
      <c r="G258" s="263"/>
      <c r="H258" s="263"/>
      <c r="I258" s="250"/>
      <c r="N258" s="91"/>
    </row>
    <row r="259" spans="1:14" s="58" customFormat="1" ht="15" thickBot="1" x14ac:dyDescent="0.3">
      <c r="A259" s="57"/>
      <c r="D259" s="60"/>
      <c r="H259" s="108"/>
      <c r="N259" s="91"/>
    </row>
    <row r="260" spans="1:14" s="58" customFormat="1" ht="33" customHeight="1" thickBot="1" x14ac:dyDescent="0.3">
      <c r="A260" s="946" t="s">
        <v>165</v>
      </c>
      <c r="B260" s="947"/>
      <c r="C260" s="947"/>
      <c r="D260" s="947"/>
      <c r="E260" s="947"/>
      <c r="F260" s="947"/>
      <c r="G260" s="947"/>
      <c r="H260" s="948"/>
      <c r="N260" s="91"/>
    </row>
    <row r="261" spans="1:14" s="58" customFormat="1" ht="54.75" customHeight="1" x14ac:dyDescent="0.25">
      <c r="A261" s="359" t="s">
        <v>47</v>
      </c>
      <c r="B261" s="349" t="s">
        <v>164</v>
      </c>
      <c r="C261" s="350" t="s">
        <v>129</v>
      </c>
      <c r="D261" s="374" t="s">
        <v>140</v>
      </c>
      <c r="E261" s="350" t="s">
        <v>166</v>
      </c>
      <c r="F261" s="350" t="s">
        <v>167</v>
      </c>
      <c r="G261" s="350" t="s">
        <v>168</v>
      </c>
      <c r="H261" s="351" t="s">
        <v>155</v>
      </c>
      <c r="I261" s="985"/>
      <c r="N261" s="91"/>
    </row>
    <row r="262" spans="1:14" s="58" customFormat="1" ht="9.75" customHeight="1" x14ac:dyDescent="0.25">
      <c r="A262" s="53"/>
      <c r="B262" s="139"/>
      <c r="C262" s="140"/>
      <c r="D262" s="141"/>
      <c r="E262" s="140"/>
      <c r="F262" s="251"/>
      <c r="G262" s="170"/>
      <c r="H262" s="342"/>
      <c r="I262" s="984"/>
      <c r="N262" s="91"/>
    </row>
    <row r="263" spans="1:14" s="58" customFormat="1" ht="21.75" hidden="1" customHeight="1" x14ac:dyDescent="0.25">
      <c r="A263" s="53" t="s">
        <v>117</v>
      </c>
      <c r="B263" s="139" t="s">
        <v>424</v>
      </c>
      <c r="C263" s="140" t="s">
        <v>425</v>
      </c>
      <c r="D263" s="141">
        <v>0.34</v>
      </c>
      <c r="E263" s="140">
        <v>19</v>
      </c>
      <c r="F263" s="251">
        <v>19</v>
      </c>
      <c r="G263" s="170">
        <v>1</v>
      </c>
      <c r="H263" s="342" t="s">
        <v>540</v>
      </c>
      <c r="I263" s="984">
        <v>198</v>
      </c>
      <c r="N263" s="91"/>
    </row>
    <row r="264" spans="1:14" s="58" customFormat="1" ht="21.75" hidden="1" customHeight="1" x14ac:dyDescent="0.25">
      <c r="A264" s="53" t="s">
        <v>117</v>
      </c>
      <c r="B264" s="139" t="s">
        <v>426</v>
      </c>
      <c r="C264" s="140" t="s">
        <v>425</v>
      </c>
      <c r="D264" s="141">
        <v>0.33</v>
      </c>
      <c r="E264" s="140">
        <v>12</v>
      </c>
      <c r="F264" s="251">
        <v>2</v>
      </c>
      <c r="G264" s="170">
        <v>0.16666666666666666</v>
      </c>
      <c r="H264" s="342" t="s">
        <v>541</v>
      </c>
      <c r="I264" s="984">
        <v>174</v>
      </c>
      <c r="N264" s="91"/>
    </row>
    <row r="265" spans="1:14" s="58" customFormat="1" ht="21.75" hidden="1" customHeight="1" x14ac:dyDescent="0.25">
      <c r="A265" s="53" t="s">
        <v>117</v>
      </c>
      <c r="B265" s="139" t="s">
        <v>427</v>
      </c>
      <c r="C265" s="140" t="s">
        <v>425</v>
      </c>
      <c r="D265" s="141">
        <v>0.33</v>
      </c>
      <c r="E265" s="140">
        <v>0.25</v>
      </c>
      <c r="F265" s="251">
        <v>0.02</v>
      </c>
      <c r="G265" s="170">
        <v>0.08</v>
      </c>
      <c r="H265" s="342" t="s">
        <v>530</v>
      </c>
      <c r="I265" s="984">
        <v>196</v>
      </c>
      <c r="N265" s="91"/>
    </row>
    <row r="266" spans="1:14" s="58" customFormat="1" ht="21.75" hidden="1" customHeight="1" x14ac:dyDescent="0.25">
      <c r="A266" s="53" t="s">
        <v>118</v>
      </c>
      <c r="B266" s="139" t="s">
        <v>424</v>
      </c>
      <c r="C266" s="140" t="s">
        <v>425</v>
      </c>
      <c r="D266" s="141">
        <v>0.34</v>
      </c>
      <c r="E266" s="140">
        <v>19</v>
      </c>
      <c r="F266" s="251">
        <v>19</v>
      </c>
      <c r="G266" s="170">
        <v>1</v>
      </c>
      <c r="H266" s="342" t="s">
        <v>575</v>
      </c>
      <c r="I266" s="984">
        <v>196</v>
      </c>
      <c r="N266" s="91"/>
    </row>
    <row r="267" spans="1:14" s="58" customFormat="1" ht="21.75" hidden="1" customHeight="1" x14ac:dyDescent="0.25">
      <c r="A267" s="53" t="s">
        <v>118</v>
      </c>
      <c r="B267" s="139" t="s">
        <v>426</v>
      </c>
      <c r="C267" s="140" t="s">
        <v>425</v>
      </c>
      <c r="D267" s="141">
        <v>0.33</v>
      </c>
      <c r="E267" s="140">
        <v>12</v>
      </c>
      <c r="F267" s="251">
        <v>2</v>
      </c>
      <c r="G267" s="170">
        <v>0.16666666666666666</v>
      </c>
      <c r="H267" s="342" t="s">
        <v>573</v>
      </c>
      <c r="I267" s="984">
        <v>196</v>
      </c>
      <c r="N267" s="91"/>
    </row>
    <row r="268" spans="1:14" s="58" customFormat="1" ht="21.75" hidden="1" customHeight="1" x14ac:dyDescent="0.25">
      <c r="A268" s="53" t="s">
        <v>118</v>
      </c>
      <c r="B268" s="139" t="s">
        <v>427</v>
      </c>
      <c r="C268" s="140" t="s">
        <v>425</v>
      </c>
      <c r="D268" s="141">
        <v>0.33</v>
      </c>
      <c r="E268" s="140">
        <v>0.25</v>
      </c>
      <c r="F268" s="251">
        <v>0.02</v>
      </c>
      <c r="G268" s="170">
        <v>0.08</v>
      </c>
      <c r="H268" s="342" t="s">
        <v>572</v>
      </c>
      <c r="I268" s="984">
        <v>196</v>
      </c>
      <c r="N268" s="91"/>
    </row>
    <row r="269" spans="1:14" s="58" customFormat="1" ht="21.75" customHeight="1" x14ac:dyDescent="0.25">
      <c r="A269" s="387" t="s">
        <v>119</v>
      </c>
      <c r="B269" s="243" t="s">
        <v>424</v>
      </c>
      <c r="C269" s="239" t="s">
        <v>425</v>
      </c>
      <c r="D269" s="238">
        <v>0.34</v>
      </c>
      <c r="E269" s="239">
        <v>19</v>
      </c>
      <c r="F269" s="388">
        <f>+INVERSIÓN!$CI$10</f>
        <v>19</v>
      </c>
      <c r="G269" s="347">
        <f t="shared" ref="G269:G271" si="13">+F269/E269</f>
        <v>1</v>
      </c>
      <c r="H269" s="342" t="str">
        <f>+G186</f>
        <v>A marzo 2022 Obras de mitigación: Terminadas y Contratos de obra- interventoría finalizados.</v>
      </c>
      <c r="I269" s="984">
        <v>196</v>
      </c>
      <c r="N269" s="91"/>
    </row>
    <row r="270" spans="1:14" s="58" customFormat="1" ht="21.75" customHeight="1" x14ac:dyDescent="0.25">
      <c r="A270" s="387" t="s">
        <v>119</v>
      </c>
      <c r="B270" s="243" t="s">
        <v>426</v>
      </c>
      <c r="C270" s="239" t="s">
        <v>425</v>
      </c>
      <c r="D270" s="238">
        <v>0.33</v>
      </c>
      <c r="E270" s="239">
        <v>12</v>
      </c>
      <c r="F270" s="388">
        <f>+INVERSIÓN!$CI$17</f>
        <v>3</v>
      </c>
      <c r="G270" s="347">
        <f t="shared" si="13"/>
        <v>0.25</v>
      </c>
      <c r="H270" s="342" t="str">
        <f t="shared" ref="H270:H271" si="14">+G187</f>
        <v>Acumulado a marzo de 2022, se cuenta con la generación de 3 documentos técnicos sobre áreas de importancia ambiental correspondiente a la conservación de los ecosistemas del Distrito Capital.</v>
      </c>
      <c r="I270" s="984">
        <v>196</v>
      </c>
      <c r="N270" s="91"/>
    </row>
    <row r="271" spans="1:14" s="58" customFormat="1" ht="21.75" customHeight="1" x14ac:dyDescent="0.25">
      <c r="A271" s="387" t="s">
        <v>119</v>
      </c>
      <c r="B271" s="243" t="s">
        <v>427</v>
      </c>
      <c r="C271" s="239" t="s">
        <v>425</v>
      </c>
      <c r="D271" s="238">
        <v>0.33</v>
      </c>
      <c r="E271" s="348">
        <v>0.25</v>
      </c>
      <c r="F271" s="389">
        <f>+INVERSIÓN!$CI$24</f>
        <v>0.03</v>
      </c>
      <c r="G271" s="347">
        <f t="shared" si="13"/>
        <v>0.12</v>
      </c>
      <c r="H271" s="342" t="str">
        <f t="shared" si="14"/>
        <v>Se continuó el proceso de revision de protocolos y programa. Se continuó campo de fauna y flora, y se apoyó actividades de ciencia ciudadana y acuredos de conservación. Se realizó taller conceptos</v>
      </c>
      <c r="I271" s="984">
        <v>196</v>
      </c>
      <c r="N271" s="91"/>
    </row>
    <row r="272" spans="1:14" s="58" customFormat="1" ht="15" thickBot="1" x14ac:dyDescent="0.3">
      <c r="A272" s="343"/>
      <c r="B272" s="344"/>
      <c r="C272" s="344"/>
      <c r="D272" s="345"/>
      <c r="E272" s="344"/>
      <c r="F272" s="344"/>
      <c r="G272" s="344"/>
      <c r="H272" s="346"/>
      <c r="N272" s="91"/>
    </row>
    <row r="273" spans="1:14" s="58" customFormat="1" hidden="1" x14ac:dyDescent="0.25">
      <c r="A273" s="943" t="s">
        <v>169</v>
      </c>
      <c r="B273" s="944"/>
      <c r="C273" s="944"/>
      <c r="D273" s="944"/>
      <c r="E273" s="944"/>
      <c r="F273" s="944"/>
      <c r="G273" s="944"/>
      <c r="H273" s="945"/>
      <c r="N273" s="91"/>
    </row>
    <row r="274" spans="1:14" s="58" customFormat="1" ht="52.5" hidden="1" customHeight="1" x14ac:dyDescent="0.25">
      <c r="A274" s="51" t="s">
        <v>48</v>
      </c>
      <c r="B274" s="119" t="s">
        <v>164</v>
      </c>
      <c r="C274" s="52" t="s">
        <v>129</v>
      </c>
      <c r="D274" s="120" t="s">
        <v>145</v>
      </c>
      <c r="E274" s="52" t="s">
        <v>170</v>
      </c>
      <c r="F274" s="52" t="s">
        <v>171</v>
      </c>
      <c r="G274" s="52" t="s">
        <v>172</v>
      </c>
      <c r="H274" s="121" t="s">
        <v>155</v>
      </c>
      <c r="N274" s="91"/>
    </row>
    <row r="275" spans="1:14" s="58" customFormat="1" ht="16.5" hidden="1" customHeight="1" x14ac:dyDescent="0.25">
      <c r="A275" s="53" t="s">
        <v>117</v>
      </c>
      <c r="B275" s="54"/>
      <c r="C275" s="54"/>
      <c r="D275" s="122"/>
      <c r="E275" s="54"/>
      <c r="F275" s="54"/>
      <c r="G275" s="54" t="e">
        <f>F275/E275</f>
        <v>#DIV/0!</v>
      </c>
      <c r="H275" s="123"/>
      <c r="N275" s="91"/>
    </row>
    <row r="276" spans="1:14" s="58" customFormat="1" ht="16.5" hidden="1" customHeight="1" x14ac:dyDescent="0.25">
      <c r="A276" s="53" t="s">
        <v>118</v>
      </c>
      <c r="B276" s="54"/>
      <c r="C276" s="54"/>
      <c r="D276" s="122"/>
      <c r="E276" s="54"/>
      <c r="F276" s="54"/>
      <c r="G276" s="54" t="e">
        <f t="shared" ref="G276:G286" si="15">F276/E276</f>
        <v>#DIV/0!</v>
      </c>
      <c r="H276" s="123"/>
      <c r="N276" s="91"/>
    </row>
    <row r="277" spans="1:14" s="58" customFormat="1" ht="16.5" hidden="1" customHeight="1" x14ac:dyDescent="0.25">
      <c r="A277" s="53" t="s">
        <v>119</v>
      </c>
      <c r="B277" s="54"/>
      <c r="C277" s="54"/>
      <c r="D277" s="122"/>
      <c r="E277" s="54"/>
      <c r="F277" s="54"/>
      <c r="G277" s="54" t="e">
        <f t="shared" si="15"/>
        <v>#DIV/0!</v>
      </c>
      <c r="H277" s="123"/>
      <c r="N277" s="91"/>
    </row>
    <row r="278" spans="1:14" s="58" customFormat="1" ht="16.5" hidden="1" customHeight="1" x14ac:dyDescent="0.25">
      <c r="A278" s="53" t="s">
        <v>120</v>
      </c>
      <c r="B278" s="54"/>
      <c r="C278" s="54"/>
      <c r="D278" s="122"/>
      <c r="E278" s="54"/>
      <c r="F278" s="54"/>
      <c r="G278" s="54" t="e">
        <f t="shared" si="15"/>
        <v>#DIV/0!</v>
      </c>
      <c r="H278" s="123"/>
      <c r="N278" s="91"/>
    </row>
    <row r="279" spans="1:14" s="58" customFormat="1" ht="16.5" hidden="1" customHeight="1" x14ac:dyDescent="0.25">
      <c r="A279" s="53" t="s">
        <v>121</v>
      </c>
      <c r="B279" s="54"/>
      <c r="C279" s="54"/>
      <c r="D279" s="122"/>
      <c r="E279" s="54"/>
      <c r="F279" s="54"/>
      <c r="G279" s="54" t="e">
        <f t="shared" si="15"/>
        <v>#DIV/0!</v>
      </c>
      <c r="H279" s="123"/>
      <c r="N279" s="91"/>
    </row>
    <row r="280" spans="1:14" s="58" customFormat="1" ht="16.5" hidden="1" customHeight="1" x14ac:dyDescent="0.25">
      <c r="A280" s="53" t="s">
        <v>122</v>
      </c>
      <c r="B280" s="54"/>
      <c r="C280" s="54"/>
      <c r="D280" s="122"/>
      <c r="E280" s="54"/>
      <c r="F280" s="54"/>
      <c r="G280" s="54" t="e">
        <f t="shared" si="15"/>
        <v>#DIV/0!</v>
      </c>
      <c r="H280" s="123"/>
      <c r="N280" s="91"/>
    </row>
    <row r="281" spans="1:14" s="58" customFormat="1" hidden="1" x14ac:dyDescent="0.25">
      <c r="A281" s="53" t="s">
        <v>110</v>
      </c>
      <c r="B281" s="54"/>
      <c r="C281" s="54"/>
      <c r="D281" s="122"/>
      <c r="E281" s="54"/>
      <c r="F281" s="54"/>
      <c r="G281" s="54" t="e">
        <f t="shared" si="15"/>
        <v>#DIV/0!</v>
      </c>
      <c r="H281" s="123"/>
      <c r="N281" s="91"/>
    </row>
    <row r="282" spans="1:14" s="58" customFormat="1" hidden="1" x14ac:dyDescent="0.25">
      <c r="A282" s="53" t="s">
        <v>111</v>
      </c>
      <c r="B282" s="54"/>
      <c r="C282" s="54"/>
      <c r="D282" s="122"/>
      <c r="E282" s="54"/>
      <c r="F282" s="54"/>
      <c r="G282" s="54" t="e">
        <f t="shared" si="15"/>
        <v>#DIV/0!</v>
      </c>
      <c r="H282" s="123"/>
      <c r="N282" s="91"/>
    </row>
    <row r="283" spans="1:14" s="58" customFormat="1" hidden="1" x14ac:dyDescent="0.25">
      <c r="A283" s="53" t="s">
        <v>112</v>
      </c>
      <c r="B283" s="54"/>
      <c r="C283" s="54"/>
      <c r="D283" s="122"/>
      <c r="E283" s="54"/>
      <c r="F283" s="54"/>
      <c r="G283" s="54" t="e">
        <f t="shared" si="15"/>
        <v>#DIV/0!</v>
      </c>
      <c r="H283" s="123"/>
      <c r="N283" s="91"/>
    </row>
    <row r="284" spans="1:14" s="58" customFormat="1" hidden="1" x14ac:dyDescent="0.25">
      <c r="A284" s="53" t="s">
        <v>113</v>
      </c>
      <c r="B284" s="54"/>
      <c r="C284" s="54"/>
      <c r="D284" s="122"/>
      <c r="E284" s="54"/>
      <c r="F284" s="54"/>
      <c r="G284" s="54" t="e">
        <f t="shared" si="15"/>
        <v>#DIV/0!</v>
      </c>
      <c r="H284" s="123"/>
      <c r="N284" s="91"/>
    </row>
    <row r="285" spans="1:14" s="58" customFormat="1" hidden="1" x14ac:dyDescent="0.25">
      <c r="A285" s="53" t="s">
        <v>114</v>
      </c>
      <c r="B285" s="54"/>
      <c r="C285" s="54"/>
      <c r="D285" s="122"/>
      <c r="E285" s="54"/>
      <c r="F285" s="54"/>
      <c r="G285" s="54" t="e">
        <f t="shared" si="15"/>
        <v>#DIV/0!</v>
      </c>
      <c r="H285" s="123"/>
      <c r="N285" s="91"/>
    </row>
    <row r="286" spans="1:14" s="58" customFormat="1" ht="15" hidden="1" thickBot="1" x14ac:dyDescent="0.3">
      <c r="A286" s="55" t="s">
        <v>115</v>
      </c>
      <c r="B286" s="56"/>
      <c r="C286" s="56"/>
      <c r="D286" s="124"/>
      <c r="E286" s="56"/>
      <c r="F286" s="56"/>
      <c r="G286" s="56" t="e">
        <f t="shared" si="15"/>
        <v>#DIV/0!</v>
      </c>
      <c r="H286" s="125"/>
      <c r="N286" s="91"/>
    </row>
    <row r="287" spans="1:14" s="58" customFormat="1" ht="15" hidden="1" thickBot="1" x14ac:dyDescent="0.3">
      <c r="A287" s="57"/>
      <c r="D287" s="60"/>
      <c r="H287" s="108"/>
      <c r="N287" s="91"/>
    </row>
    <row r="288" spans="1:14" s="58" customFormat="1" hidden="1" x14ac:dyDescent="0.25">
      <c r="A288" s="943" t="s">
        <v>173</v>
      </c>
      <c r="B288" s="944"/>
      <c r="C288" s="944"/>
      <c r="D288" s="944"/>
      <c r="E288" s="944"/>
      <c r="F288" s="944"/>
      <c r="G288" s="944"/>
      <c r="H288" s="945"/>
      <c r="N288" s="91"/>
    </row>
    <row r="289" spans="1:44" s="58" customFormat="1" ht="63.75" hidden="1" customHeight="1" x14ac:dyDescent="0.25">
      <c r="A289" s="51" t="s">
        <v>49</v>
      </c>
      <c r="B289" s="119" t="s">
        <v>164</v>
      </c>
      <c r="C289" s="52" t="s">
        <v>129</v>
      </c>
      <c r="D289" s="120" t="s">
        <v>150</v>
      </c>
      <c r="E289" s="52" t="s">
        <v>174</v>
      </c>
      <c r="F289" s="52" t="s">
        <v>175</v>
      </c>
      <c r="G289" s="52" t="s">
        <v>176</v>
      </c>
      <c r="H289" s="121" t="s">
        <v>155</v>
      </c>
      <c r="N289" s="91"/>
    </row>
    <row r="290" spans="1:44" s="58" customFormat="1" hidden="1" x14ac:dyDescent="0.25">
      <c r="A290" s="53" t="s">
        <v>117</v>
      </c>
      <c r="B290" s="54"/>
      <c r="C290" s="54"/>
      <c r="D290" s="122"/>
      <c r="E290" s="54"/>
      <c r="F290" s="54"/>
      <c r="G290" s="54" t="e">
        <f>F290/E290</f>
        <v>#DIV/0!</v>
      </c>
      <c r="H290" s="123"/>
      <c r="N290" s="91"/>
    </row>
    <row r="291" spans="1:44" s="58" customFormat="1" hidden="1" x14ac:dyDescent="0.25">
      <c r="A291" s="53" t="s">
        <v>118</v>
      </c>
      <c r="B291" s="54"/>
      <c r="C291" s="54"/>
      <c r="D291" s="122"/>
      <c r="E291" s="54"/>
      <c r="F291" s="54"/>
      <c r="G291" s="54" t="e">
        <f t="shared" ref="G291:G301" si="16">F291/E291</f>
        <v>#DIV/0!</v>
      </c>
      <c r="H291" s="123"/>
      <c r="N291" s="91"/>
    </row>
    <row r="292" spans="1:44" s="58" customFormat="1" hidden="1" x14ac:dyDescent="0.25">
      <c r="A292" s="53" t="s">
        <v>119</v>
      </c>
      <c r="B292" s="54"/>
      <c r="C292" s="54"/>
      <c r="D292" s="122"/>
      <c r="E292" s="54"/>
      <c r="F292" s="54"/>
      <c r="G292" s="54" t="e">
        <f t="shared" si="16"/>
        <v>#DIV/0!</v>
      </c>
      <c r="H292" s="123"/>
      <c r="N292" s="91"/>
    </row>
    <row r="293" spans="1:44" s="58" customFormat="1" hidden="1" x14ac:dyDescent="0.25">
      <c r="A293" s="53" t="s">
        <v>120</v>
      </c>
      <c r="B293" s="54"/>
      <c r="C293" s="54"/>
      <c r="D293" s="122"/>
      <c r="E293" s="54"/>
      <c r="F293" s="54"/>
      <c r="G293" s="54" t="e">
        <f t="shared" si="16"/>
        <v>#DIV/0!</v>
      </c>
      <c r="H293" s="123"/>
      <c r="N293" s="91"/>
    </row>
    <row r="294" spans="1:44" s="58" customFormat="1" hidden="1" x14ac:dyDescent="0.25">
      <c r="A294" s="53" t="s">
        <v>121</v>
      </c>
      <c r="B294" s="54"/>
      <c r="C294" s="54"/>
      <c r="D294" s="122"/>
      <c r="E294" s="54"/>
      <c r="F294" s="54"/>
      <c r="G294" s="54" t="e">
        <f t="shared" si="16"/>
        <v>#DIV/0!</v>
      </c>
      <c r="H294" s="123"/>
      <c r="N294" s="91"/>
    </row>
    <row r="295" spans="1:44" s="58" customFormat="1" hidden="1" x14ac:dyDescent="0.25">
      <c r="A295" s="53" t="s">
        <v>122</v>
      </c>
      <c r="B295" s="54"/>
      <c r="C295" s="54"/>
      <c r="D295" s="122"/>
      <c r="E295" s="54"/>
      <c r="F295" s="54"/>
      <c r="G295" s="54" t="e">
        <f t="shared" si="16"/>
        <v>#DIV/0!</v>
      </c>
      <c r="H295" s="123"/>
      <c r="N295" s="91"/>
    </row>
    <row r="296" spans="1:44" s="58" customFormat="1" hidden="1" x14ac:dyDescent="0.25">
      <c r="A296" s="53" t="s">
        <v>110</v>
      </c>
      <c r="B296" s="54"/>
      <c r="C296" s="54"/>
      <c r="D296" s="122"/>
      <c r="E296" s="54"/>
      <c r="F296" s="54"/>
      <c r="G296" s="54" t="e">
        <f t="shared" si="16"/>
        <v>#DIV/0!</v>
      </c>
      <c r="H296" s="123"/>
      <c r="N296" s="91"/>
    </row>
    <row r="297" spans="1:44" s="58" customFormat="1" hidden="1" x14ac:dyDescent="0.25">
      <c r="A297" s="53" t="s">
        <v>111</v>
      </c>
      <c r="B297" s="54"/>
      <c r="C297" s="54"/>
      <c r="D297" s="122"/>
      <c r="E297" s="54"/>
      <c r="F297" s="54"/>
      <c r="G297" s="54" t="e">
        <f t="shared" si="16"/>
        <v>#DIV/0!</v>
      </c>
      <c r="H297" s="123"/>
      <c r="N297" s="91"/>
    </row>
    <row r="298" spans="1:44" s="58" customFormat="1" hidden="1" x14ac:dyDescent="0.25">
      <c r="A298" s="53" t="s">
        <v>112</v>
      </c>
      <c r="B298" s="54"/>
      <c r="C298" s="54"/>
      <c r="D298" s="122"/>
      <c r="E298" s="54"/>
      <c r="F298" s="54"/>
      <c r="G298" s="54" t="e">
        <f t="shared" si="16"/>
        <v>#DIV/0!</v>
      </c>
      <c r="H298" s="123"/>
      <c r="N298" s="91"/>
    </row>
    <row r="299" spans="1:44" s="58" customFormat="1" hidden="1" x14ac:dyDescent="0.25">
      <c r="A299" s="53" t="s">
        <v>113</v>
      </c>
      <c r="B299" s="54"/>
      <c r="C299" s="54"/>
      <c r="D299" s="122"/>
      <c r="E299" s="54"/>
      <c r="F299" s="54"/>
      <c r="G299" s="54" t="e">
        <f t="shared" si="16"/>
        <v>#DIV/0!</v>
      </c>
      <c r="H299" s="123"/>
      <c r="N299" s="91"/>
    </row>
    <row r="300" spans="1:44" s="58" customFormat="1" hidden="1" x14ac:dyDescent="0.25">
      <c r="A300" s="53" t="s">
        <v>114</v>
      </c>
      <c r="B300" s="54"/>
      <c r="C300" s="54"/>
      <c r="D300" s="122"/>
      <c r="E300" s="54"/>
      <c r="F300" s="54"/>
      <c r="G300" s="54" t="e">
        <f t="shared" si="16"/>
        <v>#DIV/0!</v>
      </c>
      <c r="H300" s="123"/>
      <c r="N300" s="91"/>
    </row>
    <row r="301" spans="1:44" s="58" customFormat="1" ht="15" hidden="1" thickBot="1" x14ac:dyDescent="0.3">
      <c r="A301" s="55" t="s">
        <v>115</v>
      </c>
      <c r="B301" s="56"/>
      <c r="C301" s="56"/>
      <c r="D301" s="124"/>
      <c r="E301" s="56"/>
      <c r="F301" s="56"/>
      <c r="G301" s="56" t="e">
        <f t="shared" si="16"/>
        <v>#DIV/0!</v>
      </c>
      <c r="H301" s="125"/>
      <c r="N301" s="91"/>
    </row>
    <row r="302" spans="1:44" s="58" customFormat="1" ht="26.25" customHeight="1" x14ac:dyDescent="0.25">
      <c r="A302" s="59" t="s">
        <v>30</v>
      </c>
      <c r="B302" s="60"/>
      <c r="C302" s="60"/>
      <c r="D302" s="60"/>
      <c r="E302" s="126"/>
      <c r="F302" s="126"/>
      <c r="G302" s="126"/>
      <c r="H302" s="127"/>
      <c r="I302" s="126"/>
      <c r="J302" s="126"/>
      <c r="K302" s="126"/>
      <c r="L302" s="126"/>
      <c r="M302" s="126"/>
      <c r="N302" s="128"/>
      <c r="O302" s="126"/>
      <c r="P302" s="126"/>
      <c r="Q302" s="126"/>
      <c r="R302" s="126"/>
      <c r="S302" s="126"/>
      <c r="T302" s="126"/>
      <c r="U302" s="126"/>
      <c r="V302" s="126"/>
      <c r="W302" s="126"/>
      <c r="X302" s="60"/>
      <c r="Y302" s="60"/>
      <c r="Z302" s="60"/>
      <c r="AA302" s="60"/>
      <c r="AB302" s="60"/>
      <c r="AC302" s="60"/>
      <c r="AD302" s="129"/>
      <c r="AE302" s="129"/>
      <c r="AF302" s="129"/>
      <c r="AG302" s="129"/>
      <c r="AH302" s="129"/>
      <c r="AI302" s="129"/>
      <c r="AJ302" s="129"/>
      <c r="AK302" s="129"/>
      <c r="AL302" s="130"/>
      <c r="AM302" s="130"/>
      <c r="AN302" s="130"/>
      <c r="AO302" s="130"/>
      <c r="AP302" s="130"/>
      <c r="AQ302" s="130"/>
      <c r="AR302" s="130"/>
    </row>
    <row r="303" spans="1:44" ht="15" x14ac:dyDescent="0.25">
      <c r="A303" s="1" t="s">
        <v>31</v>
      </c>
      <c r="B303" s="615" t="s">
        <v>32</v>
      </c>
      <c r="C303" s="616"/>
      <c r="D303" s="616"/>
      <c r="E303" s="616"/>
      <c r="F303" s="616"/>
      <c r="G303" s="616"/>
      <c r="H303" s="617"/>
      <c r="I303" s="780" t="s">
        <v>33</v>
      </c>
      <c r="J303" s="781"/>
      <c r="K303" s="781"/>
      <c r="L303" s="781"/>
      <c r="M303" s="781"/>
      <c r="N303" s="781"/>
      <c r="O303" s="782"/>
    </row>
    <row r="304" spans="1:44" ht="15" x14ac:dyDescent="0.25">
      <c r="A304" s="273">
        <v>13</v>
      </c>
      <c r="B304" s="621" t="s">
        <v>74</v>
      </c>
      <c r="C304" s="621"/>
      <c r="D304" s="621"/>
      <c r="E304" s="621"/>
      <c r="F304" s="621"/>
      <c r="G304" s="621"/>
      <c r="H304" s="621"/>
      <c r="I304" s="621" t="s">
        <v>65</v>
      </c>
      <c r="J304" s="621"/>
      <c r="K304" s="621"/>
      <c r="L304" s="621"/>
      <c r="M304" s="621"/>
      <c r="N304" s="621"/>
      <c r="O304" s="621"/>
    </row>
    <row r="305" spans="1:15" ht="15" x14ac:dyDescent="0.25">
      <c r="A305" s="273">
        <v>14</v>
      </c>
      <c r="B305" s="621" t="s">
        <v>224</v>
      </c>
      <c r="C305" s="621"/>
      <c r="D305" s="621"/>
      <c r="E305" s="621"/>
      <c r="F305" s="621"/>
      <c r="G305" s="621"/>
      <c r="H305" s="621"/>
      <c r="I305" s="982" t="s">
        <v>494</v>
      </c>
      <c r="J305" s="982"/>
      <c r="K305" s="982"/>
      <c r="L305" s="982"/>
      <c r="M305" s="982"/>
      <c r="N305" s="982"/>
      <c r="O305" s="982"/>
    </row>
  </sheetData>
  <mergeCells count="45">
    <mergeCell ref="B303:H303"/>
    <mergeCell ref="I303:O303"/>
    <mergeCell ref="B304:H304"/>
    <mergeCell ref="I304:O304"/>
    <mergeCell ref="B305:H305"/>
    <mergeCell ref="I305:O305"/>
    <mergeCell ref="A44:H44"/>
    <mergeCell ref="A1:B3"/>
    <mergeCell ref="C1:N1"/>
    <mergeCell ref="C2:N2"/>
    <mergeCell ref="C3:G3"/>
    <mergeCell ref="H3:N3"/>
    <mergeCell ref="A4:B4"/>
    <mergeCell ref="C4:N4"/>
    <mergeCell ref="A5:B5"/>
    <mergeCell ref="C5:N5"/>
    <mergeCell ref="A7:H7"/>
    <mergeCell ref="A22:H22"/>
    <mergeCell ref="A29:H29"/>
    <mergeCell ref="B147:B148"/>
    <mergeCell ref="C147:C148"/>
    <mergeCell ref="A59:N59"/>
    <mergeCell ref="A89:N89"/>
    <mergeCell ref="A104:N104"/>
    <mergeCell ref="A119:N119"/>
    <mergeCell ref="A135:G135"/>
    <mergeCell ref="B138:B139"/>
    <mergeCell ref="C138:C139"/>
    <mergeCell ref="B141:B142"/>
    <mergeCell ref="C141:C142"/>
    <mergeCell ref="B144:B145"/>
    <mergeCell ref="C144:C145"/>
    <mergeCell ref="G144:G145"/>
    <mergeCell ref="A273:H273"/>
    <mergeCell ref="A288:H288"/>
    <mergeCell ref="A260:H260"/>
    <mergeCell ref="G149:G150"/>
    <mergeCell ref="B150:B151"/>
    <mergeCell ref="C150:C151"/>
    <mergeCell ref="B153:B154"/>
    <mergeCell ref="C153:C154"/>
    <mergeCell ref="A175:G175"/>
    <mergeCell ref="A190:G190"/>
    <mergeCell ref="A205:G205"/>
    <mergeCell ref="A220:H220"/>
  </mergeCells>
  <conditionalFormatting sqref="O75 I262:I271">
    <cfRule type="cellIs" dxfId="18" priority="23" operator="greaterThan">
      <formula>200</formula>
    </cfRule>
  </conditionalFormatting>
  <conditionalFormatting sqref="O76">
    <cfRule type="cellIs" dxfId="17" priority="22" operator="greaterThan">
      <formula>200</formula>
    </cfRule>
  </conditionalFormatting>
  <conditionalFormatting sqref="O69">
    <cfRule type="cellIs" dxfId="16" priority="21" operator="greaterThan">
      <formula>200</formula>
    </cfRule>
  </conditionalFormatting>
  <conditionalFormatting sqref="I243:I244">
    <cfRule type="cellIs" dxfId="15" priority="19" operator="greaterThan">
      <formula>200</formula>
    </cfRule>
  </conditionalFormatting>
  <conditionalFormatting sqref="H158:H160">
    <cfRule type="cellIs" dxfId="14" priority="18" operator="greaterThan">
      <formula>200</formula>
    </cfRule>
  </conditionalFormatting>
  <conditionalFormatting sqref="H161:H163">
    <cfRule type="cellIs" dxfId="13" priority="17" operator="greaterThan">
      <formula>200</formula>
    </cfRule>
  </conditionalFormatting>
  <conditionalFormatting sqref="O77:O78">
    <cfRule type="cellIs" dxfId="12" priority="15" operator="greaterThan">
      <formula>200</formula>
    </cfRule>
  </conditionalFormatting>
  <conditionalFormatting sqref="O83:O84">
    <cfRule type="cellIs" dxfId="11" priority="14" operator="greaterThan">
      <formula>200</formula>
    </cfRule>
  </conditionalFormatting>
  <conditionalFormatting sqref="H170:H172">
    <cfRule type="cellIs" dxfId="10" priority="13" operator="greaterThan">
      <formula>200</formula>
    </cfRule>
  </conditionalFormatting>
  <conditionalFormatting sqref="I255:I258">
    <cfRule type="cellIs" dxfId="9" priority="12" operator="greaterThan">
      <formula>200</formula>
    </cfRule>
  </conditionalFormatting>
  <conditionalFormatting sqref="O79:O80">
    <cfRule type="cellIs" dxfId="8" priority="11" operator="greaterThan">
      <formula>200</formula>
    </cfRule>
  </conditionalFormatting>
  <conditionalFormatting sqref="H164:H166">
    <cfRule type="cellIs" dxfId="7" priority="10" operator="greaterThan">
      <formula>200</formula>
    </cfRule>
  </conditionalFormatting>
  <conditionalFormatting sqref="I251">
    <cfRule type="cellIs" dxfId="6" priority="7" operator="greaterThan">
      <formula>200</formula>
    </cfRule>
  </conditionalFormatting>
  <conditionalFormatting sqref="I249:I250">
    <cfRule type="cellIs" dxfId="5" priority="8" operator="greaterThan">
      <formula>200</formula>
    </cfRule>
  </conditionalFormatting>
  <conditionalFormatting sqref="I245:I248">
    <cfRule type="cellIs" dxfId="4" priority="6" operator="greaterThan">
      <formula>200</formula>
    </cfRule>
  </conditionalFormatting>
  <conditionalFormatting sqref="O81:O82">
    <cfRule type="cellIs" dxfId="3" priority="5" operator="greaterThan">
      <formula>200</formula>
    </cfRule>
  </conditionalFormatting>
  <conditionalFormatting sqref="H167:H169">
    <cfRule type="cellIs" dxfId="2" priority="4" operator="greaterThan">
      <formula>200</formula>
    </cfRule>
  </conditionalFormatting>
  <conditionalFormatting sqref="I252:I254">
    <cfRule type="cellIs" dxfId="1" priority="3" operator="greaterThan">
      <formula>200</formula>
    </cfRule>
  </conditionalFormatting>
  <conditionalFormatting sqref="H177:H188">
    <cfRule type="cellIs" dxfId="0" priority="2" operator="greaterThan">
      <formula>200</formula>
    </cfRule>
  </conditionalFormatting>
  <pageMargins left="0.7" right="0.7" top="0.75" bottom="0.75" header="0.3" footer="0.3"/>
  <pageSetup orientation="portrait" horizontalDpi="4294967293"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 </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2022-06-04T03:10:14Z</dcterms:modified>
</cp:coreProperties>
</file>