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426"/>
  <workbookPr defaultThemeVersion="124226"/>
  <bookViews>
    <workbookView xWindow="65296" yWindow="1695" windowWidth="20490" windowHeight="10575" tabRatio="494" firstSheet="3" activeTab="3"/>
  </bookViews>
  <sheets>
    <sheet name="GESTIÓN" sheetId="5" r:id="rId1"/>
    <sheet name="ACT." sheetId="14" state="hidden" r:id="rId2"/>
    <sheet name="PROGR_CUATRI" sheetId="36" state="hidden" r:id="rId3"/>
    <sheet name="INVERSIÓN" sheetId="6" r:id="rId4"/>
    <sheet name="ACTIVIDADES" sheetId="7" r:id="rId5"/>
    <sheet name="TERRITORIALIZACIÓN" sheetId="37" r:id="rId6"/>
    <sheet name="9. FLORA TOTAL SIN UPZ" sheetId="30" state="hidden" r:id="rId7"/>
    <sheet name="8. FLORA TOTAL SIN UPZ" sheetId="27" state="hidden" r:id="rId8"/>
    <sheet name="Report" sheetId="24" state="hidden" r:id="rId9"/>
    <sheet name="SEPT-TERRI SILV" sheetId="31" state="hidden" r:id="rId10"/>
    <sheet name="Hoja1" sheetId="28" state="hidden" r:id="rId11"/>
    <sheet name="LOC" sheetId="32" state="hidden" r:id="rId12"/>
    <sheet name="Hoja8" sheetId="35" state="hidden" r:id="rId13"/>
    <sheet name="JUR" sheetId="34" state="hidden" r:id="rId14"/>
    <sheet name="TERRITORIALIZACIÓN_O" sheetId="12" state="hidden" r:id="rId15"/>
    <sheet name="SILVICULTURA 2020" sheetId="16" state="hidden" r:id="rId16"/>
    <sheet name="FLORA 2020" sheetId="18" state="hidden" r:id="rId17"/>
  </sheets>
  <externalReferences>
    <externalReference r:id="rId21"/>
    <externalReference r:id="rId22"/>
    <externalReference r:id="rId23"/>
  </externalReferences>
  <definedNames>
    <definedName name="__bookmark_1" localSheetId="16">#REF!</definedName>
    <definedName name="__bookmark_1" localSheetId="8">'Report'!$B$1:$N$21</definedName>
    <definedName name="__bookmark_1" localSheetId="9">#REF!</definedName>
    <definedName name="__bookmark_1" localSheetId="15">#REF!</definedName>
    <definedName name="__bookmark_1">#REF!</definedName>
    <definedName name="_xlnm._FilterDatabase" localSheetId="6" hidden="1">'9. FLORA TOTAL SIN UPZ'!$A$1:$Q$1</definedName>
    <definedName name="_xlnm._FilterDatabase" localSheetId="11" hidden="1">'LOC'!$A$1:$F$1</definedName>
    <definedName name="_xlnm._FilterDatabase" localSheetId="8" hidden="1">'Report'!$A$1:$AD$1</definedName>
    <definedName name="_xlnm.Print_Area" localSheetId="4">'ACTIVIDADES'!$A$1:$V$33</definedName>
    <definedName name="_xlnm.Print_Area" localSheetId="0">'GESTIÓN'!$A$1:$EL$17</definedName>
    <definedName name="_xlnm.Print_Area" localSheetId="3">'INVERSIÓN'!$A$1:$EI$38</definedName>
    <definedName name="CONDICION_POBLACIONAL" localSheetId="16">'[1]Variables'!$C$1:$C$24</definedName>
    <definedName name="CONDICION_POBLACIONAL" localSheetId="9">'[1]Variables'!$C$1:$C$24</definedName>
    <definedName name="CONDICION_POBLACIONAL" localSheetId="15">'[1]Variables'!$C$1:$C$24</definedName>
    <definedName name="CONDICION_POBLACIONAL">'[2]Variables'!$C$1:$C$24</definedName>
    <definedName name="GRUPO_ETAREO" localSheetId="16">'[1]Variables'!$A$1:$A$8</definedName>
    <definedName name="GRUPO_ETAREO" localSheetId="9">'[1]Variables'!$A$1:$A$8</definedName>
    <definedName name="GRUPO_ETAREO" localSheetId="15">'[1]Variables'!$A$1:$A$8</definedName>
    <definedName name="GRUPO_ETAREO">'[2]Variables'!$A$1:$A$8</definedName>
    <definedName name="GRUPO_ETAREOS" localSheetId="16">#REF!</definedName>
    <definedName name="GRUPO_ETAREOS" localSheetId="9">#REF!</definedName>
    <definedName name="GRUPO_ETAREOS" localSheetId="15">#REF!</definedName>
    <definedName name="GRUPO_ETAREOS">#REF!</definedName>
    <definedName name="GRUPO_ETARIO" localSheetId="16">#REF!</definedName>
    <definedName name="GRUPO_ETARIO" localSheetId="9">#REF!</definedName>
    <definedName name="GRUPO_ETARIO" localSheetId="15">#REF!</definedName>
    <definedName name="GRUPO_ETARIO">#REF!</definedName>
    <definedName name="GRUPO_ETNICO" localSheetId="16">#REF!</definedName>
    <definedName name="GRUPO_ETNICO" localSheetId="9">#REF!</definedName>
    <definedName name="GRUPO_ETNICO" localSheetId="15">#REF!</definedName>
    <definedName name="GRUPO_ETNICO">#REF!</definedName>
    <definedName name="GRUPOETNICO" localSheetId="16">#REF!</definedName>
    <definedName name="GRUPOETNICO" localSheetId="9">#REF!</definedName>
    <definedName name="GRUPOETNICO" localSheetId="15">#REF!</definedName>
    <definedName name="GRUPOETNICO">#REF!</definedName>
    <definedName name="GRUPOS_ETNICOS" localSheetId="16">'[1]Variables'!$H$1:$H$8</definedName>
    <definedName name="GRUPOS_ETNICOS" localSheetId="9">'[1]Variables'!$H$1:$H$8</definedName>
    <definedName name="GRUPOS_ETNICOS" localSheetId="15">'[1]Variables'!$H$1:$H$8</definedName>
    <definedName name="GRUPOS_ETNICOS">'[2]Variables'!$H$1:$H$8</definedName>
    <definedName name="LOCALIDAD" localSheetId="16">#REF!</definedName>
    <definedName name="LOCALIDAD" localSheetId="9">#REF!</definedName>
    <definedName name="LOCALIDAD" localSheetId="15">#REF!</definedName>
    <definedName name="LOCALIDAD">#REF!</definedName>
    <definedName name="LOCALIZACION" localSheetId="16">#REF!</definedName>
    <definedName name="LOCALIZACION" localSheetId="9">#REF!</definedName>
    <definedName name="LOCALIZACION" localSheetId="15">#REF!</definedName>
    <definedName name="LOCALIZACION">#REF!</definedName>
  </definedNames>
  <calcPr calcId="191029"/>
  <pivotCaches>
    <pivotCache cacheId="0" r:id="rId18"/>
  </pivotCaches>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Se debe 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Se debe escribir el número y nombre completo del proyecto de inversión.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10" authorId="0">
      <text>
        <r>
          <rPr>
            <b/>
            <sz val="9"/>
            <rFont val="Tahoma"/>
            <family val="2"/>
          </rPr>
          <t>YULIED.PENARANDA:</t>
        </r>
        <r>
          <rPr>
            <sz val="9"/>
            <rFont val="Tahoma"/>
            <family val="2"/>
          </rPr>
          <t xml:space="preserve">
Instrumentos que hacen posible cuantificar de forma  directa el avance de cada una de las Metas Plan de Desarrollo.  </t>
        </r>
      </text>
    </comment>
    <comment ref="EF10" authorId="0">
      <text>
        <r>
          <rPr>
            <b/>
            <sz val="9"/>
            <rFont val="Tahoma"/>
            <family val="2"/>
          </rPr>
          <t>YULIED.PENARANDA:</t>
        </r>
        <r>
          <rPr>
            <sz val="9"/>
            <rFont val="Tahoma"/>
            <family val="2"/>
          </rPr>
          <t xml:space="preserve">
Debe ser formulado para la vigencia; según la tipología del  indicador (ejecutado/programado)</t>
        </r>
      </text>
    </comment>
    <comment ref="EG10"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H10" authorId="0">
      <text>
        <r>
          <rPr>
            <b/>
            <sz val="9"/>
            <rFont val="Tahoma"/>
            <family val="2"/>
          </rPr>
          <t>YULIED.PENARANDA:</t>
        </r>
        <r>
          <rPr>
            <sz val="9"/>
            <rFont val="Tahoma"/>
            <family val="2"/>
          </rPr>
          <t xml:space="preserve">
Logros más representativos en función de la meta plan de desarrollo, (relacionado el avance del indicador en forma cuantitativa y posteriormente cualitativa acumulada al PDD)
Máximo de caracteres 3.000 incluidos espacios.</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que justifican las acciones desarrolladas en el cumplimiento de la meta.
</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B11" authorId="0">
      <text>
        <r>
          <rPr>
            <b/>
            <sz val="9"/>
            <rFont val="Tahoma"/>
            <family val="2"/>
          </rPr>
          <t>YULIED.PENARANDA:</t>
        </r>
        <r>
          <rPr>
            <sz val="9"/>
            <rFont val="Tahoma"/>
            <family val="2"/>
          </rPr>
          <t xml:space="preserve">
Número del programa al que pertenece la estructura del proyecto de inversión asociada al PDD</t>
        </r>
      </text>
    </comment>
    <comment ref="C11" authorId="0">
      <text>
        <r>
          <rPr>
            <b/>
            <sz val="9"/>
            <rFont val="Tahoma"/>
            <family val="2"/>
          </rPr>
          <t>YULIED.PENARANDA:</t>
        </r>
        <r>
          <rPr>
            <sz val="9"/>
            <rFont val="Tahoma"/>
            <family val="2"/>
          </rPr>
          <t xml:space="preserve">
Número de Meta Plan de Desarrollo.</t>
        </r>
      </text>
    </comment>
    <comment ref="D11" authorId="0">
      <text>
        <r>
          <rPr>
            <b/>
            <sz val="9"/>
            <rFont val="Tahoma"/>
            <family val="2"/>
          </rPr>
          <t>YULIED.PENARANDA:</t>
        </r>
        <r>
          <rPr>
            <sz val="9"/>
            <rFont val="Tahoma"/>
            <family val="2"/>
          </rPr>
          <t xml:space="preserve">
Nombre completo de la Meta  del Plan de Desarrollo, según acuerdo.</t>
        </r>
      </text>
    </comment>
    <comment ref="E11" authorId="0">
      <text>
        <r>
          <rPr>
            <b/>
            <sz val="9"/>
            <rFont val="Tahoma"/>
            <family val="2"/>
          </rPr>
          <t>YULIED.PENARANDA:</t>
        </r>
        <r>
          <rPr>
            <sz val="9"/>
            <rFont val="Tahoma"/>
            <family val="2"/>
          </rPr>
          <t xml:space="preserve">
Número asignado al indicador en la estructura del Plan de Desarrollo. </t>
        </r>
      </text>
    </comment>
    <comment ref="F11" authorId="0">
      <text>
        <r>
          <rPr>
            <b/>
            <sz val="9"/>
            <rFont val="Tahoma"/>
            <family val="2"/>
          </rPr>
          <t>YULIED.PENARANDA:</t>
        </r>
        <r>
          <rPr>
            <sz val="9"/>
            <rFont val="Tahoma"/>
            <family val="2"/>
          </rPr>
          <t xml:space="preserve">
Nombre completo del indicador. Expresión verbal, precisa y concreta del patrón de evaluación.</t>
        </r>
      </text>
    </comment>
    <comment ref="G1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H11"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1" authorId="0">
      <text>
        <r>
          <rPr>
            <b/>
            <sz val="9"/>
            <rFont val="Tahoma"/>
            <family val="2"/>
          </rPr>
          <t>YULIED.PENARANDA:</t>
        </r>
        <r>
          <rPr>
            <sz val="9"/>
            <rFont val="Tahoma"/>
            <family val="2"/>
          </rPr>
          <t xml:space="preserve">
Valor de  magnitud física del indicador programada para la totalidad del plan de desarrollo.</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K13" authorId="0">
      <text>
        <r>
          <rPr>
            <b/>
            <sz val="9"/>
            <rFont val="Tahoma"/>
            <family val="2"/>
          </rPr>
          <t>YULIED.PENARANDA:</t>
        </r>
        <r>
          <rPr>
            <sz val="9"/>
            <rFont val="Tahoma"/>
            <family val="2"/>
          </rPr>
          <t xml:space="preserve">
Magnitud física del indicador programada para la vigencia 2020</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15.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YULIED.PENARANDA:</t>
        </r>
        <r>
          <rPr>
            <sz val="9"/>
            <rFont val="Tahoma"/>
            <family val="2"/>
          </rPr>
          <t xml:space="preserve">
Número de la meta proyecto de inversión, según la asignación dada en  SEGPLAN</t>
        </r>
      </text>
    </comment>
    <comment ref="B8" authorId="0">
      <text>
        <r>
          <rPr>
            <b/>
            <sz val="9"/>
            <rFont val="Tahoma"/>
            <family val="2"/>
          </rPr>
          <t>YULIED.PENARANDA:</t>
        </r>
        <r>
          <rPr>
            <sz val="9"/>
            <rFont val="Tahoma"/>
            <family val="2"/>
          </rPr>
          <t xml:space="preserve">
Nombre completo de la meta proyecto de inversión, igual como quedo en inversión</t>
        </r>
      </text>
    </comment>
    <comment ref="C8" authorId="1">
      <text>
        <r>
          <rPr>
            <b/>
            <sz val="10"/>
            <rFont val="Tahoma"/>
            <family val="2"/>
          </rPr>
          <t>Paola A. Rodríguez B.</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text>
        <r>
          <rPr>
            <b/>
            <sz val="9"/>
            <rFont val="Tahoma"/>
            <family val="2"/>
          </rPr>
          <t>YULIED.PENARANDA:</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5" authorId="0">
      <text>
        <r>
          <rPr>
            <b/>
            <sz val="9"/>
            <rFont val="Tahoma"/>
            <family val="2"/>
          </rPr>
          <t>YULIED.PENARANDA:</t>
        </r>
        <r>
          <rPr>
            <sz val="9"/>
            <rFont val="Tahoma"/>
            <family val="2"/>
          </rPr>
          <t xml:space="preserve">
Se suma los recursos presupuestales (vigencia + reservas)</t>
        </r>
      </text>
    </comment>
    <comment ref="D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1" authorId="0">
      <text>
        <r>
          <rPr>
            <b/>
            <sz val="9"/>
            <rFont val="Tahoma"/>
            <family val="2"/>
          </rPr>
          <t>YULIED.PENARANDA:</t>
        </r>
        <r>
          <rPr>
            <sz val="9"/>
            <rFont val="Tahoma"/>
            <family val="2"/>
          </rPr>
          <t xml:space="preserve">
Se suma los recursos presupuestales (vigencia + reservas)</t>
        </r>
      </text>
    </comment>
    <comment ref="D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7" authorId="0">
      <text>
        <r>
          <rPr>
            <b/>
            <sz val="9"/>
            <rFont val="Tahoma"/>
            <family val="2"/>
          </rPr>
          <t>YULIED.PENARANDA:</t>
        </r>
        <r>
          <rPr>
            <sz val="9"/>
            <rFont val="Tahoma"/>
            <family val="2"/>
          </rPr>
          <t xml:space="preserve">
Se suma los recursos presupuestales (vigencia + reservas)</t>
        </r>
      </text>
    </comment>
    <comment ref="D5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3" authorId="0">
      <text>
        <r>
          <rPr>
            <b/>
            <sz val="9"/>
            <rFont val="Tahoma"/>
            <family val="2"/>
          </rPr>
          <t>YULIED.PENARANDA:</t>
        </r>
        <r>
          <rPr>
            <sz val="9"/>
            <rFont val="Tahoma"/>
            <family val="2"/>
          </rPr>
          <t xml:space="preserve">
Se suma los recursos presupuestales (vigencia + reservas)</t>
        </r>
      </text>
    </comment>
    <comment ref="D6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6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9" authorId="0">
      <text>
        <r>
          <rPr>
            <b/>
            <sz val="9"/>
            <rFont val="Tahoma"/>
            <family val="2"/>
          </rPr>
          <t>YULIED.PENARANDA:</t>
        </r>
        <r>
          <rPr>
            <sz val="9"/>
            <rFont val="Tahoma"/>
            <family val="2"/>
          </rPr>
          <t xml:space="preserve">
Se suma los recursos presupuestales (vigencia + reservas)</t>
        </r>
      </text>
    </comment>
    <comment ref="D7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75" authorId="0">
      <text>
        <r>
          <rPr>
            <b/>
            <sz val="9"/>
            <rFont val="Tahoma"/>
            <family val="2"/>
          </rPr>
          <t>YULIED.PENARANDA:</t>
        </r>
        <r>
          <rPr>
            <sz val="9"/>
            <rFont val="Tahoma"/>
            <family val="2"/>
          </rPr>
          <t xml:space="preserve">
Se suma los recursos presupuestales (vigencia + reservas)</t>
        </r>
      </text>
    </comment>
    <comment ref="D7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1" authorId="0">
      <text>
        <r>
          <rPr>
            <b/>
            <sz val="9"/>
            <rFont val="Tahoma"/>
            <family val="2"/>
          </rPr>
          <t>YULIED.PENARANDA:</t>
        </r>
        <r>
          <rPr>
            <sz val="9"/>
            <rFont val="Tahoma"/>
            <family val="2"/>
          </rPr>
          <t xml:space="preserve">
Se suma los recursos presupuestales (vigencia + reservas)</t>
        </r>
      </text>
    </comment>
    <comment ref="D8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8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7" authorId="0">
      <text>
        <r>
          <rPr>
            <b/>
            <sz val="9"/>
            <rFont val="Tahoma"/>
            <family val="2"/>
          </rPr>
          <t>YULIED.PENARANDA:</t>
        </r>
        <r>
          <rPr>
            <sz val="9"/>
            <rFont val="Tahoma"/>
            <family val="2"/>
          </rPr>
          <t xml:space="preserve">
Se suma los recursos presupuestales (vigencia + reservas)</t>
        </r>
      </text>
    </comment>
    <comment ref="D8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3" authorId="0">
      <text>
        <r>
          <rPr>
            <b/>
            <sz val="9"/>
            <rFont val="Tahoma"/>
            <family val="2"/>
          </rPr>
          <t>YULIED.PENARANDA:</t>
        </r>
        <r>
          <rPr>
            <sz val="9"/>
            <rFont val="Tahoma"/>
            <family val="2"/>
          </rPr>
          <t xml:space="preserve">
Se suma los recursos presupuestales (vigencia + reservas)</t>
        </r>
      </text>
    </comment>
    <comment ref="D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9" authorId="0">
      <text>
        <r>
          <rPr>
            <b/>
            <sz val="9"/>
            <rFont val="Tahoma"/>
            <family val="2"/>
          </rPr>
          <t>YULIED.PENARANDA:</t>
        </r>
        <r>
          <rPr>
            <sz val="9"/>
            <rFont val="Tahoma"/>
            <family val="2"/>
          </rPr>
          <t xml:space="preserve">
Se suma los recursos presupuestales (vigencia + reservas)</t>
        </r>
      </text>
    </comment>
    <comment ref="D10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05" authorId="0">
      <text>
        <r>
          <rPr>
            <b/>
            <sz val="9"/>
            <rFont val="Tahoma"/>
            <family val="2"/>
          </rPr>
          <t>YULIED.PENARANDA:</t>
        </r>
        <r>
          <rPr>
            <sz val="9"/>
            <rFont val="Tahoma"/>
            <family val="2"/>
          </rPr>
          <t xml:space="preserve">
Se suma los recursos presupuestales (vigencia + reservas)</t>
        </r>
      </text>
    </comment>
    <comment ref="D10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1" authorId="0">
      <text>
        <r>
          <rPr>
            <b/>
            <sz val="9"/>
            <rFont val="Tahoma"/>
            <family val="2"/>
          </rPr>
          <t>YULIED.PENARANDA:</t>
        </r>
        <r>
          <rPr>
            <sz val="9"/>
            <rFont val="Tahoma"/>
            <family val="2"/>
          </rPr>
          <t xml:space="preserve">
Se suma los recursos presupuestales (vigencia + reservas)</t>
        </r>
      </text>
    </comment>
    <comment ref="D11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1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7" authorId="0">
      <text>
        <r>
          <rPr>
            <b/>
            <sz val="9"/>
            <rFont val="Tahoma"/>
            <family val="2"/>
          </rPr>
          <t>YULIED.PENARANDA:</t>
        </r>
        <r>
          <rPr>
            <sz val="9"/>
            <rFont val="Tahoma"/>
            <family val="2"/>
          </rPr>
          <t xml:space="preserve">
Se suma los recursos presupuestales (vigencia + reservas)</t>
        </r>
      </text>
    </comment>
    <comment ref="D11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3" authorId="0">
      <text>
        <r>
          <rPr>
            <b/>
            <sz val="9"/>
            <rFont val="Tahoma"/>
            <family val="2"/>
          </rPr>
          <t>YULIED.PENARANDA:</t>
        </r>
        <r>
          <rPr>
            <sz val="9"/>
            <rFont val="Tahoma"/>
            <family val="2"/>
          </rPr>
          <t xml:space="preserve">
Se suma los recursos presupuestales (vigencia + reservas)</t>
        </r>
      </text>
    </comment>
    <comment ref="D1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33" authorId="0">
      <text>
        <r>
          <rPr>
            <b/>
            <sz val="9"/>
            <rFont val="Tahoma"/>
            <family val="2"/>
          </rPr>
          <t>YULIED.PENARANDA:</t>
        </r>
        <r>
          <rPr>
            <sz val="9"/>
            <rFont val="Tahoma"/>
            <family val="2"/>
          </rPr>
          <t xml:space="preserve">
Se suma los recursos presupuestales (vigencia + reservas)</t>
        </r>
      </text>
    </comment>
    <comment ref="D1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39" authorId="0">
      <text>
        <r>
          <rPr>
            <b/>
            <sz val="9"/>
            <rFont val="Tahoma"/>
            <family val="2"/>
          </rPr>
          <t>YULIED.PENARANDA:</t>
        </r>
        <r>
          <rPr>
            <sz val="9"/>
            <rFont val="Tahoma"/>
            <family val="2"/>
          </rPr>
          <t xml:space="preserve">
Se suma los recursos presupuestales (vigencia + reservas)</t>
        </r>
      </text>
    </comment>
    <comment ref="D1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45" authorId="0">
      <text>
        <r>
          <rPr>
            <b/>
            <sz val="9"/>
            <rFont val="Tahoma"/>
            <family val="2"/>
          </rPr>
          <t>YULIED.PENARANDA:</t>
        </r>
        <r>
          <rPr>
            <sz val="9"/>
            <rFont val="Tahoma"/>
            <family val="2"/>
          </rPr>
          <t xml:space="preserve">
Se suma los recursos presupuestales (vigencia + reservas)</t>
        </r>
      </text>
    </comment>
    <comment ref="D1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1" authorId="0">
      <text>
        <r>
          <rPr>
            <b/>
            <sz val="9"/>
            <rFont val="Tahoma"/>
            <family val="2"/>
          </rPr>
          <t>YULIED.PENARANDA:</t>
        </r>
        <r>
          <rPr>
            <sz val="9"/>
            <rFont val="Tahoma"/>
            <family val="2"/>
          </rPr>
          <t xml:space="preserve">
Se suma los recursos presupuestales (vigencia + reservas)</t>
        </r>
      </text>
    </comment>
    <comment ref="D1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7" authorId="0">
      <text>
        <r>
          <rPr>
            <b/>
            <sz val="9"/>
            <rFont val="Tahoma"/>
            <family val="2"/>
          </rPr>
          <t>YULIED.PENARANDA:</t>
        </r>
        <r>
          <rPr>
            <sz val="9"/>
            <rFont val="Tahoma"/>
            <family val="2"/>
          </rPr>
          <t xml:space="preserve">
Se suma los recursos presupuestales (vigencia + reservas)</t>
        </r>
      </text>
    </comment>
    <comment ref="D15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5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6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6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63" authorId="0">
      <text>
        <r>
          <rPr>
            <b/>
            <sz val="9"/>
            <rFont val="Tahoma"/>
            <family val="2"/>
          </rPr>
          <t>YULIED.PENARANDA:</t>
        </r>
        <r>
          <rPr>
            <sz val="9"/>
            <rFont val="Tahoma"/>
            <family val="2"/>
          </rPr>
          <t xml:space="preserve">
Se suma los recursos presupuestales (vigencia + reservas)</t>
        </r>
      </text>
    </comment>
    <comment ref="D16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6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6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6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69" authorId="0">
      <text>
        <r>
          <rPr>
            <b/>
            <sz val="9"/>
            <rFont val="Tahoma"/>
            <family val="2"/>
          </rPr>
          <t>YULIED.PENARANDA:</t>
        </r>
        <r>
          <rPr>
            <sz val="9"/>
            <rFont val="Tahoma"/>
            <family val="2"/>
          </rPr>
          <t xml:space="preserve">
Se suma los recursos presupuestales (vigencia + reservas)</t>
        </r>
      </text>
    </comment>
    <comment ref="D17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7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7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75" authorId="0">
      <text>
        <r>
          <rPr>
            <b/>
            <sz val="9"/>
            <rFont val="Tahoma"/>
            <family val="2"/>
          </rPr>
          <t>YULIED.PENARANDA:</t>
        </r>
        <r>
          <rPr>
            <sz val="9"/>
            <rFont val="Tahoma"/>
            <family val="2"/>
          </rPr>
          <t xml:space="preserve">
Se suma los recursos presupuestales (vigencia + reservas)</t>
        </r>
      </text>
    </comment>
    <comment ref="D17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7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8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81" authorId="0">
      <text>
        <r>
          <rPr>
            <b/>
            <sz val="9"/>
            <rFont val="Tahoma"/>
            <family val="2"/>
          </rPr>
          <t>YULIED.PENARANDA:</t>
        </r>
        <r>
          <rPr>
            <sz val="9"/>
            <rFont val="Tahoma"/>
            <family val="2"/>
          </rPr>
          <t xml:space="preserve">
Se suma los recursos presupuestales (vigencia + reservas)</t>
        </r>
      </text>
    </comment>
    <comment ref="D18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8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8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87" authorId="0">
      <text>
        <r>
          <rPr>
            <b/>
            <sz val="9"/>
            <rFont val="Tahoma"/>
            <family val="2"/>
          </rPr>
          <t>YULIED.PENARANDA:</t>
        </r>
        <r>
          <rPr>
            <sz val="9"/>
            <rFont val="Tahoma"/>
            <family val="2"/>
          </rPr>
          <t xml:space="preserve">
Se suma los recursos presupuestales (vigencia + reservas)</t>
        </r>
      </text>
    </comment>
    <comment ref="D18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9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9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93" authorId="0">
      <text>
        <r>
          <rPr>
            <b/>
            <sz val="9"/>
            <rFont val="Tahoma"/>
            <family val="2"/>
          </rPr>
          <t>YULIED.PENARANDA:</t>
        </r>
        <r>
          <rPr>
            <sz val="9"/>
            <rFont val="Tahoma"/>
            <family val="2"/>
          </rPr>
          <t xml:space="preserve">
Se suma los recursos presupuestales (vigencia + reservas)</t>
        </r>
      </text>
    </comment>
    <comment ref="D1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99" authorId="0">
      <text>
        <r>
          <rPr>
            <b/>
            <sz val="9"/>
            <rFont val="Tahoma"/>
            <family val="2"/>
          </rPr>
          <t>YULIED.PENARANDA:</t>
        </r>
        <r>
          <rPr>
            <sz val="9"/>
            <rFont val="Tahoma"/>
            <family val="2"/>
          </rPr>
          <t xml:space="preserve">
Se suma los recursos presupuestales (vigencia + reservas)</t>
        </r>
      </text>
    </comment>
    <comment ref="D20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0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0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05" authorId="0">
      <text>
        <r>
          <rPr>
            <b/>
            <sz val="9"/>
            <rFont val="Tahoma"/>
            <family val="2"/>
          </rPr>
          <t>YULIED.PENARANDA:</t>
        </r>
        <r>
          <rPr>
            <sz val="9"/>
            <rFont val="Tahoma"/>
            <family val="2"/>
          </rPr>
          <t xml:space="preserve">
Se suma los recursos presupuestales (vigencia + reservas)</t>
        </r>
      </text>
    </comment>
    <comment ref="D20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0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0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1" authorId="0">
      <text>
        <r>
          <rPr>
            <b/>
            <sz val="9"/>
            <rFont val="Tahoma"/>
            <family val="2"/>
          </rPr>
          <t>YULIED.PENARANDA:</t>
        </r>
        <r>
          <rPr>
            <sz val="9"/>
            <rFont val="Tahoma"/>
            <family val="2"/>
          </rPr>
          <t xml:space="preserve">
Se suma los recursos presupuestales (vigencia + reservas)</t>
        </r>
      </text>
    </comment>
    <comment ref="D21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1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1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7" authorId="0">
      <text>
        <r>
          <rPr>
            <b/>
            <sz val="9"/>
            <rFont val="Tahoma"/>
            <family val="2"/>
          </rPr>
          <t>YULIED.PENARANDA:</t>
        </r>
        <r>
          <rPr>
            <sz val="9"/>
            <rFont val="Tahoma"/>
            <family val="2"/>
          </rPr>
          <t xml:space="preserve">
Se suma los recursos presupuestales (vigencia + reservas)</t>
        </r>
      </text>
    </comment>
    <comment ref="D21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1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2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2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23" authorId="0">
      <text>
        <r>
          <rPr>
            <b/>
            <sz val="9"/>
            <rFont val="Tahoma"/>
            <family val="2"/>
          </rPr>
          <t>YULIED.PENARANDA:</t>
        </r>
        <r>
          <rPr>
            <sz val="9"/>
            <rFont val="Tahoma"/>
            <family val="2"/>
          </rPr>
          <t xml:space="preserve">
Se suma los recursos presupuestales (vigencia + reservas)</t>
        </r>
      </text>
    </comment>
    <comment ref="D2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29" authorId="0">
      <text>
        <r>
          <rPr>
            <b/>
            <sz val="9"/>
            <rFont val="Tahoma"/>
            <family val="2"/>
          </rPr>
          <t>YULIED.PENARANDA:</t>
        </r>
        <r>
          <rPr>
            <sz val="9"/>
            <rFont val="Tahoma"/>
            <family val="2"/>
          </rPr>
          <t xml:space="preserve">
Se suma los recursos presupuestales (vigencia + reservas)</t>
        </r>
      </text>
    </comment>
    <comment ref="D23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3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3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35" authorId="0">
      <text>
        <r>
          <rPr>
            <b/>
            <sz val="9"/>
            <rFont val="Tahoma"/>
            <family val="2"/>
          </rPr>
          <t>YULIED.PENARANDA:</t>
        </r>
        <r>
          <rPr>
            <sz val="9"/>
            <rFont val="Tahoma"/>
            <family val="2"/>
          </rPr>
          <t xml:space="preserve">
Se suma los recursos presupuestales (vigencia + reservas)</t>
        </r>
      </text>
    </comment>
    <comment ref="D23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3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4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41" authorId="0">
      <text>
        <r>
          <rPr>
            <b/>
            <sz val="9"/>
            <rFont val="Tahoma"/>
            <family val="2"/>
          </rPr>
          <t>YULIED.PENARANDA:</t>
        </r>
        <r>
          <rPr>
            <sz val="9"/>
            <rFont val="Tahoma"/>
            <family val="2"/>
          </rPr>
          <t xml:space="preserve">
Se suma los recursos presupuestales (vigencia + reservas)</t>
        </r>
      </text>
    </comment>
    <comment ref="D2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51" authorId="0">
      <text>
        <r>
          <rPr>
            <b/>
            <sz val="9"/>
            <rFont val="Tahoma"/>
            <family val="2"/>
          </rPr>
          <t>YULIED.PENARANDA:</t>
        </r>
        <r>
          <rPr>
            <sz val="9"/>
            <rFont val="Tahoma"/>
            <family val="2"/>
          </rPr>
          <t xml:space="preserve">
Se suma los recursos presupuestales (vigencia + reservas)</t>
        </r>
      </text>
    </comment>
    <comment ref="D256" authorId="0">
      <text>
        <r>
          <rPr>
            <b/>
            <sz val="9"/>
            <rFont val="Tahoma"/>
            <family val="2"/>
          </rPr>
          <t>YULIED.PENARANDA:</t>
        </r>
        <r>
          <rPr>
            <sz val="9"/>
            <rFont val="Tahoma"/>
            <family val="2"/>
          </rPr>
          <t xml:space="preserve">
Verificar que los totales coincidan con los reportados en el componente de inversión</t>
        </r>
      </text>
    </comment>
    <comment ref="D257" authorId="0">
      <text>
        <r>
          <rPr>
            <b/>
            <sz val="9"/>
            <rFont val="Tahoma"/>
            <family val="2"/>
          </rPr>
          <t>YULIED.PENARANDA:</t>
        </r>
        <r>
          <rPr>
            <sz val="9"/>
            <rFont val="Tahoma"/>
            <family val="2"/>
          </rPr>
          <t xml:space="preserve">
Verificar que los totales coincidan con los reportados en el componente de inversión</t>
        </r>
      </text>
    </comment>
    <comment ref="D258"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4.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 xml:space="preserve">YULIED.PENARANDA:
</t>
        </r>
        <r>
          <rPr>
            <sz val="9"/>
            <rFont val="Tahoma"/>
            <family val="2"/>
          </rPr>
          <t>Rel</t>
        </r>
        <r>
          <rPr>
            <sz val="9"/>
            <rFont val="Tahoma"/>
            <family val="2"/>
          </rPr>
          <t>acionar todas las metas proyecto de inversión formuladas para la ejecución del proyecto.</t>
        </r>
      </text>
    </comment>
    <comment ref="E7" authorId="0">
      <text>
        <r>
          <rPr>
            <b/>
            <sz val="9"/>
            <rFont val="Tahoma"/>
            <family val="2"/>
          </rPr>
          <t>YULIED.PENARANDA:</t>
        </r>
        <r>
          <rPr>
            <sz val="9"/>
            <rFont val="Tahoma"/>
            <family val="2"/>
          </rPr>
          <t xml:space="preserve">
Número de la meta Plan de Desarrollo, a la cual se encuentra asociada la meta de inversión.</t>
        </r>
      </text>
    </comment>
    <comment ref="F7"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t>
        </r>
      </text>
    </comment>
    <comment ref="G7" authorId="0">
      <text>
        <r>
          <rPr>
            <b/>
            <sz val="9"/>
            <rFont val="Tahoma"/>
            <family val="2"/>
          </rPr>
          <t>YULIED.PENARANDA:</t>
        </r>
        <r>
          <rPr>
            <sz val="9"/>
            <rFont val="Tahoma"/>
            <family val="2"/>
          </rPr>
          <t xml:space="preserve">
Magnitud física y presupuestal para la totalidad del plan de desarrollo.</t>
        </r>
      </text>
    </comment>
    <comment ref="EC7" authorId="0">
      <text>
        <r>
          <rPr>
            <b/>
            <sz val="9"/>
            <rFont val="Tahoma"/>
            <family val="2"/>
          </rPr>
          <t>YULIED.PENARANDA:</t>
        </r>
        <r>
          <rPr>
            <sz val="9"/>
            <rFont val="Tahoma"/>
            <family val="2"/>
          </rPr>
          <t xml:space="preserve">
Debe ser formulado para la vigencia; según la tipología del  indicador (ejecutado/programado)</t>
        </r>
      </text>
    </comment>
    <comment ref="ED7"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H9" authorId="0">
      <text>
        <r>
          <rPr>
            <b/>
            <sz val="9"/>
            <rFont val="Tahoma"/>
            <family val="2"/>
          </rPr>
          <t xml:space="preserve">YULIED.PENARANDA:
</t>
        </r>
        <r>
          <rPr>
            <sz val="9"/>
            <rFont val="Tahoma"/>
            <family val="2"/>
          </rPr>
          <t>magnitud física y presupuestal  programada para al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33" authorId="0">
      <text>
        <r>
          <rPr>
            <b/>
            <sz val="9"/>
            <rFont val="Tahoma"/>
            <family val="2"/>
          </rPr>
          <t>YULIED.PENARANDA:</t>
        </r>
        <r>
          <rPr>
            <sz val="9"/>
            <rFont val="Tahoma"/>
            <family val="2"/>
          </rPr>
          <t xml:space="preserve">
Se suma los recursos presupuestales (vigencia + reservas)</t>
        </r>
      </text>
    </comment>
    <comment ref="F34" authorId="0">
      <text>
        <r>
          <rPr>
            <b/>
            <sz val="9"/>
            <rFont val="Tahoma"/>
            <family val="2"/>
          </rPr>
          <t>YULIED.PENARANDA:</t>
        </r>
        <r>
          <rPr>
            <sz val="9"/>
            <rFont val="Tahoma"/>
            <family val="2"/>
          </rPr>
          <t xml:space="preserve">
Se suma los recursos presupuestales de la vigencia, por cada meta de inversión del proyecto</t>
        </r>
      </text>
    </comment>
    <comment ref="F35" authorId="0">
      <text>
        <r>
          <rPr>
            <b/>
            <sz val="9"/>
            <rFont val="Tahoma"/>
            <family val="2"/>
          </rPr>
          <t>YULIED.PENARANDA:</t>
        </r>
        <r>
          <rPr>
            <sz val="9"/>
            <rFont val="Tahoma"/>
            <family val="2"/>
          </rPr>
          <t xml:space="preserve">
Se suma los recursos presupuestales de la reserva, por cada meta de inversión del proyecto</t>
        </r>
      </text>
    </comment>
    <comment ref="F36" authorId="0">
      <text>
        <r>
          <rPr>
            <b/>
            <sz val="9"/>
            <rFont val="Tahoma"/>
            <family val="2"/>
          </rPr>
          <t>YULIED.PENARANDA:</t>
        </r>
        <r>
          <rPr>
            <sz val="9"/>
            <rFont val="Tahoma"/>
            <family val="2"/>
          </rPr>
          <t xml:space="preserve">
Se suma los recursos presupuestales (vigencia + reservas)</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mes y año del reporte</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V9"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rFont val="Tahoma"/>
            <family val="2"/>
          </rPr>
          <t>YULIED.PENARANDA:</t>
        </r>
        <r>
          <rPr>
            <sz val="9"/>
            <rFont val="Tahoma"/>
            <family val="2"/>
          </rPr>
          <t xml:space="preserve">
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rFont val="Tahoma"/>
            <family val="2"/>
          </rPr>
          <t>YULIED.PENARANDA:</t>
        </r>
        <r>
          <rPr>
            <sz val="9"/>
            <rFont val="Tahoma"/>
            <family val="2"/>
          </rPr>
          <t xml:space="preserve">
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F23" authorId="0">
      <text>
        <r>
          <rPr>
            <b/>
            <sz val="9"/>
            <rFont val="Tahoma"/>
            <family val="2"/>
          </rPr>
          <t>YULIED.PENARANDA:</t>
        </r>
        <r>
          <rPr>
            <sz val="9"/>
            <rFont val="Tahoma"/>
            <family val="2"/>
          </rPr>
          <t xml:space="preserve">
No relacionar los datos en formula, debido a que al final no nos da la suma exacta.</t>
        </r>
      </text>
    </comment>
    <comment ref="S23" authorId="0">
      <text>
        <r>
          <rPr>
            <b/>
            <sz val="9"/>
            <rFont val="Tahoma"/>
            <family val="2"/>
          </rPr>
          <t>YULIED.PENARANDA:</t>
        </r>
        <r>
          <rPr>
            <sz val="9"/>
            <rFont val="Tahoma"/>
            <family val="2"/>
          </rPr>
          <t xml:space="preserve">
Verificar las sumas, que no sea inferior ni superior al 100%</t>
        </r>
      </text>
    </comment>
    <comment ref="F24" authorId="0">
      <text>
        <r>
          <rPr>
            <b/>
            <sz val="9"/>
            <rFont val="Tahoma"/>
            <family val="2"/>
          </rPr>
          <t>YULIED.PENARANDA:</t>
        </r>
        <r>
          <rPr>
            <sz val="9"/>
            <rFont val="Tahoma"/>
            <family val="2"/>
          </rPr>
          <t xml:space="preserve">
No relacionar los datos en formula, debido a que al final no nos da la suma exacta.</t>
        </r>
      </text>
    </comment>
    <comment ref="S24" authorId="0">
      <text>
        <r>
          <rPr>
            <b/>
            <sz val="9"/>
            <rFont val="Tahoma"/>
            <family val="2"/>
          </rPr>
          <t>YULIED.PENARANDA:</t>
        </r>
        <r>
          <rPr>
            <sz val="9"/>
            <rFont val="Tahoma"/>
            <family val="2"/>
          </rPr>
          <t xml:space="preserve">
Verificar las sumas, que no sea inferior ni superior al 100%</t>
        </r>
      </text>
    </comment>
    <comment ref="F25" authorId="0">
      <text>
        <r>
          <rPr>
            <b/>
            <sz val="9"/>
            <rFont val="Tahoma"/>
            <family val="2"/>
          </rPr>
          <t>YULIED.PENARANDA:</t>
        </r>
        <r>
          <rPr>
            <sz val="9"/>
            <rFont val="Tahoma"/>
            <family val="2"/>
          </rPr>
          <t xml:space="preserve">
No relacionar los datos en formula, debido a que al final no nos da la suma exacta.</t>
        </r>
      </text>
    </comment>
    <comment ref="S25" authorId="0">
      <text>
        <r>
          <rPr>
            <b/>
            <sz val="9"/>
            <rFont val="Tahoma"/>
            <family val="2"/>
          </rPr>
          <t>YULIED.PENARANDA:</t>
        </r>
        <r>
          <rPr>
            <sz val="9"/>
            <rFont val="Tahoma"/>
            <family val="2"/>
          </rPr>
          <t xml:space="preserve">
Verificar las sumas, que no sea inferior ni superior al 100%</t>
        </r>
      </text>
    </comment>
    <comment ref="F26" authorId="0">
      <text>
        <r>
          <rPr>
            <b/>
            <sz val="9"/>
            <rFont val="Tahoma"/>
            <family val="2"/>
          </rPr>
          <t>YULIED.PENARANDA:</t>
        </r>
        <r>
          <rPr>
            <sz val="9"/>
            <rFont val="Tahoma"/>
            <family val="2"/>
          </rPr>
          <t xml:space="preserve">
No relacionar los datos en formula, debido a que al final no nos da la suma exacta.</t>
        </r>
      </text>
    </comment>
    <comment ref="S26" authorId="0">
      <text>
        <r>
          <rPr>
            <b/>
            <sz val="9"/>
            <rFont val="Tahoma"/>
            <family val="2"/>
          </rPr>
          <t>YULIED.PENARANDA:</t>
        </r>
        <r>
          <rPr>
            <sz val="9"/>
            <rFont val="Tahoma"/>
            <family val="2"/>
          </rPr>
          <t xml:space="preserve">
Verificar las sumas, que no sea inferior ni superior al 100%</t>
        </r>
      </text>
    </comment>
    <comment ref="F27" authorId="0">
      <text>
        <r>
          <rPr>
            <b/>
            <sz val="9"/>
            <rFont val="Tahoma"/>
            <family val="2"/>
          </rPr>
          <t>YULIED.PENARANDA:</t>
        </r>
        <r>
          <rPr>
            <sz val="9"/>
            <rFont val="Tahoma"/>
            <family val="2"/>
          </rPr>
          <t xml:space="preserve">
No relacionar los datos en formula, debido a que al final no nos da la suma exacta.</t>
        </r>
      </text>
    </comment>
    <comment ref="S27" authorId="0">
      <text>
        <r>
          <rPr>
            <b/>
            <sz val="9"/>
            <rFont val="Tahoma"/>
            <family val="2"/>
          </rPr>
          <t>YULIED.PENARANDA:</t>
        </r>
        <r>
          <rPr>
            <sz val="9"/>
            <rFont val="Tahoma"/>
            <family val="2"/>
          </rPr>
          <t xml:space="preserve">
Verificar las sumas, que no sea inferior ni superior al 100%</t>
        </r>
      </text>
    </comment>
    <comment ref="F28" authorId="0">
      <text>
        <r>
          <rPr>
            <b/>
            <sz val="9"/>
            <rFont val="Tahoma"/>
            <family val="2"/>
          </rPr>
          <t>YULIED.PENARANDA:</t>
        </r>
        <r>
          <rPr>
            <sz val="9"/>
            <rFont val="Tahoma"/>
            <family val="2"/>
          </rPr>
          <t xml:space="preserve">
No relacionar los datos en formula, debido a que al final no nos da la suma exacta.</t>
        </r>
      </text>
    </comment>
    <comment ref="S28" authorId="0">
      <text>
        <r>
          <rPr>
            <b/>
            <sz val="9"/>
            <rFont val="Tahoma"/>
            <family val="2"/>
          </rPr>
          <t>YULIED.PENARANDA:</t>
        </r>
        <r>
          <rPr>
            <sz val="9"/>
            <rFont val="Tahoma"/>
            <family val="2"/>
          </rPr>
          <t xml:space="preserve">
Verificar las sumas, que no sea inferior ni superior al 100%</t>
        </r>
      </text>
    </comment>
    <comment ref="F29" authorId="0">
      <text>
        <r>
          <rPr>
            <b/>
            <sz val="9"/>
            <rFont val="Tahoma"/>
            <family val="2"/>
          </rPr>
          <t>YULIED.PENARANDA:</t>
        </r>
        <r>
          <rPr>
            <sz val="9"/>
            <rFont val="Tahoma"/>
            <family val="2"/>
          </rPr>
          <t xml:space="preserve">
No relacionar los datos en formula, debido a que al final no nos da la suma exacta.</t>
        </r>
      </text>
    </comment>
    <comment ref="S29" authorId="0">
      <text>
        <r>
          <rPr>
            <b/>
            <sz val="9"/>
            <rFont val="Tahoma"/>
            <family val="2"/>
          </rPr>
          <t>YULIED.PENARANDA:</t>
        </r>
        <r>
          <rPr>
            <sz val="9"/>
            <rFont val="Tahoma"/>
            <family val="2"/>
          </rPr>
          <t xml:space="preserve">
Verificar las sumas, que no sea inferior ni superior al 100%</t>
        </r>
      </text>
    </comment>
    <comment ref="F30" authorId="0">
      <text>
        <r>
          <rPr>
            <b/>
            <sz val="9"/>
            <rFont val="Tahoma"/>
            <family val="2"/>
          </rPr>
          <t>YULIED.PENARANDA:</t>
        </r>
        <r>
          <rPr>
            <sz val="9"/>
            <rFont val="Tahoma"/>
            <family val="2"/>
          </rPr>
          <t xml:space="preserve">
No relacionar los datos en formula, debido a que al final no nos da la suma exacta.</t>
        </r>
      </text>
    </comment>
    <comment ref="S30" authorId="0">
      <text>
        <r>
          <rPr>
            <b/>
            <sz val="9"/>
            <rFont val="Tahoma"/>
            <family val="2"/>
          </rPr>
          <t>YULIED.PENARANDA:</t>
        </r>
        <r>
          <rPr>
            <sz val="9"/>
            <rFont val="Tahoma"/>
            <family val="2"/>
          </rPr>
          <t xml:space="preserve">
Verificar las sumas, que no sea inferior ni superior al 100%</t>
        </r>
      </text>
    </comment>
    <comment ref="T31" authorId="0">
      <text>
        <r>
          <rPr>
            <b/>
            <sz val="9"/>
            <rFont val="Tahoma"/>
            <family val="2"/>
          </rPr>
          <t>YULIED.PENARANDA:</t>
        </r>
        <r>
          <rPr>
            <sz val="9"/>
            <rFont val="Tahoma"/>
            <family val="2"/>
          </rPr>
          <t xml:space="preserve">
Nos debe dar 100%</t>
        </r>
      </text>
    </comment>
    <comment ref="U31" authorId="0">
      <text>
        <r>
          <rPr>
            <b/>
            <sz val="9"/>
            <rFont val="Tahoma"/>
            <family val="2"/>
          </rPr>
          <t>YULIED.PENARANDA:</t>
        </r>
        <r>
          <rPr>
            <sz val="9"/>
            <rFont val="Tahoma"/>
            <family val="2"/>
          </rPr>
          <t xml:space="preserve">
Nos debe dar 100%</t>
        </r>
      </text>
    </comment>
  </commentList>
</comments>
</file>

<file path=xl/comments6.xml><?xml version="1.0" encoding="utf-8"?>
<comments xmlns="http://schemas.openxmlformats.org/spreadsheetml/2006/main">
  <authors>
    <author>YULIED.PENARANDA</author>
    <author>NanaWayuu</author>
    <author>edwar ortiz</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YULIED.PENARANDA:</t>
        </r>
        <r>
          <rPr>
            <sz val="9"/>
            <rFont val="Tahoma"/>
            <family val="2"/>
          </rPr>
          <t xml:space="preserve">
Número de la meta proyecto de inversión, según la asignación dada en  SEGPLAN</t>
        </r>
      </text>
    </comment>
    <comment ref="B8" authorId="0">
      <text>
        <r>
          <rPr>
            <b/>
            <sz val="9"/>
            <rFont val="Tahoma"/>
            <family val="2"/>
          </rPr>
          <t>YULIED.PENARANDA:</t>
        </r>
        <r>
          <rPr>
            <sz val="9"/>
            <rFont val="Tahoma"/>
            <family val="2"/>
          </rPr>
          <t xml:space="preserve">
Nombre completo de la meta proyecto de inversión, igual como quedo en inversión</t>
        </r>
      </text>
    </comment>
    <comment ref="C8" authorId="1">
      <text>
        <r>
          <rPr>
            <b/>
            <sz val="10"/>
            <rFont val="Tahoma"/>
            <family val="2"/>
          </rPr>
          <t>Paola A. Rodríguez B.</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text>
        <r>
          <rPr>
            <b/>
            <sz val="9"/>
            <rFont val="Tahoma"/>
            <family val="2"/>
          </rPr>
          <t>YULIED.PENARANDA:</t>
        </r>
        <r>
          <rPr>
            <sz val="9"/>
            <rFont val="Tahoma"/>
            <family val="2"/>
          </rPr>
          <t xml:space="preserve">
magnitud física y presupuestal  programada para al inicio del plan de desarrollo.</t>
        </r>
      </text>
    </comment>
    <comment ref="T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G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K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L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M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N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O9" authorId="1">
      <text>
        <r>
          <rPr>
            <b/>
            <sz val="10"/>
            <rFont val="Tahoma"/>
            <family val="2"/>
          </rPr>
          <t>SPCI:</t>
        </r>
        <r>
          <rPr>
            <sz val="10"/>
            <rFont val="Tahoma"/>
            <family val="2"/>
          </rPr>
          <t xml:space="preserve">
Número de personas identificadas en la localización asociada al punto de inversión.
</t>
        </r>
      </text>
    </comment>
    <comment ref="AS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U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W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Y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5" authorId="0">
      <text>
        <r>
          <rPr>
            <b/>
            <sz val="9"/>
            <rFont val="Tahoma"/>
            <family val="2"/>
          </rPr>
          <t>YULIED.PENARANDA:</t>
        </r>
        <r>
          <rPr>
            <sz val="9"/>
            <rFont val="Tahoma"/>
            <family val="2"/>
          </rPr>
          <t xml:space="preserve">
Se suma los recursos presupuestales (vigencia + reservas)</t>
        </r>
      </text>
    </comment>
    <comment ref="D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1" authorId="0">
      <text>
        <r>
          <rPr>
            <b/>
            <sz val="9"/>
            <rFont val="Tahoma"/>
            <family val="2"/>
          </rPr>
          <t>YULIED.PENARANDA:</t>
        </r>
        <r>
          <rPr>
            <sz val="9"/>
            <rFont val="Tahoma"/>
            <family val="2"/>
          </rPr>
          <t xml:space="preserve">
Se suma los recursos presupuestales (vigencia + reservas)</t>
        </r>
      </text>
    </comment>
    <comment ref="D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7" authorId="0">
      <text>
        <r>
          <rPr>
            <b/>
            <sz val="9"/>
            <rFont val="Tahoma"/>
            <family val="2"/>
          </rPr>
          <t>YULIED.PENARANDA:</t>
        </r>
        <r>
          <rPr>
            <sz val="9"/>
            <rFont val="Tahoma"/>
            <family val="2"/>
          </rPr>
          <t xml:space="preserve">
Se suma los recursos presupuestales (vigencia + reservas)</t>
        </r>
      </text>
    </comment>
    <comment ref="D5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3" authorId="0">
      <text>
        <r>
          <rPr>
            <b/>
            <sz val="9"/>
            <rFont val="Tahoma"/>
            <family val="2"/>
          </rPr>
          <t>YULIED.PENARANDA:</t>
        </r>
        <r>
          <rPr>
            <sz val="9"/>
            <rFont val="Tahoma"/>
            <family val="2"/>
          </rPr>
          <t xml:space="preserve">
Se suma los recursos presupuestales (vigencia + reservas)</t>
        </r>
      </text>
    </comment>
    <comment ref="D6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6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9" authorId="0">
      <text>
        <r>
          <rPr>
            <b/>
            <sz val="9"/>
            <rFont val="Tahoma"/>
            <family val="2"/>
          </rPr>
          <t>YULIED.PENARANDA:</t>
        </r>
        <r>
          <rPr>
            <sz val="9"/>
            <rFont val="Tahoma"/>
            <family val="2"/>
          </rPr>
          <t xml:space="preserve">
Se suma los recursos presupuestales (vigencia + reservas)</t>
        </r>
      </text>
    </comment>
    <comment ref="D7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75" authorId="0">
      <text>
        <r>
          <rPr>
            <b/>
            <sz val="9"/>
            <rFont val="Tahoma"/>
            <family val="2"/>
          </rPr>
          <t>YULIED.PENARANDA:</t>
        </r>
        <r>
          <rPr>
            <sz val="9"/>
            <rFont val="Tahoma"/>
            <family val="2"/>
          </rPr>
          <t xml:space="preserve">
Se suma los recursos presupuestales (vigencia + reservas)</t>
        </r>
      </text>
    </comment>
    <comment ref="D7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1" authorId="0">
      <text>
        <r>
          <rPr>
            <b/>
            <sz val="9"/>
            <rFont val="Tahoma"/>
            <family val="2"/>
          </rPr>
          <t>YULIED.PENARANDA:</t>
        </r>
        <r>
          <rPr>
            <sz val="9"/>
            <rFont val="Tahoma"/>
            <family val="2"/>
          </rPr>
          <t xml:space="preserve">
Se suma los recursos presupuestales (vigencia + reservas)</t>
        </r>
      </text>
    </comment>
    <comment ref="D8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8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7" authorId="0">
      <text>
        <r>
          <rPr>
            <b/>
            <sz val="9"/>
            <rFont val="Tahoma"/>
            <family val="2"/>
          </rPr>
          <t>YULIED.PENARANDA:</t>
        </r>
        <r>
          <rPr>
            <sz val="9"/>
            <rFont val="Tahoma"/>
            <family val="2"/>
          </rPr>
          <t xml:space="preserve">
Se suma los recursos presupuestales (vigencia + reservas)</t>
        </r>
      </text>
    </comment>
    <comment ref="D8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3" authorId="0">
      <text>
        <r>
          <rPr>
            <b/>
            <sz val="9"/>
            <rFont val="Tahoma"/>
            <family val="2"/>
          </rPr>
          <t>YULIED.PENARANDA:</t>
        </r>
        <r>
          <rPr>
            <sz val="9"/>
            <rFont val="Tahoma"/>
            <family val="2"/>
          </rPr>
          <t xml:space="preserve">
Se suma los recursos presupuestales (vigencia + reservas)</t>
        </r>
      </text>
    </comment>
    <comment ref="D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9" authorId="0">
      <text>
        <r>
          <rPr>
            <b/>
            <sz val="9"/>
            <rFont val="Tahoma"/>
            <family val="2"/>
          </rPr>
          <t>YULIED.PENARANDA:</t>
        </r>
        <r>
          <rPr>
            <sz val="9"/>
            <rFont val="Tahoma"/>
            <family val="2"/>
          </rPr>
          <t xml:space="preserve">
Se suma los recursos presupuestales (vigencia + reservas)</t>
        </r>
      </text>
    </comment>
    <comment ref="D10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05" authorId="0">
      <text>
        <r>
          <rPr>
            <b/>
            <sz val="9"/>
            <rFont val="Tahoma"/>
            <family val="2"/>
          </rPr>
          <t>YULIED.PENARANDA:</t>
        </r>
        <r>
          <rPr>
            <sz val="9"/>
            <rFont val="Tahoma"/>
            <family val="2"/>
          </rPr>
          <t xml:space="preserve">
Se suma los recursos presupuestales (vigencia + reservas)</t>
        </r>
      </text>
    </comment>
    <comment ref="D10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1" authorId="0">
      <text>
        <r>
          <rPr>
            <b/>
            <sz val="9"/>
            <rFont val="Tahoma"/>
            <family val="2"/>
          </rPr>
          <t>YULIED.PENARANDA:</t>
        </r>
        <r>
          <rPr>
            <sz val="9"/>
            <rFont val="Tahoma"/>
            <family val="2"/>
          </rPr>
          <t xml:space="preserve">
Se suma los recursos presupuestales (vigencia + reservas)</t>
        </r>
      </text>
    </comment>
    <comment ref="D11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1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7" authorId="0">
      <text>
        <r>
          <rPr>
            <b/>
            <sz val="9"/>
            <rFont val="Tahoma"/>
            <family val="2"/>
          </rPr>
          <t>YULIED.PENARANDA:</t>
        </r>
        <r>
          <rPr>
            <sz val="9"/>
            <rFont val="Tahoma"/>
            <family val="2"/>
          </rPr>
          <t xml:space="preserve">
Se suma los recursos presupuestales (vigencia + reservas)</t>
        </r>
      </text>
    </comment>
    <comment ref="D11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3" authorId="0">
      <text>
        <r>
          <rPr>
            <b/>
            <sz val="9"/>
            <rFont val="Tahoma"/>
            <family val="2"/>
          </rPr>
          <t>YULIED.PENARANDA:</t>
        </r>
        <r>
          <rPr>
            <sz val="9"/>
            <rFont val="Tahoma"/>
            <family val="2"/>
          </rPr>
          <t xml:space="preserve">
Se suma los recursos presupuestales (vigencia + reservas)</t>
        </r>
      </text>
    </comment>
    <comment ref="D1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33" authorId="0">
      <text>
        <r>
          <rPr>
            <b/>
            <sz val="9"/>
            <rFont val="Tahoma"/>
            <family val="2"/>
          </rPr>
          <t>YULIED.PENARANDA:</t>
        </r>
        <r>
          <rPr>
            <sz val="9"/>
            <rFont val="Tahoma"/>
            <family val="2"/>
          </rPr>
          <t xml:space="preserve">
Se suma los recursos presupuestales (vigencia + reservas)</t>
        </r>
      </text>
    </comment>
    <comment ref="D1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39" authorId="0">
      <text>
        <r>
          <rPr>
            <b/>
            <sz val="9"/>
            <rFont val="Tahoma"/>
            <family val="2"/>
          </rPr>
          <t>YULIED.PENARANDA:</t>
        </r>
        <r>
          <rPr>
            <sz val="9"/>
            <rFont val="Tahoma"/>
            <family val="2"/>
          </rPr>
          <t xml:space="preserve">
Se suma los recursos presupuestales (vigencia + reservas)</t>
        </r>
      </text>
    </comment>
    <comment ref="D1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45" authorId="0">
      <text>
        <r>
          <rPr>
            <b/>
            <sz val="9"/>
            <rFont val="Tahoma"/>
            <family val="2"/>
          </rPr>
          <t>YULIED.PENARANDA:</t>
        </r>
        <r>
          <rPr>
            <sz val="9"/>
            <rFont val="Tahoma"/>
            <family val="2"/>
          </rPr>
          <t xml:space="preserve">
Se suma los recursos presupuestales (vigencia + reservas)</t>
        </r>
      </text>
    </comment>
    <comment ref="D1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1" authorId="0">
      <text>
        <r>
          <rPr>
            <b/>
            <sz val="9"/>
            <rFont val="Tahoma"/>
            <family val="2"/>
          </rPr>
          <t>YULIED.PENARANDA:</t>
        </r>
        <r>
          <rPr>
            <sz val="9"/>
            <rFont val="Tahoma"/>
            <family val="2"/>
          </rPr>
          <t xml:space="preserve">
Se suma los recursos presupuestales (vigencia + reservas)</t>
        </r>
      </text>
    </comment>
    <comment ref="D1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7" authorId="0">
      <text>
        <r>
          <rPr>
            <b/>
            <sz val="9"/>
            <rFont val="Tahoma"/>
            <family val="2"/>
          </rPr>
          <t>YULIED.PENARANDA:</t>
        </r>
        <r>
          <rPr>
            <sz val="9"/>
            <rFont val="Tahoma"/>
            <family val="2"/>
          </rPr>
          <t xml:space="preserve">
Se suma los recursos presupuestales (vigencia + reservas)</t>
        </r>
      </text>
    </comment>
    <comment ref="D15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5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6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6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63" authorId="0">
      <text>
        <r>
          <rPr>
            <b/>
            <sz val="9"/>
            <rFont val="Tahoma"/>
            <family val="2"/>
          </rPr>
          <t>YULIED.PENARANDA:</t>
        </r>
        <r>
          <rPr>
            <sz val="9"/>
            <rFont val="Tahoma"/>
            <family val="2"/>
          </rPr>
          <t xml:space="preserve">
Se suma los recursos presupuestales (vigencia + reservas)</t>
        </r>
      </text>
    </comment>
    <comment ref="D16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6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6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6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69" authorId="0">
      <text>
        <r>
          <rPr>
            <b/>
            <sz val="9"/>
            <rFont val="Tahoma"/>
            <family val="2"/>
          </rPr>
          <t>YULIED.PENARANDA:</t>
        </r>
        <r>
          <rPr>
            <sz val="9"/>
            <rFont val="Tahoma"/>
            <family val="2"/>
          </rPr>
          <t xml:space="preserve">
Se suma los recursos presupuestales (vigencia + reservas)</t>
        </r>
      </text>
    </comment>
    <comment ref="D17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7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7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75" authorId="0">
      <text>
        <r>
          <rPr>
            <b/>
            <sz val="9"/>
            <rFont val="Tahoma"/>
            <family val="2"/>
          </rPr>
          <t>YULIED.PENARANDA:</t>
        </r>
        <r>
          <rPr>
            <sz val="9"/>
            <rFont val="Tahoma"/>
            <family val="2"/>
          </rPr>
          <t xml:space="preserve">
Se suma los recursos presupuestales (vigencia + reservas)</t>
        </r>
      </text>
    </comment>
    <comment ref="D17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7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8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81" authorId="0">
      <text>
        <r>
          <rPr>
            <b/>
            <sz val="9"/>
            <rFont val="Tahoma"/>
            <family val="2"/>
          </rPr>
          <t>YULIED.PENARANDA:</t>
        </r>
        <r>
          <rPr>
            <sz val="9"/>
            <rFont val="Tahoma"/>
            <family val="2"/>
          </rPr>
          <t xml:space="preserve">
Se suma los recursos presupuestales (vigencia + reservas)</t>
        </r>
      </text>
    </comment>
    <comment ref="D18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8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8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87" authorId="0">
      <text>
        <r>
          <rPr>
            <b/>
            <sz val="9"/>
            <rFont val="Tahoma"/>
            <family val="2"/>
          </rPr>
          <t>YULIED.PENARANDA:</t>
        </r>
        <r>
          <rPr>
            <sz val="9"/>
            <rFont val="Tahoma"/>
            <family val="2"/>
          </rPr>
          <t xml:space="preserve">
Se suma los recursos presupuestales (vigencia + reservas)</t>
        </r>
      </text>
    </comment>
    <comment ref="D18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9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9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93" authorId="0">
      <text>
        <r>
          <rPr>
            <b/>
            <sz val="9"/>
            <rFont val="Tahoma"/>
            <family val="2"/>
          </rPr>
          <t>YULIED.PENARANDA:</t>
        </r>
        <r>
          <rPr>
            <sz val="9"/>
            <rFont val="Tahoma"/>
            <family val="2"/>
          </rPr>
          <t xml:space="preserve">
Se suma los recursos presupuestales (vigencia + reservas)</t>
        </r>
      </text>
    </comment>
    <comment ref="D1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99" authorId="0">
      <text>
        <r>
          <rPr>
            <b/>
            <sz val="9"/>
            <rFont val="Tahoma"/>
            <family val="2"/>
          </rPr>
          <t>YULIED.PENARANDA:</t>
        </r>
        <r>
          <rPr>
            <sz val="9"/>
            <rFont val="Tahoma"/>
            <family val="2"/>
          </rPr>
          <t xml:space="preserve">
Se suma los recursos presupuestales (vigencia + reservas)</t>
        </r>
      </text>
    </comment>
    <comment ref="D20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0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0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05" authorId="0">
      <text>
        <r>
          <rPr>
            <b/>
            <sz val="9"/>
            <rFont val="Tahoma"/>
            <family val="2"/>
          </rPr>
          <t>YULIED.PENARANDA:</t>
        </r>
        <r>
          <rPr>
            <sz val="9"/>
            <rFont val="Tahoma"/>
            <family val="2"/>
          </rPr>
          <t xml:space="preserve">
Se suma los recursos presupuestales (vigencia + reservas)</t>
        </r>
      </text>
    </comment>
    <comment ref="D20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0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0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1" authorId="0">
      <text>
        <r>
          <rPr>
            <b/>
            <sz val="9"/>
            <rFont val="Tahoma"/>
            <family val="2"/>
          </rPr>
          <t>YULIED.PENARANDA:</t>
        </r>
        <r>
          <rPr>
            <sz val="9"/>
            <rFont val="Tahoma"/>
            <family val="2"/>
          </rPr>
          <t xml:space="preserve">
Se suma los recursos presupuestales (vigencia + reservas)</t>
        </r>
      </text>
    </comment>
    <comment ref="D21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1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1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7" authorId="0">
      <text>
        <r>
          <rPr>
            <b/>
            <sz val="9"/>
            <rFont val="Tahoma"/>
            <family val="2"/>
          </rPr>
          <t>YULIED.PENARANDA:</t>
        </r>
        <r>
          <rPr>
            <sz val="9"/>
            <rFont val="Tahoma"/>
            <family val="2"/>
          </rPr>
          <t xml:space="preserve">
Se suma los recursos presupuestales (vigencia + reservas)</t>
        </r>
      </text>
    </comment>
    <comment ref="D21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1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2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2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23" authorId="0">
      <text>
        <r>
          <rPr>
            <b/>
            <sz val="9"/>
            <rFont val="Tahoma"/>
            <family val="2"/>
          </rPr>
          <t>YULIED.PENARANDA:</t>
        </r>
        <r>
          <rPr>
            <sz val="9"/>
            <rFont val="Tahoma"/>
            <family val="2"/>
          </rPr>
          <t xml:space="preserve">
Se suma los recursos presupuestales (vigencia + reservas)</t>
        </r>
      </text>
    </comment>
    <comment ref="D2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29" authorId="0">
      <text>
        <r>
          <rPr>
            <b/>
            <sz val="9"/>
            <rFont val="Tahoma"/>
            <family val="2"/>
          </rPr>
          <t>YULIED.PENARANDA:</t>
        </r>
        <r>
          <rPr>
            <sz val="9"/>
            <rFont val="Tahoma"/>
            <family val="2"/>
          </rPr>
          <t xml:space="preserve">
Se suma los recursos presupuestales (vigencia + reservas)</t>
        </r>
      </text>
    </comment>
    <comment ref="D23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3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3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35" authorId="0">
      <text>
        <r>
          <rPr>
            <b/>
            <sz val="9"/>
            <rFont val="Tahoma"/>
            <family val="2"/>
          </rPr>
          <t>YULIED.PENARANDA:</t>
        </r>
        <r>
          <rPr>
            <sz val="9"/>
            <rFont val="Tahoma"/>
            <family val="2"/>
          </rPr>
          <t xml:space="preserve">
Se suma los recursos presupuestales (vigencia + reservas)</t>
        </r>
      </text>
    </comment>
    <comment ref="D23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3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4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41" authorId="0">
      <text>
        <r>
          <rPr>
            <b/>
            <sz val="9"/>
            <rFont val="Tahoma"/>
            <family val="2"/>
          </rPr>
          <t>YULIED.PENARANDA:</t>
        </r>
        <r>
          <rPr>
            <sz val="9"/>
            <rFont val="Tahoma"/>
            <family val="2"/>
          </rPr>
          <t xml:space="preserve">
Se suma los recursos presupuestales (vigencia + reservas)</t>
        </r>
      </text>
    </comment>
    <comment ref="D2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AB246" authorId="2">
      <text>
        <r>
          <rPr>
            <b/>
            <sz val="9"/>
            <rFont val="Tahoma"/>
            <family val="2"/>
          </rPr>
          <t>DCA:</t>
        </r>
        <r>
          <rPr>
            <sz val="9"/>
            <rFont val="Tahoma"/>
            <family val="2"/>
          </rPr>
          <t xml:space="preserve">
No se registra avance físico pero si presupuestal, ya que por la dinámica per se que tiene el proceso de contratación de personal los compromisos fueron suscritos al finalizar el periodo, lo que dio lugar a ejecutar actividades de identificación y organización, las cuales contribuyen al proceso pero no a la magnitud.</t>
        </r>
      </text>
    </comment>
    <comment ref="D2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51" authorId="0">
      <text>
        <r>
          <rPr>
            <b/>
            <sz val="9"/>
            <rFont val="Tahoma"/>
            <family val="2"/>
          </rPr>
          <t>YULIED.PENARANDA:</t>
        </r>
        <r>
          <rPr>
            <sz val="9"/>
            <rFont val="Tahoma"/>
            <family val="2"/>
          </rPr>
          <t xml:space="preserve">
Se suma los recursos presupuestales (vigencia + reservas)</t>
        </r>
      </text>
    </comment>
    <comment ref="D252" authorId="0">
      <text>
        <r>
          <rPr>
            <b/>
            <sz val="9"/>
            <rFont val="Tahoma"/>
            <family val="2"/>
          </rPr>
          <t>YULIED.PENARANDA:</t>
        </r>
        <r>
          <rPr>
            <sz val="9"/>
            <rFont val="Tahoma"/>
            <family val="2"/>
          </rPr>
          <t xml:space="preserve">
Verificar que los totales coincidan con los reportados en el componente de inversión</t>
        </r>
      </text>
    </comment>
    <comment ref="D253" authorId="0">
      <text>
        <r>
          <rPr>
            <b/>
            <sz val="9"/>
            <rFont val="Tahoma"/>
            <family val="2"/>
          </rPr>
          <t>YULIED.PENARANDA:</t>
        </r>
        <r>
          <rPr>
            <sz val="9"/>
            <rFont val="Tahoma"/>
            <family val="2"/>
          </rPr>
          <t xml:space="preserve">
Verificar que los totales coincidan con los reportados en el componente de inversión</t>
        </r>
      </text>
    </comment>
    <comment ref="D254"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sharedStrings.xml><?xml version="1.0" encoding="utf-8"?>
<sst xmlns="http://schemas.openxmlformats.org/spreadsheetml/2006/main" count="2345" uniqueCount="424">
  <si>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</si>
  <si>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</si>
  <si>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</si>
  <si>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</si>
  <si>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</si>
  <si>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</si>
  <si>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</si>
  <si>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</si>
  <si>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</si>
  <si>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</si>
  <si>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</si>
  <si>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</si>
  <si>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</si>
  <si>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</si>
  <si>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</si>
  <si>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</si>
  <si>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</si>
  <si>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</si>
  <si>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</si>
  <si>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</si>
  <si>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</si>
  <si>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</si>
  <si>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</si>
  <si>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</si>
  <si>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</si>
  <si>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</si>
  <si>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</si>
  <si>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</si>
  <si>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</si>
  <si>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</si>
  <si>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</si>
  <si>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</si>
  <si>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</si>
  <si>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</si>
  <si>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</si>
  <si>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</si>
  <si>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</si>
  <si>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</si>
  <si>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</si>
  <si>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</si>
  <si>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</si>
  <si>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</si>
  <si>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</si>
  <si>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</si>
  <si>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</si>
  <si>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</si>
  <si>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</si>
  <si>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</si>
  <si>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</si>
  <si>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</si>
  <si>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</si>
  <si>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</si>
  <si>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</si>
  <si>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</si>
  <si>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</si>
  <si>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</si>
  <si>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</si>
  <si>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</si>
  <si>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</si>
  <si>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9, BENEFICIOS</t>
  </si>
  <si>
    <t>10, FUENTE DE EVIDENCIAS</t>
  </si>
  <si>
    <t>TOTAL PRESUPUESTO</t>
  </si>
  <si>
    <t>TOTALES Rec. Reservas</t>
  </si>
  <si>
    <t>TOTALES Rec. Vigencia</t>
  </si>
  <si>
    <t xml:space="preserve">6, ACTUALIZACIÓN </t>
  </si>
  <si>
    <t>PROGRAMACIÓN INICIAL CUATRIENIO</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</si>
  <si>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</si>
  <si>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</si>
  <si>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</si>
  <si>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</si>
  <si>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</si>
  <si>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</si>
  <si>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</si>
  <si>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</si>
  <si>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</si>
  <si>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</si>
  <si>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</si>
  <si>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</si>
  <si>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</si>
  <si>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</si>
  <si>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</si>
  <si>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</si>
  <si>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</si>
  <si>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</si>
  <si>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</si>
  <si>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</si>
  <si>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</si>
  <si>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</si>
  <si>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</si>
  <si>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</si>
  <si>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</si>
  <si>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</si>
  <si>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</si>
  <si>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</si>
  <si>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</si>
  <si>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</si>
  <si>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</si>
  <si>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</si>
  <si>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</si>
  <si>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</si>
  <si>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</si>
  <si>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</si>
  <si>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</si>
  <si>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</si>
  <si>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</si>
  <si>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</si>
  <si>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</si>
  <si>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</si>
  <si>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</si>
  <si>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</si>
  <si>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</si>
  <si>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</si>
  <si>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</si>
  <si>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</si>
  <si>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</si>
  <si>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</si>
  <si>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</si>
  <si>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</si>
  <si>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</si>
  <si>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</si>
  <si>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</si>
  <si>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</si>
  <si>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</si>
  <si>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</si>
  <si>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</si>
  <si>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</si>
  <si>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</si>
  <si>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</si>
  <si>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</si>
  <si>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</si>
  <si>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</si>
  <si>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</si>
  <si>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</si>
  <si>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</si>
  <si>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</si>
  <si>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</si>
  <si>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</si>
  <si>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</si>
  <si>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</si>
  <si>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4, VARIABLE REQUERIDA</t>
  </si>
  <si>
    <t>6, PROGRAMACIÓN - ACTUALIZACIÓN</t>
  </si>
  <si>
    <t xml:space="preserve"> AÑO 2020</t>
  </si>
  <si>
    <t>7, EJECUCIÓN</t>
  </si>
  <si>
    <t>7,1 SEGUIMIENTO VIGENCIA ACTUAL</t>
  </si>
  <si>
    <t>8, % CUMPLIMIENTO ACUMULADO (Vigencia)</t>
  </si>
  <si>
    <t>9 ,% DE AVANCE CUATRIENIO</t>
  </si>
  <si>
    <t>10, DESCRIPCIÓN DE LOS AVANCES Y LOGROS ALCANZADOS</t>
  </si>
  <si>
    <t xml:space="preserve">11, RETRASOS 
</t>
  </si>
  <si>
    <t xml:space="preserve">12, SOLUCIONES PLANTEADAS </t>
  </si>
  <si>
    <t>13, BENEFICIOS</t>
  </si>
  <si>
    <t>14, FUENTE DE EVIDENCIAS</t>
  </si>
  <si>
    <r>
      <t xml:space="preserve">EJECUTADO ACUMUALDO </t>
    </r>
    <r>
      <rPr>
        <b/>
        <sz val="12"/>
        <rFont val="Arial"/>
        <family val="2"/>
      </rPr>
      <t>AÑO 202</t>
    </r>
    <r>
      <rPr>
        <sz val="12"/>
        <rFont val="Arial"/>
        <family val="2"/>
      </rPr>
      <t>2</t>
    </r>
  </si>
  <si>
    <t>7,EJECUTADO</t>
  </si>
  <si>
    <t>Total recursos Vigencia</t>
  </si>
  <si>
    <t>Observaciones</t>
  </si>
  <si>
    <t>Observaciones y/o descripcion de acciones en el punto de inversión</t>
  </si>
  <si>
    <t>8,1 LOCALIDAD(ES)</t>
  </si>
  <si>
    <t>8.2 UPZ(S)</t>
  </si>
  <si>
    <t>8,3 BARRIO(S)</t>
  </si>
  <si>
    <t>Total Magnitud vigencia</t>
  </si>
  <si>
    <t>Total Magnitud reserv</t>
  </si>
  <si>
    <t>Total recursos reservas</t>
  </si>
  <si>
    <t>9, ORIENTACIÓN</t>
  </si>
  <si>
    <t>10. POBLACIÓN</t>
  </si>
  <si>
    <t>10.1 NÚMERO DE HOMBRES</t>
  </si>
  <si>
    <t>10.2 NÚMERO DE MUJERES</t>
  </si>
  <si>
    <t xml:space="preserve">10.3 NÚMERO INTERSEXUAL </t>
  </si>
  <si>
    <t>10.4  GRUPO ETARIO</t>
  </si>
  <si>
    <t>10.5  CONDICION POBLACIONAL</t>
  </si>
  <si>
    <t>10.6  GRUPOS ETNICOS</t>
  </si>
  <si>
    <t>10.7  TOTAL POBLACIÓN
PERSONAS/CANTIDAD</t>
  </si>
  <si>
    <t>8,4 GEORREFERENCIACIÓN</t>
  </si>
  <si>
    <t>11, LECCIONES APRENDIDAS - OBSERVACIONES</t>
  </si>
  <si>
    <t>Se modifica el código, se ajustan encabezados, incluyen campos para el registro de observaciones, justifiación, poligono MMI y política.</t>
  </si>
  <si>
    <t>PROGRAMACIÓN INICIAL AÑO 2020</t>
  </si>
  <si>
    <r>
      <rPr>
        <sz val="12"/>
        <rFont val="Arial"/>
        <family val="2"/>
      </rPr>
      <t xml:space="preserve">PROGRAMACIÓN, ACTUALIZACIÓN Y SEGUIMIENTO DEL PLAN DE ACCIÓN
Actualización y seguimiento a la </t>
    </r>
    <r>
      <rPr>
        <b/>
        <sz val="12"/>
        <rFont val="Arial"/>
        <family val="2"/>
      </rPr>
      <t>Territorialización</t>
    </r>
  </si>
  <si>
    <t>5. PROGRAMACIÓN INICIAL AÑO 2020</t>
  </si>
  <si>
    <t>3, CÓDIGO Y NOMBRE DE LA ACTIVIDAD</t>
  </si>
  <si>
    <t>3. Identificación del punto de invesión</t>
  </si>
  <si>
    <t>8,5 ÁREA DE INFLUENCIA E  INCIDENCIA</t>
  </si>
  <si>
    <t>9,1 POLÍGONO DE MEJORAMIENTO INTEGRAL</t>
  </si>
  <si>
    <t>9,2 POLÍTICA</t>
  </si>
  <si>
    <t>5, VALOR   CUATRIENIO</t>
  </si>
  <si>
    <t>Versión: 12</t>
  </si>
  <si>
    <t>ESTRUCTURA DEL PLAN DE DESARROLLO</t>
  </si>
  <si>
    <t>1.1 Propósito</t>
  </si>
  <si>
    <t>1.2 Programa</t>
  </si>
  <si>
    <t>SUBDIRECCIÓN DE SILVICULTURA, FLORA Y FAUNA SILVESTRE</t>
  </si>
  <si>
    <t>7710:  CONTROL A LOS FACTORES DE DETERIORO DEL ARBOLADO URBANO Y LA FLORA EN BOGOTÁ.</t>
  </si>
  <si>
    <t>2 - CAMBIAR NUESTROS HÁBITOS DE VIDA PARA REVERDECER A BOGOTÁ Y ADAPTARNOS Y MITIGAR LA CRISIS CLIMÁTICA</t>
  </si>
  <si>
    <t>33 - MÁS ÁRBOLES Y MÁS Y MEJOR ESPACIO PÚBLICO</t>
  </si>
  <si>
    <t>8. SOLUCIONES PLANTEADAS</t>
  </si>
  <si>
    <t>EVALUACIÓN, CONTROL, SEGUIMIENTO Y PREVENCIÓN SOBRE EL ARBOLADO URBANO Y LA FLORA MADERABLE Y NO MADERABLE</t>
  </si>
  <si>
    <t>EJECUTAR 115.000 ACTUACIONES TÉCNICAS O JURÍDICAS DE EVALUACIÓN, CONTROL, SEGUIMIENTO Y PREVENCIÓN SOBRE EL ARBOLADO URBANO DE BOGOTÁ D.C.</t>
  </si>
  <si>
    <t>REALIZAR 4 INVESTIGACIONES SOBRE ARBOLADO URBANO</t>
  </si>
  <si>
    <t>EJECUTAR 24.000 ACTUACIONES TÉCNICAS O JURÍDICAS DE EVALUACIÓN, CONTROL, SEGUIMIENTO Y PREVENCIÓN SOBRE EL RECURSO FLORA EN EL DISTRITO CAPITAL.</t>
  </si>
  <si>
    <t>ATENDER EL 100% DE LOS CONCEPTOS TÉCNICOS QUE RECOMIENDAN ACTUACIONES ADMINISTRATIVAS SANCIONATORIAS DURANTE LA VIGENCIA PARA MEJORAR LA EFICIENCIA DEL PROCESO SANCIONATORIO AMBIENTAL</t>
  </si>
  <si>
    <t>SUMA</t>
  </si>
  <si>
    <t>X</t>
  </si>
  <si>
    <t>1. EJECUTAR 115.000 ACTUACIONES TÉCNICAS O JURÍDICAS DE EVALUACIÓN, CONTROL, SEGUIMIENTO Y PREVENCIÓN SOBRE EL ARBOLADO URBANO DE BOGOTÁ D.C.</t>
  </si>
  <si>
    <t>4. ATENDER EL 100% DE LOS CONCEPTOS TÉCNICOS QUE RECOMIENDAN ACTUACIONES ADMINISTRATIVAS SANCIONATORIAS DURANTE LA VIGENCIA PARA MEJORAR LA EFICIENCIA DEL PROCESO SANCIONATORIO AMBIENTAL</t>
  </si>
  <si>
    <r>
      <rPr>
        <b/>
        <sz val="8"/>
        <rFont val="Arial"/>
        <family val="2"/>
      </rPr>
      <t>1.</t>
    </r>
    <r>
      <rPr>
        <sz val="8"/>
        <rFont val="Arial"/>
        <family val="2"/>
      </rPr>
      <t xml:space="preserve"> REALIZAR EVALUACIÓN TÉCNICA SOBRE EL ARBOLADO URBANO DE LA CIUDAD.</t>
    </r>
  </si>
  <si>
    <r>
      <rPr>
        <b/>
        <sz val="8"/>
        <rFont val="Arial"/>
        <family val="2"/>
      </rPr>
      <t>2.</t>
    </r>
    <r>
      <rPr>
        <sz val="8"/>
        <rFont val="Arial"/>
        <family val="2"/>
      </rPr>
      <t xml:space="preserve"> REALIZAR CONTROL Y SEGUIMIENTO A LOS PERMISOS Y AUTORIZACIONES DE MANEJO Y APROVECHAMIENTO FORESTAL Y A LAS PLANTACIONES</t>
    </r>
  </si>
  <si>
    <r>
      <rPr>
        <b/>
        <sz val="8"/>
        <rFont val="Arial"/>
        <family val="2"/>
      </rPr>
      <t>3</t>
    </r>
    <r>
      <rPr>
        <sz val="8"/>
        <rFont val="Arial"/>
        <family val="2"/>
      </rPr>
      <t xml:space="preserve">.  REALIZAR JORNADAS DE CONCIENTIZACIÓN Y SENSIBILIZACIÓN TENDIENTES A POTENCIALIZAR LA APROPIACIÓN DEL ARBOLADO URBANO POR PARTE DE LA COMUNIDAD  </t>
    </r>
  </si>
  <si>
    <r>
      <rPr>
        <b/>
        <sz val="8"/>
        <rFont val="Arial"/>
        <family val="2"/>
      </rPr>
      <t>4.</t>
    </r>
    <r>
      <rPr>
        <sz val="8"/>
        <rFont val="Arial"/>
        <family val="2"/>
      </rPr>
      <t xml:space="preserve">  ELABORAR ACTOS ADMINISTRATIVOS DE ORDEN PERMISIVO Y RESIDUAL PARA LA PROTECCIÓN Y CONSERVACIÓN DEL RECURSO ARBÓREO DE LA CIUDAD. </t>
    </r>
  </si>
  <si>
    <r>
      <rPr>
        <b/>
        <sz val="8"/>
        <rFont val="Arial"/>
        <family val="2"/>
      </rPr>
      <t>5</t>
    </r>
    <r>
      <rPr>
        <sz val="8"/>
        <rFont val="Arial"/>
        <family val="2"/>
      </rPr>
      <t xml:space="preserve">. REALIZAR EVALUACIÓN, CONTROL Y SEGUIMIENTO A LA MOVILIZACIÓN, TENENCIA, USO O COMERCIALIZACIÓN DE LA FLORA MADERABLE. </t>
    </r>
  </si>
  <si>
    <r>
      <rPr>
        <b/>
        <sz val="8"/>
        <rFont val="Arial"/>
        <family val="2"/>
      </rPr>
      <t>6</t>
    </r>
    <r>
      <rPr>
        <sz val="8"/>
        <rFont val="Arial"/>
        <family val="2"/>
      </rPr>
      <t>. REALIZAR EVALUACIÓN, CONTROL Y SEGUIMIENTO A LA MOVILIZACIÓN, TENENCIA, USO O COMERCIALIZACIÓN DE LA FLORA SILVESTRE.</t>
    </r>
  </si>
  <si>
    <r>
      <t xml:space="preserve">7. </t>
    </r>
    <r>
      <rPr>
        <sz val="8"/>
        <rFont val="Arial"/>
        <family val="2"/>
      </rPr>
      <t xml:space="preserve">REALIZAR JORNADAS PEDAGÓGICAS TENDIENTES A POTENCIALIZAR LA APROPIACIÓN DEL RECURSO FLORA Y PREVENIR SU TRÁFICO ILEGAL. </t>
    </r>
  </si>
  <si>
    <r>
      <rPr>
        <b/>
        <sz val="8"/>
        <rFont val="Arial"/>
        <family val="2"/>
      </rPr>
      <t>10.</t>
    </r>
    <r>
      <rPr>
        <sz val="8"/>
        <rFont val="Arial"/>
        <family val="2"/>
      </rPr>
      <t xml:space="preserve"> NOTIFICAR LOS ACTOS ADMINISTRATIVOS EN CUMPLIMIENTO DE LA NORMATIVIDAD ESTABLECIDA.</t>
    </r>
  </si>
  <si>
    <t>PORCENTAJE</t>
  </si>
  <si>
    <t>EVALUACIÓN</t>
  </si>
  <si>
    <t>JURIDICOS</t>
  </si>
  <si>
    <t>JULIO</t>
  </si>
  <si>
    <t>AGOSTO</t>
  </si>
  <si>
    <t>SEPTIEMBRE</t>
  </si>
  <si>
    <t>OCTUBRE</t>
  </si>
  <si>
    <t>NOVIEMBRE</t>
  </si>
  <si>
    <t>DICIEMBRE</t>
  </si>
  <si>
    <t>SEGUIMIENTO Y CONTROL</t>
  </si>
  <si>
    <t>FLORA MADERABLE</t>
  </si>
  <si>
    <t>FLORA SILVESTRE</t>
  </si>
  <si>
    <t>JORNADAS</t>
  </si>
  <si>
    <t>PREVENCIÓN</t>
  </si>
  <si>
    <t>1-USAQUEN</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</si>
  <si>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</si>
  <si>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</si>
  <si>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</si>
  <si>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</si>
  <si>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</si>
  <si>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</si>
  <si>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</si>
  <si>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</si>
  <si>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</si>
  <si>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</si>
  <si>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</si>
  <si>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</si>
  <si>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</si>
  <si>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</si>
  <si>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</si>
  <si>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</si>
  <si>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</si>
  <si>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</si>
  <si>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t>Total MPI No. 3
Actuaciones técnicas o jurídicas adelantadas por la autoridad ambiental en cumplimiento de lo establecido en el marco normativo, con el fin de ejercer evaluación, control o seguimiento al tráfico legal o ilegal del recurso flora y prevenir los factores que generan su deterioro.</t>
  </si>
  <si>
    <t>Total MPI No. 1 Actuaciones técnicas o jurídicas adelantadas por la autoridad ambiental en cumplimiento con lo establecido en el marco normativo que regula el recurso forestal de la ciudad, con el fin de contribuir con una mejor gestión del arbolado urbano y prevenir el deterioro del recurso.</t>
  </si>
  <si>
    <r>
      <t>Versión:</t>
    </r>
    <r>
      <rPr>
        <b/>
        <sz val="16"/>
        <color rgb="FFFF0000"/>
        <rFont val="Arial"/>
        <family val="2"/>
      </rPr>
      <t xml:space="preserve"> </t>
    </r>
    <r>
      <rPr>
        <b/>
        <sz val="16"/>
        <rFont val="Arial"/>
        <family val="2"/>
      </rPr>
      <t>12</t>
    </r>
  </si>
  <si>
    <t>3. EJECUTAR 24.000 ACTUACIONES TÉCNICAS O JURÍDICAS DE EVALUACIÓN, CONTROL, SEGUIMIENTO Y PREVENCIÓN SOBRE EL RECURSO FLORA EN EL DISTRITO CAPITAL.</t>
  </si>
  <si>
    <t>DISTRITAL</t>
  </si>
  <si>
    <t xml:space="preserve">Total </t>
  </si>
  <si>
    <t>II SEMESTRE DE 2020</t>
  </si>
  <si>
    <t>TRATAMIENTO</t>
  </si>
  <si>
    <t>LOCALIDAD</t>
  </si>
  <si>
    <t>2018.12.31</t>
  </si>
  <si>
    <t>2019.12.31</t>
  </si>
  <si>
    <t>PROMEDIO</t>
  </si>
  <si>
    <t>%</t>
  </si>
  <si>
    <t>TOTAL</t>
  </si>
  <si>
    <t>2020.05.31</t>
  </si>
  <si>
    <t>N/A</t>
  </si>
  <si>
    <t>19 LOCALIDADES</t>
  </si>
  <si>
    <t>TODOS</t>
  </si>
  <si>
    <t>COMUNIDAD EN GENERAL</t>
  </si>
  <si>
    <t>1. POLÍTICA NACIONAL PARA LA GESTIÓN INTEGRAL DE LA BIODIVERSIDAD Y SUS SERVICIOS ECOSISTÉMICOS
2. POLÍTICA PARA LA GESTIÓN DE LA CONSERVACIÓN DE LA BIODIVERSIDAD EN EL DISTRITO CAPITAL.</t>
  </si>
  <si>
    <r>
      <rPr>
        <b/>
        <sz val="8"/>
        <rFont val="Arial"/>
        <family val="2"/>
      </rPr>
      <t>8</t>
    </r>
    <r>
      <rPr>
        <sz val="8"/>
        <rFont val="Arial"/>
        <family val="2"/>
      </rPr>
      <t>. ACOGER JURÍDICAMENTE LOS CONCEPTOS TÉCNICOS MEDIANTE LA PROYECCIÓN DE LOS ACTOS ADMINISTRATIVOS AMBIENTALES DE CARÁCTER SANCIONATORIO</t>
    </r>
  </si>
  <si>
    <r>
      <rPr>
        <b/>
        <sz val="8"/>
        <rFont val="Arial"/>
        <family val="2"/>
      </rPr>
      <t xml:space="preserve">9. </t>
    </r>
    <r>
      <rPr>
        <sz val="8"/>
        <rFont val="Arial"/>
        <family val="2"/>
      </rPr>
      <t>REALIZAR EL PROCESO DE  ORGANIZACIÓN Y ADMINISTRACIÓN DE LOS DOCUMENTOS DE ARCHIVOS Y EXPEDIENTES SANCIONATORIOS</t>
    </r>
  </si>
  <si>
    <r>
      <rPr>
        <b/>
        <sz val="8"/>
        <rFont val="Arial"/>
        <family val="2"/>
      </rPr>
      <t xml:space="preserve">11. </t>
    </r>
    <r>
      <rPr>
        <sz val="8"/>
        <rFont val="Arial"/>
        <family val="2"/>
      </rPr>
      <t>REALIZAR ACCIONES DE SEGUIMIENTO Y  CONTROL AMBIENTAL  EN EL MARCO DEL TRÁMITE SANCIONATORIO.</t>
    </r>
  </si>
  <si>
    <t>Total MPI No. 1 
Actuaciones técnicas o jurídicas adelantadas por la autoridad ambiental en cumplimiento con lo establecido en el marco normativo que regula el recurso forestal de la ciudad, con el fin de contribuir con una mejor gestión del arbolado urbano y prevenir el deterioro del recurso.</t>
  </si>
  <si>
    <t>La población distrital se ve beneficiada con la ejecución de las actuaciones técnico-jurídicas de evaluación, control, seguimiento y prevención debido a que, a través de éstas, la Secretaría Distrital de Ambiente realiza diagnósticos del estado actual del arbolado urbano, emitiendo conceptos y/o informes técnicos y/o resoluciones, para una mejor gestión del mismo, contribuyendo a 1) Mitigar el riesgo de las situaciones relacionadas con volcamiento, desprendimientos de ramas,   daños a redes aéreas y subterráneas, 2) Disminuir los síntomas de afectación por plagas y enfermedades y 3) Propender por la conservación, preservación y aumento de la cobertura arbórea de la ciudad.</t>
  </si>
  <si>
    <t>Documentos firmados y numerados registrados en los reportes del sistema de correspondencia de la entidad - FOREST -</t>
  </si>
  <si>
    <t>Actas registradas bajo procedimiento de la SDA, Conceptos e Informes Técnicos, Autos, Resoluciones, Comunicaciones externas, Reportes del sistema de correspondencia de la entidad - FOREST -</t>
  </si>
  <si>
    <t>El beneficio de las actuaciones ejecutadas se encuentra enmarcado en el cumplimiento a las solicitudes de los usuarios para la comercialización de productos legalmente obtenidos del medio. Al obtener una comercialización dentro del marco legal, se estima que se reduce la presión sobre la flora silvestre cuya finalidad propende por el cuidado a los ecosistemas nacionales, lo que permite a la comunidad el goce y disfrute de estos en las condiciones adecuadas para los ecosistemas.</t>
  </si>
  <si>
    <t>TALA</t>
  </si>
  <si>
    <t>CONSERVAR</t>
  </si>
  <si>
    <t>TRASLADO</t>
  </si>
  <si>
    <t>PODA REALCE</t>
  </si>
  <si>
    <t>PODA CONTROL DE ALTURA</t>
  </si>
  <si>
    <t>PODA DE ESTABILIDAD</t>
  </si>
  <si>
    <t>PODA ACLAREO</t>
  </si>
  <si>
    <t>PODA ESTRUCTURA</t>
  </si>
  <si>
    <t>PODA SANITARIA</t>
  </si>
  <si>
    <t>PODA RADICULAR</t>
  </si>
  <si>
    <t>TRATAMIENTO INTEGRAL</t>
  </si>
  <si>
    <t>TOTAL DE ARBOLES POR TIPO DE TRATAMIENTO</t>
  </si>
  <si>
    <t>SEGUIMIENTO
173</t>
  </si>
  <si>
    <t>ACTUACIONES</t>
  </si>
  <si>
    <t>S</t>
  </si>
  <si>
    <t>SS</t>
  </si>
  <si>
    <t>1. POLÍTICA NACIONAL PARA LA GESTIÓN INTEGRAL DE LA BIODIVERSIDAD Y SUS SERVICIOS ECOSISTÉMICOS.
2.POLÍTICA PARA LA GESTIÓN DE LA CONSERVACIÓN DE LA BIODIVERSIDAD EN EL DISTRITO CAPITAL.</t>
  </si>
  <si>
    <t>DISTRITAL
Total MPI No. 4
Desarrollo de los procesos sancionatorios requeridos a nivel distrital mediante la atención de los conceptos técnicos que se generan producto del tráfico ilegal del recurso flora.</t>
  </si>
  <si>
    <t>final</t>
  </si>
  <si>
    <t>d</t>
  </si>
  <si>
    <t>No se programó avance para este periodo</t>
  </si>
  <si>
    <r>
      <t xml:space="preserve">Con el objeto de ejercer evaluación, control y seguimiento a la movilización, tenencia, uso o comercialización del recurso flora, del 01 de Julio al 30 de septiembre de 2020, la Secretaría Distrital de Ambiente ejecutó </t>
    </r>
    <r>
      <rPr>
        <b/>
        <sz val="11"/>
        <color theme="1"/>
        <rFont val="Arial"/>
        <family val="2"/>
      </rPr>
      <t xml:space="preserve">722 </t>
    </r>
    <r>
      <rPr>
        <sz val="11"/>
        <color theme="1"/>
        <rFont val="Arial"/>
        <family val="2"/>
      </rPr>
      <t>actuaciones técnicas, que corresponden a: 139 visitas de evaluación y seguimiento a empresas forestales; 66 visitas de verificación de especímenes de la flora silvestre, exportados o importados con permiso CITES y NO CITES; 2 visitas de control para registro del libro de operaciones; 1 visita para expedición de salvoconducto; 9 certificaciones de exportación e importación a empresas forestales; 18 certificaciones de registro y cumplimiento de empresas forestales; 3 oficios de negación de certificación; y 484 reportes de movimientos del libro de operaciones verificados e ingresados al sistema FOREST.</t>
    </r>
  </si>
  <si>
    <r>
      <t xml:space="preserve">En el marco del proceso de evaluación técnica al recurso arbóreo de la ciudad, del 01 de julio al 30 de septiembre de 2020, la Secretaría Distrital de Ambiente a través de la Subdirección de Silvicultura, Flora y Fauna Silvestre ejecutó </t>
    </r>
    <r>
      <rPr>
        <b/>
        <sz val="8"/>
        <rFont val="Arial"/>
        <family val="2"/>
      </rPr>
      <t>2.398</t>
    </r>
    <r>
      <rPr>
        <sz val="8"/>
        <rFont val="Arial"/>
        <family val="2"/>
      </rPr>
      <t xml:space="preserve"> actuaciones técnicas, que corresponden a : 
Conceptos técnicos de manejo silvicultural de arbolado urbano: 430;
Conceptos técnicos de atención de emergencias silviculturales: 426;
Conceptos técnicos para la autorización de actividades silviculturales para la realización, remodelación o ampliación de obras públicas o privadas de infraestructura, construcciones, instalaciones y similares: 48;
Informes técnicos de evaluación: 16;
Salvoconductos expedidos: 4;
Requerimientos y oficios de respuesta a comunicaciones y PQRS: 1.474.</t>
    </r>
  </si>
  <si>
    <r>
      <t xml:space="preserve">Con el objeto de realizar control y seguimiento a los permisos y autorizaciones de manejo y aprovechamiento forestal y a las plantaciones, la Secretaría Distrital de Ambiente a través de la Subdirección de Silvicultura, Flora y Fauna Silvestre, del 01 de julio al 30 de septiembre de 2020 ejecutó </t>
    </r>
    <r>
      <rPr>
        <b/>
        <sz val="8"/>
        <rFont val="Arial"/>
        <family val="2"/>
      </rPr>
      <t>1.562</t>
    </r>
    <r>
      <rPr>
        <sz val="8"/>
        <rFont val="Arial"/>
        <family val="2"/>
      </rPr>
      <t xml:space="preserve"> actuaciones técnicas, que corresponden a:     
Conceptos técnicos de seguimiento silvicultural: 1.058;
Conceptos técnicos de seguimiento a la plantación y mantenimiento básico del arbolado urbano: 14; Informes técnicos de seguimiento: 50;
Conceptos técnicos sancionatorios: 54;
Requerimientos: 386.</t>
    </r>
  </si>
  <si>
    <r>
      <t xml:space="preserve">En el marco del proceso de evaluación, control y seguimiento al arbolado urbano, la Secretaría Distrital de Ambiente a través de la Subdirección de Silvicultura, Flora y Fauna Silvestre, del 01 de julio al 30 de septiembre de 2020 sustanció y emitió </t>
    </r>
    <r>
      <rPr>
        <b/>
        <sz val="8"/>
        <rFont val="Arial"/>
        <family val="2"/>
      </rPr>
      <t xml:space="preserve">260 </t>
    </r>
    <r>
      <rPr>
        <sz val="8"/>
        <rFont val="Arial"/>
        <family val="2"/>
      </rPr>
      <t>actos administrativos, que corresponden a:
Autos: 191;
Resoluciones: 67;
Requerimientos: 2.</t>
    </r>
  </si>
  <si>
    <r>
      <t>Con el fin de contribuir con una mejor gestión sobre el arbolado urbano y prevenir el deterioro del recurso, la Secretaría Distrital de Ambiente en cumplimiento con lo establecido en el marco normativo que regula el recurso forestal de la ciudad, del 01 de julio al 30 de septiembre de 2020, ejecutó</t>
    </r>
    <r>
      <rPr>
        <b/>
        <sz val="11"/>
        <color theme="1"/>
        <rFont val="Arial"/>
        <family val="2"/>
      </rPr>
      <t xml:space="preserve"> 4.220</t>
    </r>
    <r>
      <rPr>
        <sz val="11"/>
        <color theme="1"/>
        <rFont val="Arial"/>
        <family val="2"/>
      </rPr>
      <t xml:space="preserve"> actuaciones técnicas y jurídicas de evaluación, seguimiento y control sobre el arbolado urbano, de las cuales 3.960 son técnicas y 260 jurídicas, distribuidas así:
Conceptos técnicos de manejo silvicultural de arbolado urbano: 430;
Conceptos técnicos de atención de emergencias silviculturales: 426;
Conceptos técnicos para la autorización de actividades silviculturales para la realización, remodelación o ampliación de obras públicas o privadas de infraestructura, construcciones, instalaciones y similares: 48;
Informes técnicos de evaluación: 16;
Salvoconductos expedidos: 4;
Conceptos técnicos de seguimiento silvicultural: 1.058;
Conceptos técnicos de seguimiento a la plantación y mantenimiento básico del arbolado urbano: 14;
Informes técnicos de seguimiento: 50;
Conceptos técnicos sancionatorios: 54;
Autos: 191;
Resoluciones: 67;
Requerimientos y oficios de respuesta a comunicaciones y PQRS: 1.862.</t>
    </r>
  </si>
  <si>
    <r>
      <t xml:space="preserve">
Durante el tercer trimestre del año se acogieron jurídicamente </t>
    </r>
    <r>
      <rPr>
        <b/>
        <sz val="8"/>
        <color theme="1"/>
        <rFont val="Arial"/>
        <family val="2"/>
      </rPr>
      <t>28 Conceptos Técnicos, así: 27 Actos Administrativos de Inicio Sancionatorio y 1 Acto Administrativo que resuelve el proceso sancionatorio.</t>
    </r>
  </si>
  <si>
    <r>
      <t xml:space="preserve">Con el objeto de realizar realizar evaluación, control y seguimiento a la movilización, tenencia, uso o comercialización de la flora silvestre, la Secretaría Distrital de Ambiente a través de la Subdirección de Silvicultura, Flora y Fauna Silvestre, del 01 de julio al 30 de septiembre de 2020 ejecutó </t>
    </r>
    <r>
      <rPr>
        <b/>
        <sz val="8"/>
        <color theme="1"/>
        <rFont val="Arial"/>
        <family val="2"/>
      </rPr>
      <t>67</t>
    </r>
    <r>
      <rPr>
        <sz val="8"/>
        <color theme="1"/>
        <rFont val="Arial"/>
        <family val="2"/>
      </rPr>
      <t xml:space="preserve"> actuaciones técnicas, que corresponden a: 
Visitas de verificación de especímenes de la flora silvestre, exportados o importados con permiso CITES y NO CITES: 66; 
Certificaciones de exportación e importación a empresas forestales: 1.
</t>
    </r>
  </si>
  <si>
    <r>
      <t xml:space="preserve">Con el objeto de realizar  evaluación, control y seguimiento a la movilización, tenencia, uso o comercialización de la flora maderable, la Secretaría Distrital de Ambiente a través de la Subdirección de Silvicultura, Flora y Fauna Silvestre del 01 de julio al 30 de septiembre de 2020 ejecutó </t>
    </r>
    <r>
      <rPr>
        <b/>
        <sz val="8"/>
        <color theme="1"/>
        <rFont val="Arial"/>
        <family val="2"/>
      </rPr>
      <t>655</t>
    </r>
    <r>
      <rPr>
        <sz val="8"/>
        <color theme="1"/>
        <rFont val="Arial"/>
        <family val="2"/>
      </rPr>
      <t xml:space="preserve"> actuaciones técnicas, que corresponden a: 
Visitas de evaluación y seguimiento a empresas forestales: 139; 
Visitas de control para registro del libro de operaciones: 2; 
Visita para expedición de salvoconducto: 1; 
Certificaciones de exportación e importación a empresas forestales: 8; 
Certificaciones de registro y cumplimiento de empresas forestales: 18;
Oficios de negación de certificación: 3; 
Reportes de movimientos del libro de operaciones verificados e ingresados al sistema FOREST: 484.</t>
    </r>
  </si>
  <si>
    <r>
      <t xml:space="preserve">Con el fin de contribuir con una mejor gestión sobre el arbolado urbano y prevenir el deterioro del recurso, la Secretaría Distrital de Ambiente -SDA - en cumplimiento con lo establecido en el marco normativo que regula el recurso forestal de la ciudad, para el cuatrienio 2020 II – 2024 I programó la ejecución de 115.000 actuaciones técnicas o jurídicas de evaluación, control, seguimiento y prevención sobre el recurso arbóreo de la ciudad, lo que equivale aproximadamente a un 15% adicional sobre la línea base establecida, que corresponde a lo ejecutado en el periodo 2016 II – 2019 II. 
En cumplimiento de lo prescrito, para el II semestre de 2020 la SDA programó la ejecución de 10.000 actuaciones, lo que equivale a un avance del 1,3% sobre el 15% de aumento establecido para el cuatrienio. En ese orden, del 01 de julio al 30 de septiembre de 2020, la Secretaría, a través de la Subdirección de Silvicultura, Flora y Fauna Silvestre ejecutó </t>
    </r>
    <r>
      <rPr>
        <b/>
        <sz val="12"/>
        <color indexed="8"/>
        <rFont val="Arial"/>
        <family val="2"/>
      </rPr>
      <t xml:space="preserve">4.220 </t>
    </r>
    <r>
      <rPr>
        <sz val="12"/>
        <color indexed="8"/>
        <rFont val="Arial"/>
        <family val="2"/>
      </rPr>
      <t xml:space="preserve">actuaciones sobre el recurso arbóreo de la ciudad (3.960 son técnicas y 260 jurídicas), lo que representa un avance del </t>
    </r>
    <r>
      <rPr>
        <b/>
        <sz val="12"/>
        <color rgb="FF000000"/>
        <rFont val="Arial"/>
        <family val="2"/>
      </rPr>
      <t xml:space="preserve">0,55% </t>
    </r>
    <r>
      <rPr>
        <sz val="12"/>
        <color rgb="FF000000"/>
        <rFont val="Arial"/>
        <family val="2"/>
      </rPr>
      <t>de lo programado para la vigencia.</t>
    </r>
    <r>
      <rPr>
        <sz val="12"/>
        <color indexed="8"/>
        <rFont val="Arial"/>
        <family val="2"/>
      </rPr>
      <t xml:space="preserve">
Las 4.220 actuaciones ejecutadas se distribuyen así:
Conceptos técnicos de manejo silvicultural de arbolado urbano: 430;
Conceptos técnicos de atención de emergencias silviculturales: 426;
Conceptos técnicos para la autorización de actividades silviculturales para la realización, remodelación o ampliación de obras públicas o privadas de infraestructura, construcciones, instalaciones y similares: 48;
Informes técnicos de evaluación: 16;
Salvoconductos expedidos: 4;
Conceptos técnicos de seguimiento silvicultural: 1.058;
Conceptos técnicos de seguimiento a la plantación y mantenimiento básico del arbolado urbano: 14;
Informes técnicos de seguimiento: 50;
Conceptos técnicos sancionatorios: 54;
Autos: 191;
Resoluciones: 67;
Requerimientos y oficios de respuesta a comunicaciones y PQRS: 1.862.</t>
    </r>
  </si>
  <si>
    <t>PROGRAMACIÓN VIGENCIA</t>
  </si>
  <si>
    <r>
      <t>Formato: Programación, atualización y seguimiento del plan de acción 
Actualización y seguimiento al</t>
    </r>
    <r>
      <rPr>
        <b/>
        <sz val="24"/>
        <rFont val="Arial"/>
        <family val="2"/>
      </rPr>
      <t xml:space="preserve"> Componente de Gestión</t>
    </r>
  </si>
  <si>
    <t>Radicado 2020IE152434 de septiembre 08 de 2020</t>
  </si>
  <si>
    <t>Se modifica la periodicidad de reporte y la estructura del documento se ajustó de acuerdo al plan de desarrollo vigente</t>
  </si>
  <si>
    <r>
      <t xml:space="preserve">Formato: Programación, atualización y seguimiento del plan de acción 
Actualización y seguimiento al </t>
    </r>
    <r>
      <rPr>
        <b/>
        <sz val="24"/>
        <rFont val="Arial"/>
        <family val="2"/>
      </rPr>
      <t>Componente de Inversión</t>
    </r>
  </si>
  <si>
    <r>
      <t xml:space="preserve">Formato: Programación, atualización y seguimiento del plan de acción 
Actualización y seguimiento a </t>
    </r>
    <r>
      <rPr>
        <b/>
        <sz val="16"/>
        <rFont val="Arial"/>
        <family val="2"/>
      </rPr>
      <t>Actividades</t>
    </r>
  </si>
  <si>
    <t>10.1 POBLACIÓN RELACIONADA A LA LOCALIZACIÓN</t>
  </si>
  <si>
    <t>10.2 NÚMERO DE HOMBRES</t>
  </si>
  <si>
    <t>10.5  GRUPO ETARIO</t>
  </si>
  <si>
    <t xml:space="preserve">10.4 NÚMERO INTERSEXUAL </t>
  </si>
  <si>
    <t>10.3 NÚMERO DE MUJERES</t>
  </si>
  <si>
    <t>10.6  NÚMERO PERSONAS POR GRUPO ETARIO</t>
  </si>
  <si>
    <t>10.7  CONDICION POBLACIONAL</t>
  </si>
  <si>
    <t>10.8 NUMERO PERSONAS POR CONDICIÓN POBLACIONAL</t>
  </si>
  <si>
    <t>10.10 NÚMERO DE PERSONAS POR GRUPOS ETNICOS</t>
  </si>
  <si>
    <t>10.9  GRUPOS ETNICOS</t>
  </si>
  <si>
    <t>10.11  SEGUIMIENTO A LA POBLACIÓN
PERSONAS/CANTIDAD</t>
  </si>
  <si>
    <t>PROGRAMACIÓN, ACTUALIZACIÓN Y SEGUIMIENTO DEL PLAN DE ACCIÓN
Actualización y seguimiento a la Territorialización</t>
  </si>
  <si>
    <t>LOCALIDAD - UPZ</t>
  </si>
  <si>
    <t>ANTONIO NARIÑO</t>
  </si>
  <si>
    <t>BARRIOS UNIDOS</t>
  </si>
  <si>
    <t>BOSA</t>
  </si>
  <si>
    <t>CHAPINERO</t>
  </si>
  <si>
    <t>CIUDAD BOLÍVAR</t>
  </si>
  <si>
    <t>ENGATIVÁ</t>
  </si>
  <si>
    <t>FONTIBÓN</t>
  </si>
  <si>
    <t>KENNEDY</t>
  </si>
  <si>
    <t>94 - LA CANDELARIA</t>
  </si>
  <si>
    <t>LOS MÁRTIRES</t>
  </si>
  <si>
    <t>PUENTE ARANDA</t>
  </si>
  <si>
    <t>RAFAEL URIBE URIBE</t>
  </si>
  <si>
    <t>SAN CRISTÓBAL</t>
  </si>
  <si>
    <t>SANTA FÉ</t>
  </si>
  <si>
    <t>SUBA</t>
  </si>
  <si>
    <t>TEUSAQUILLO</t>
  </si>
  <si>
    <t>TUNJUELITO</t>
  </si>
  <si>
    <t>USAQUÉN</t>
  </si>
  <si>
    <t>USME</t>
  </si>
  <si>
    <t>94 - La Candelaria</t>
  </si>
  <si>
    <t>ORIGINAL</t>
  </si>
  <si>
    <t>SEGUIMIENTO</t>
  </si>
  <si>
    <t>CT Tratamiento Silvicultural</t>
  </si>
  <si>
    <t>CT Plantaciones</t>
  </si>
  <si>
    <t>IT 
Seguimiento</t>
  </si>
  <si>
    <t>IT 
Plantaciones</t>
  </si>
  <si>
    <t>TOTAL DE ARBOLES BAJO SEGUIMIENTO</t>
  </si>
  <si>
    <t>GRAN TOTAL</t>
  </si>
  <si>
    <t>PARTICIPACIÓN</t>
  </si>
  <si>
    <t>EJECUTADO VIGENCIA</t>
  </si>
  <si>
    <t>Chapinero</t>
  </si>
  <si>
    <t>Santa Fe</t>
  </si>
  <si>
    <t>Usme</t>
  </si>
  <si>
    <t>Tunjuelito</t>
  </si>
  <si>
    <t>Bosa</t>
  </si>
  <si>
    <t>Kennedy</t>
  </si>
  <si>
    <t>Suba</t>
  </si>
  <si>
    <t>Barrios Unidos</t>
  </si>
  <si>
    <t>Teusaquillo</t>
  </si>
  <si>
    <t>Antonio Nariño</t>
  </si>
  <si>
    <t>Puente Aranda</t>
  </si>
  <si>
    <t>La Candelaria</t>
  </si>
  <si>
    <t>Rafael Uribe Uribe</t>
  </si>
  <si>
    <t>CIUDAD BOLIVAR</t>
  </si>
  <si>
    <t>ENGATIVA</t>
  </si>
  <si>
    <t>FONTIBON</t>
  </si>
  <si>
    <t>LOS MARTIRES</t>
  </si>
  <si>
    <t>SAN CRISTOBAL</t>
  </si>
  <si>
    <t>SANTA FE</t>
  </si>
  <si>
    <t>USAQUEN</t>
  </si>
  <si>
    <t>EVALUADOS</t>
  </si>
  <si>
    <t>JURIDICO</t>
  </si>
  <si>
    <t>LOCALODAD</t>
  </si>
  <si>
    <t>Etiquetas de fila</t>
  </si>
  <si>
    <t>Total general</t>
  </si>
  <si>
    <t>Cuenta de LOCALODAD</t>
  </si>
  <si>
    <t>TÉCNICO</t>
  </si>
  <si>
    <t>TOTAL ACTUACIONES</t>
  </si>
  <si>
    <t>la CANDELARIA</t>
  </si>
  <si>
    <t>CT EVALUACIÓN</t>
  </si>
  <si>
    <t>CT SEGUIMIENTO</t>
  </si>
  <si>
    <t>IT SEGUIMIENTO</t>
  </si>
  <si>
    <t>CT PLANTACIONES</t>
  </si>
  <si>
    <t>IT PLANTACIONES</t>
  </si>
  <si>
    <t>Total Magnitud reserva</t>
  </si>
  <si>
    <t xml:space="preserve">Se adjuntan bases de datos de:
1. Conceptos técnicos de evaluación , con localidad y dirección. 
Conceptos e Informes técnicos de seguimiento, con localidad, upz y dirección. 
Actos Administrativos con localidad.
Los Shapefiles están en elaboración, se entregarán el viernes 09 de octubre. </t>
  </si>
  <si>
    <t>En bases de datos adjuntas</t>
  </si>
  <si>
    <t xml:space="preserve">Los Shapefiles están en elaboración, se entregarán el viernes 09 de octubre. </t>
  </si>
  <si>
    <t xml:space="preserve">Los Shapefiles están en elaboración, se entregarán el lunes 12 de octubre. </t>
  </si>
  <si>
    <t>La inversión realizada tiene una incidencia positiva en el territorio garantizando los procesos de vigilancia y control ambiental al incumplimiento a las normas ambientales, la protección del recurso flora y la calidad de vida de los ciudadanos.
Localidades que constituyen el área de influencia durante el tercer trimestre de 2020:
1. BARRIOS UNIDOS
2. PUENTE ARANDA
3. ENGATIVA
4. CHAPINERO
5. SUBA
6. RAFAEL URIBE
7. KENNEDY
8. LOS MARTIRES
9. FONTIBON
10. USME
11. USAQUEN</t>
  </si>
  <si>
    <t>CORTE A 30 DE SEPTIEMBRE AÑO 2020</t>
  </si>
  <si>
    <r>
      <t xml:space="preserve">Con el objeto de fortalecer el ejercer de control a la movilización, tenencia, uso o comercialización del recurso flora, la Secretaría Distrital de Ambiente, del 01 de Julio al 30 de septiembre de 2020 atendió el 100% de los conceptos técnicos que recomiendan una actuación administrativa sancionatoria, obteniendo el siguiente avance: 
No de Conceptos Técnicos que recomiendan actuaciones administrativas sancionatorias: </t>
    </r>
    <r>
      <rPr>
        <b/>
        <sz val="11"/>
        <color theme="1"/>
        <rFont val="Arial"/>
        <family val="2"/>
      </rPr>
      <t xml:space="preserve">28 Conceptos Técnicos  
</t>
    </r>
    <r>
      <rPr>
        <sz val="11"/>
        <color theme="1"/>
        <rFont val="Arial"/>
        <family val="2"/>
      </rPr>
      <t xml:space="preserve">
No de Conceptos Técnicos atendidos jurídicamente: </t>
    </r>
    <r>
      <rPr>
        <b/>
        <sz val="11"/>
        <color theme="1"/>
        <rFont val="Arial"/>
        <family val="2"/>
      </rPr>
      <t xml:space="preserve">28 Actos Administrativos (27 Actos Administrativos de Inicio Sancionatorio y 1 Acto Administrativo que resuelve el proceso sancionatorio)
</t>
    </r>
    <r>
      <rPr>
        <sz val="11"/>
        <color theme="1"/>
        <rFont val="Arial"/>
        <family val="2"/>
      </rPr>
      <t xml:space="preserve">
</t>
    </r>
    <r>
      <rPr>
        <b/>
        <sz val="11"/>
        <color theme="1"/>
        <rFont val="Arial"/>
        <family val="2"/>
      </rPr>
      <t xml:space="preserve">Total, avance meta tercer trimestre 2020: 5% </t>
    </r>
    <r>
      <rPr>
        <sz val="11"/>
        <color theme="1"/>
        <rFont val="Arial"/>
        <family val="2"/>
      </rPr>
      <t xml:space="preserve">
Los avances en la magnitud de la meta están sujetos a la demanda de conceptos técnicos que remitan las áreas técnicas para ser acogidos jurídicamente; por lo tanto, el porcentaje de la magnitud programada se subdivide en proporciones de 2.5% (agosto-diciembre) y sobre este porcentaje se miden los avances mensuales.  </t>
    </r>
  </si>
  <si>
    <t>Cuando la autoridad ambiental inicia procedimiento sancionatorio ambiental, en primera medida está dando cumplimiento a las obligaciones que han sido delegadas tanto por la constitución, así como las delegadas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</si>
  <si>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 xml:space="preserve">Sistema de Correspondencia de la Entidad - FOREST
Archivos de la Dirección de Control Ambiental </t>
  </si>
  <si>
    <r>
      <t>Durante el tercer trimestre del año se realizarón las siguientes acciones:
1. Apertura de 2 expedientes.
2. Revisión del archivo de la Dirección de Control Ambiental con el fin de verificar las condiciones del acervo documental, las instalaciones, la ubicación y estado fisico de los expedientes.
3. Revisión de las tablas de retención documental de la Dirección de Control Ambiental y de la Subdirección de Silvicultura, Flora y Fauna Silvestre.
4. Se realizó proceso de organización de un total</t>
    </r>
    <r>
      <rPr>
        <b/>
        <sz val="8"/>
        <color theme="1"/>
        <rFont val="Arial"/>
        <family val="2"/>
      </rPr>
      <t xml:space="preserve"> 591 expedientes</t>
    </r>
    <r>
      <rPr>
        <sz val="8"/>
        <color theme="1"/>
        <rFont val="Arial"/>
        <family val="2"/>
      </rPr>
      <t xml:space="preserve"> asociados al recurso Flora de los cuales se adelantarón los siguientes procesos archivisticos asi: 
Clasificación de Expedientes: </t>
    </r>
    <r>
      <rPr>
        <b/>
        <sz val="8"/>
        <color theme="1"/>
        <rFont val="Arial"/>
        <family val="2"/>
      </rPr>
      <t>559 Expedientes</t>
    </r>
    <r>
      <rPr>
        <sz val="8"/>
        <color theme="1"/>
        <rFont val="Arial"/>
        <family val="2"/>
      </rPr>
      <t xml:space="preserve">
Registro en Inventario Unico Documental - FUID : </t>
    </r>
    <r>
      <rPr>
        <b/>
        <sz val="8"/>
        <color theme="1"/>
        <rFont val="Arial"/>
        <family val="2"/>
      </rPr>
      <t xml:space="preserve">18 Expedientes 
</t>
    </r>
    <r>
      <rPr>
        <sz val="8"/>
        <color theme="1"/>
        <rFont val="Arial"/>
        <family val="2"/>
      </rPr>
      <t>Hoja de Control</t>
    </r>
    <r>
      <rPr>
        <b/>
        <sz val="8"/>
        <color theme="1"/>
        <rFont val="Arial"/>
        <family val="2"/>
      </rPr>
      <t>: 14 Expedientes</t>
    </r>
  </si>
  <si>
    <r>
      <t xml:space="preserve">Durante el tercer trimestre del año se realizaron las siguientes acciones asociadas al trámite de notificación:
1. Notificación: 1 Acto Administrativo - </t>
    </r>
    <r>
      <rPr>
        <b/>
        <sz val="8"/>
        <rFont val="Arial"/>
        <family val="2"/>
      </rPr>
      <t>AUTO No. 2667</t>
    </r>
    <r>
      <rPr>
        <sz val="8"/>
        <rFont val="Arial"/>
        <family val="2"/>
      </rPr>
      <t xml:space="preserve"> (CT 2322) Proceso 4821508 / </t>
    </r>
    <r>
      <rPr>
        <b/>
        <sz val="8"/>
        <rFont val="Arial"/>
        <family val="2"/>
      </rPr>
      <t>1 Auto 2137</t>
    </r>
    <r>
      <rPr>
        <sz val="8"/>
        <rFont val="Arial"/>
        <family val="2"/>
      </rPr>
      <t xml:space="preserve"> de 2020 - Proceso 4399596
2. Solicitudes de autorización de notificación electrónica, proyección de memorandos para Notificación, proyección de comunicaciones para notificación: </t>
    </r>
    <r>
      <rPr>
        <b/>
        <sz val="8"/>
        <rFont val="Arial"/>
        <family val="2"/>
      </rPr>
      <t>Gestión a 27 Procesos de Acto Administrativo</t>
    </r>
    <r>
      <rPr>
        <sz val="8"/>
        <rFont val="Arial"/>
        <family val="2"/>
      </rPr>
      <t xml:space="preserve"> </t>
    </r>
  </si>
  <si>
    <r>
      <t xml:space="preserve">Durante el tercer trimestre del año se realizaron las siguientes gestiones en torno al seguimiento y control asociadas al Recurso Flora:
1. Seguimiento de los siguientes proyectos: 1.  Traslado Anticipado de Redes de Acueducto y Alcantarillado - Primera Línea del Metro de Bogotá. 2. Trámites de la Secretaría de Educación Distrital - SED, (2 y 8 de septiembre de 2020) 3. Seguimiento a los trámites de EAAB-Metro (02, 09, 11 y 17 de septiembre de 2020). 4. Junta de Infraestructura - Secretaría De Educación.
2. Seguimiento al Comité de la Dirección de Control Ambiental con la Subdirección de Silvicultura Flora y Fauna Silvestre los días 16 y 25 de septiembre de 2020
3 Seguimiento a los Conceptos Técnicos Sancionatorios remitidos desde la SSFFS a la DCA septiembre 2020: </t>
    </r>
    <r>
      <rPr>
        <b/>
        <sz val="8"/>
        <color theme="1"/>
        <rFont val="Arial"/>
        <family val="2"/>
      </rPr>
      <t>269 Procesos</t>
    </r>
    <r>
      <rPr>
        <sz val="8"/>
        <color theme="1"/>
        <rFont val="Arial"/>
        <family val="2"/>
      </rPr>
      <t xml:space="preserve">
4. Seguimiento a respuestas oportunas a PQRS de SSFFS desde el 1 de septiembre del 2020, hasta el 25 de septiembre del 2020: </t>
    </r>
    <r>
      <rPr>
        <b/>
        <sz val="8"/>
        <color theme="1"/>
        <rFont val="Arial"/>
        <family val="2"/>
      </rPr>
      <t>338 PQRS</t>
    </r>
    <r>
      <rPr>
        <sz val="8"/>
        <color theme="1"/>
        <rFont val="Arial"/>
        <family val="2"/>
      </rPr>
      <t xml:space="preserve">
5. Seguimiento a respuestas oportunas a los entes de control - Concejo de Bogotá, SSFFS, desde el 1 de septiembre del 2020 hasta el 24 de septiembre 2020:</t>
    </r>
    <r>
      <rPr>
        <b/>
        <sz val="8"/>
        <color theme="1"/>
        <rFont val="Arial"/>
        <family val="2"/>
      </rPr>
      <t xml:space="preserve"> 20 Procesos</t>
    </r>
  </si>
  <si>
    <r>
      <t xml:space="preserve">Con el objeto de aumentar la gestión para controlar el tráfico de la flora maderable y no maderable en Bogotá, la Secretaría Distrital de Ambiente -SDA - para el cuatrienio 2020 II – 2024 I programó la ejecución de 24.000 actuaciones técnicas o jurídicas de evaluación, control, seguimiento y prevención sobre el recurso flora, lo que equivale aproximadamente a un 15% adicional sobre la línea base establecida, que corresponde a lo ejecutado en el periodo 2016 II – 2019 II. 
En cumplimiento de lo prescrito, para el II semestre de 2020 la SDA programó la ejecución de 2.000 actuaciones, lo que equivale a un avance del 1,2% sobre el 15% de aumento establecido para el cuatrienio. En ese orden, del 01 de julio al 30 de septiembre de 2020, la Secretaría, a través de la Subdirección de Silvicultura, Flora y Fauna Silvestre ejecutó 750 actuaciones técnicas y jurídicas sobre el recurso flora, lo que representa un avance del </t>
    </r>
    <r>
      <rPr>
        <b/>
        <sz val="12"/>
        <color theme="1"/>
        <rFont val="Arial"/>
        <family val="2"/>
      </rPr>
      <t>0,45%</t>
    </r>
    <r>
      <rPr>
        <sz val="12"/>
        <color theme="1"/>
        <rFont val="Arial"/>
        <family val="2"/>
      </rPr>
      <t xml:space="preserve"> de lo programado para la vigencia.
Las actuaciones ejecutadas en el referido periodo corresponden a: 139 visitas de evaluación y seguimiento a empresas forestales; 66 visitas de verificación de especímenes de la flora silvestre, exportados o importados con permiso CITES y NO CITES; 2 visitas de control para registro del libro de operaciones; 1 visita para expedición de salvoconducto; 9 certificaciones de exportación e importación a empresas forestales; 18 certificaciones de registro y cumplimiento de empresas forestales; 3 oficios de negación de certificación; 484 reportes de movimientos del libro de operaciones verificados e ingresados al sistema FOREST; y 28 actos administrativos. </t>
    </r>
  </si>
  <si>
    <t xml:space="preserve">Actas registradas bajo procedimiento de la SDA, Conceptos e Informes Técnicos, Autos, Resoluciones, Comunicaciones externas, Reportes del sistema de correspondencia de la entidad - FOREST - y Archivos de la Dirección de Control Ambiental </t>
  </si>
  <si>
    <t>INICIAL</t>
  </si>
  <si>
    <t>FINAL</t>
  </si>
  <si>
    <t>Revisión
Septiembre</t>
  </si>
  <si>
    <t>1 - Paseo de los Libertadores, 9 - Verbenal, 10 - La Uribe, 11 - San Cristóbal Norte, 12 - Toberín, 13 - Los Cedros y 16 - Santa Bárbara</t>
  </si>
  <si>
    <t>88 - El Refugio, 90 - Pardo Rubio, 97 - Chico Lago y 99 - Chapinero</t>
  </si>
  <si>
    <t>91 - Sagrado Corazón, 93 - Las Nieves y 903 - UPR Santa Fe</t>
  </si>
  <si>
    <t>32 - San Blas, 33 - Sosiego, 34 - 20 de Julio y 50 - La Gloria</t>
  </si>
  <si>
    <t>57 - Gran Yomasa, 58 - Comuneros y 60 - Parque Entre Nubes</t>
  </si>
  <si>
    <t>42 - Venecia y 62 - Tunjuelito</t>
  </si>
  <si>
    <t>84 - Bosa Occidental, 85 - Bosa Central y 86 - El Porvenir</t>
  </si>
  <si>
    <t>44 - Américas, 45 - Carvajal, 46 - Castilla, 48 - Timiza, 78 - Tintal Norte, 80 - Corabastos, 81 - Gran Britalia, 82 - Patio Bonito y 113 - Bavaria</t>
  </si>
  <si>
    <t>75 - Fontibón, 76 - Fontibón San Pablo, 77- Zona Franca, 114 - Modelia, 115 - Capellanía y 117 - Aeropuerto El Dorado</t>
  </si>
  <si>
    <t>26 - Las Ferias, 29 - Minuto de Dios, 30 - Boyacá Real, 31 - Santa Cecilia, 72 - Bolivia, 73 - Garcés Navas, 74 - Engativá y 116 - Álamos</t>
  </si>
  <si>
    <t>18 - Britalia, 19 - El Prado, 20 - La Alhambra, 24 - Niza, 25 - La Floresta, 27 - Suba, 28 - El Rincón y 71 - Tibabuyes</t>
  </si>
  <si>
    <t>21 - Los Andes, 22 - Doce de Octubre, 98 - Los Alcazares y 103 - Parque Salitre</t>
  </si>
  <si>
    <t>100 - Galerías, 101 - Teusaquillo y 106 - La Esmeralda</t>
  </si>
  <si>
    <t>37 - Santa Isabel y 102 - La Sabana</t>
  </si>
  <si>
    <t>40 - Ciudad Montes, 43 - San Rafael, 108 - Zona Industria y 111 - Puente Aranda</t>
  </si>
  <si>
    <t>39 - Quiroga y 53 - Marco Fidel Suárez</t>
  </si>
  <si>
    <t>66 - San Francisco, 67 - Lucero y 69 - Ismalel Perdomo</t>
  </si>
  <si>
    <t>Aumentar en un 15% las actuaciones técnicas o jurídicas de evaluación, control, seguimiento y prevención para la protección y conservación del recurso arbóreo de la ciudad</t>
  </si>
  <si>
    <t>Porcentaje de aumento en el número de actuaciones</t>
  </si>
  <si>
    <t>Aumentar en un 15% las actuaciones técnicas o jurídicas de evaluación, control, seguimiento y prevención sobre el recurso flora</t>
  </si>
  <si>
    <t>Porcentaje de aumento en el número de actuaciones técnicas o jurídicas de evaluación, control, seguimiento y prevención sobre el recurso flora</t>
  </si>
  <si>
    <t>7, OBSERVACIONES AVANCE A SEPTIEMBRE 2020</t>
  </si>
  <si>
    <t xml:space="preserve">5, PONDERACIÓN HORIZONTAL AÑO: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</si>
</sst>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_([$$-240A]\ * #,##0_);_([$$-240A]\ * \(#,##0\);_([$$-240A]\ * &quot;-&quot;??_);_(@_)"/>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_-&quot;$&quot;* #,##0_-;\-&quot;$&quot;* #,##0_-;_-&quot;$&quot;* &quot;-&quot;_-;_-@_-"/>
    <numFmt numFmtId="179" formatCode="_-&quot;$&quot;* #,##0.00_-;\-&quot;$&quot;* #,##0.00_-;_-&quot;$&quot;* &quot;-&quot;??_-;_-@_-"/>
    <numFmt numFmtId="180" formatCode="_-&quot;$&quot;\ * #,##0_-;\-&quot;$&quot;\ * #,##0_-;_-&quot;$&quot;\ * &quot;-&quot;??_-;_-@_-"/>
    <numFmt numFmtId="181" formatCode="#,##0.00_ ;\-#,##0.00\ "/>
    <numFmt numFmtId="182" formatCode="&quot;$&quot;\ #,##0"/>
    <numFmt numFmtId="183" formatCode="_-* #,##0_-;\-* #,##0_-;_-* &quot;-&quot;??_-;_-@_-"/>
    <numFmt numFmtId="184" formatCode="#,##0_ ;\-#,##0\ "/>
    <numFmt numFmtId="185" formatCode="_(* #,##0_);_(* \(#,##0\);_(* &quot;-&quot;??_);_(@_)"/>
    <numFmt numFmtId="186" formatCode="#,##0.00000"/>
    <numFmt numFmtId="187" formatCode="0.0"/>
  </numFmts>
  <fonts count="91">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9"/>
      <name val="Arial"/>
      <family val="2"/>
    </font>
    <font>
      <b/>
      <sz val="9"/>
      <name val="Arial"/>
      <family val="2"/>
    </font>
    <font>
      <sz val="10"/>
      <color theme="1"/>
      <name val="Calibri"/>
      <family val="2"/>
      <scheme val="minor"/>
    </font>
    <font>
      <sz val="7"/>
      <color theme="1"/>
      <name val="Arial"/>
      <family val="2"/>
    </font>
    <font>
      <sz val="7"/>
      <color theme="0" tint="-0.04997999966144562"/>
      <name val="Arial"/>
      <family val="2"/>
    </font>
    <font>
      <sz val="8"/>
      <color theme="1"/>
      <name val="Arial"/>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name val="Tahoma"/>
      <family val="2"/>
    </font>
    <font>
      <sz val="10"/>
      <name val="Tahoma"/>
      <family val="2"/>
    </font>
    <font>
      <b/>
      <sz val="11"/>
      <color theme="3"/>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i/>
      <sz val="11"/>
      <color rgb="FF7F7F7F"/>
      <name val="Calibri"/>
      <family val="2"/>
      <scheme val="minor"/>
    </font>
    <font>
      <sz val="10"/>
      <color theme="1"/>
      <name val="Trebuchet MS"/>
      <family val="2"/>
    </font>
    <font>
      <sz val="14"/>
      <color indexed="8"/>
      <name val="Arial"/>
      <family val="2"/>
    </font>
    <font>
      <b/>
      <sz val="16"/>
      <name val="Arial"/>
      <family val="2"/>
    </font>
    <font>
      <sz val="8"/>
      <name val="Calibri"/>
      <family val="2"/>
      <scheme val="minor"/>
    </font>
    <font>
      <b/>
      <sz val="16"/>
      <color rgb="FFFF0000"/>
      <name val="Arial"/>
      <family val="2"/>
    </font>
    <font>
      <b/>
      <sz val="10"/>
      <color theme="0"/>
      <name val="Arial"/>
      <family val="2"/>
    </font>
    <font>
      <b/>
      <sz val="10"/>
      <color rgb="FF000000"/>
      <name val="Arial"/>
      <family val="2"/>
    </font>
    <font>
      <sz val="10"/>
      <color indexed="12"/>
      <name val="Arial"/>
      <family val="2"/>
    </font>
    <font>
      <sz val="18"/>
      <color theme="3"/>
      <name val="Cambria"/>
      <family val="2"/>
    </font>
    <font>
      <sz val="18"/>
      <color theme="3"/>
      <name val="Cambria"/>
      <family val="2"/>
      <scheme val="major"/>
    </font>
    <font>
      <sz val="10"/>
      <color theme="0"/>
      <name val="Arial"/>
      <family val="2"/>
    </font>
    <font>
      <sz val="7"/>
      <color theme="1"/>
      <name val="Calibri"/>
      <family val="2"/>
      <scheme val="minor"/>
    </font>
    <font>
      <sz val="7"/>
      <color rgb="FF000000"/>
      <name val="Calibri"/>
      <family val="2"/>
      <scheme val="minor"/>
    </font>
    <font>
      <sz val="11"/>
      <color theme="1"/>
      <name val="Arial"/>
      <family val="2"/>
    </font>
    <font>
      <sz val="24"/>
      <color theme="1"/>
      <name val="Arial"/>
      <family val="2"/>
    </font>
    <font>
      <sz val="20"/>
      <color theme="1"/>
      <name val="Arial"/>
      <family val="2"/>
    </font>
    <font>
      <sz val="14"/>
      <color theme="1"/>
      <name val="Arial"/>
      <family val="2"/>
    </font>
    <font>
      <b/>
      <sz val="14"/>
      <color theme="1"/>
      <name val="Arial"/>
      <family val="2"/>
    </font>
    <font>
      <b/>
      <sz val="11"/>
      <color theme="1"/>
      <name val="Arial"/>
      <family val="2"/>
    </font>
    <font>
      <b/>
      <sz val="12"/>
      <color rgb="FF000000"/>
      <name val="Arial"/>
      <family val="2"/>
    </font>
    <font>
      <b/>
      <sz val="12"/>
      <color theme="1"/>
      <name val="Arial"/>
      <family val="2"/>
    </font>
    <font>
      <b/>
      <sz val="8"/>
      <color theme="1"/>
      <name val="Arial"/>
      <family val="2"/>
    </font>
    <font>
      <sz val="10"/>
      <color indexed="8"/>
      <name val="sans-serif"/>
      <family val="2"/>
    </font>
    <font>
      <b/>
      <sz val="10"/>
      <color indexed="8"/>
      <name val="sans-serif"/>
      <family val="2"/>
    </font>
    <font>
      <b/>
      <sz val="12"/>
      <color indexed="8"/>
      <name val="sans-serif"/>
      <family val="2"/>
    </font>
    <font>
      <b/>
      <sz val="12"/>
      <color indexed="8"/>
      <name val="Arial"/>
      <family val="2"/>
    </font>
    <font>
      <sz val="12"/>
      <color rgb="FF000000"/>
      <name val="Arial"/>
      <family val="2"/>
    </font>
    <font>
      <sz val="8"/>
      <color rgb="FFFF0000"/>
      <name val="Arial"/>
      <family val="2"/>
    </font>
    <font>
      <sz val="16"/>
      <name val="Arial"/>
      <family val="2"/>
    </font>
    <font>
      <b/>
      <sz val="12"/>
      <color rgb="FFFFFFFF"/>
      <name val="Arial"/>
      <family val="2"/>
    </font>
    <font>
      <b/>
      <sz val="14"/>
      <color rgb="FFFFFFFF"/>
      <name val="Arial"/>
      <family val="2"/>
    </font>
    <font>
      <b/>
      <sz val="14"/>
      <color rgb="FF000000"/>
      <name val="Arial"/>
      <family val="2"/>
    </font>
    <font>
      <b/>
      <sz val="10"/>
      <color theme="1"/>
      <name val="Arial"/>
      <family val="2"/>
    </font>
    <font>
      <b/>
      <sz val="8"/>
      <color theme="0"/>
      <name val="Arial"/>
      <family val="2"/>
    </font>
    <font>
      <b/>
      <sz val="8"/>
      <color indexed="8"/>
      <name val="Arial"/>
      <family val="2"/>
    </font>
    <font>
      <b/>
      <sz val="10"/>
      <color indexed="8"/>
      <name val="Arial"/>
      <family val="2"/>
    </font>
    <font>
      <b/>
      <sz val="9"/>
      <color theme="1"/>
      <name val="Arial"/>
      <family val="2"/>
    </font>
    <font>
      <sz val="10"/>
      <color rgb="FFFF0000"/>
      <name val="Arial"/>
      <family val="2"/>
    </font>
    <font>
      <b/>
      <sz val="8"/>
      <name val="Calibri"/>
      <family val="2"/>
    </font>
  </fonts>
  <fills count="58">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theme="8" tint="-0.4999699890613556"/>
        <bgColor indexed="64"/>
      </patternFill>
    </fill>
    <fill>
      <patternFill patternType="solid">
        <fgColor rgb="FF7030A0"/>
        <bgColor indexed="64"/>
      </patternFill>
    </fill>
    <fill>
      <patternFill patternType="solid">
        <fgColor rgb="FFFFFF00"/>
        <bgColor indexed="64"/>
      </patternFill>
    </fill>
    <fill>
      <patternFill patternType="solid">
        <fgColor rgb="FF00B0F0"/>
        <bgColor indexed="64"/>
      </patternFill>
    </fill>
    <fill>
      <patternFill patternType="solid">
        <fgColor rgb="FFEEFFEE"/>
        <bgColor indexed="64"/>
      </patternFill>
    </fill>
    <fill>
      <patternFill patternType="solid">
        <fgColor rgb="FFFFC000"/>
        <bgColor indexed="64"/>
      </patternFill>
    </fill>
    <fill>
      <patternFill patternType="solid">
        <fgColor rgb="FFCCFFCC"/>
        <bgColor indexed="64"/>
      </patternFill>
    </fill>
    <fill>
      <patternFill patternType="solid">
        <fgColor theme="0" tint="-0.1499900072813034"/>
        <bgColor indexed="64"/>
      </patternFill>
    </fill>
    <fill>
      <patternFill patternType="solid">
        <fgColor rgb="FF0000FF"/>
        <bgColor indexed="64"/>
      </patternFill>
    </fill>
    <fill>
      <patternFill patternType="solid">
        <fgColor rgb="FF666666"/>
        <bgColor indexed="64"/>
      </patternFill>
    </fill>
    <fill>
      <patternFill patternType="solid">
        <fgColor rgb="FF999999"/>
        <bgColor indexed="64"/>
      </patternFill>
    </fill>
    <fill>
      <patternFill patternType="solid">
        <fgColor rgb="FF434343"/>
        <bgColor indexed="64"/>
      </patternFill>
    </fill>
    <fill>
      <patternFill patternType="solid">
        <fgColor theme="3" tint="-0.24997000396251678"/>
        <bgColor indexed="64"/>
      </patternFill>
    </fill>
    <fill>
      <patternFill patternType="solid">
        <fgColor theme="4" tint="-0.4999699890613556"/>
        <bgColor indexed="64"/>
      </patternFill>
    </fill>
    <fill>
      <patternFill patternType="solid">
        <fgColor theme="2" tint="-0.09996999800205231"/>
        <bgColor indexed="64"/>
      </patternFill>
    </fill>
    <fill>
      <patternFill patternType="solid">
        <fgColor rgb="FFC1FFFF"/>
        <bgColor indexed="64"/>
      </patternFill>
    </fill>
    <fill>
      <patternFill patternType="solid">
        <fgColor theme="3" tint="-0.4999699890613556"/>
        <bgColor indexed="64"/>
      </patternFill>
    </fill>
  </fills>
  <borders count="101">
    <border>
      <left/>
      <right/>
      <top/>
      <bottom/>
      <diagonal/>
    </border>
    <border>
      <left style="thin"/>
      <right style="thin"/>
      <top style="thin"/>
      <bottom style="thin"/>
    </border>
    <border>
      <left style="thin">
        <color rgb="FFB2B2B2"/>
      </left>
      <right style="thin">
        <color rgb="FFB2B2B2"/>
      </right>
      <top style="thin">
        <color rgb="FFB2B2B2"/>
      </top>
      <bottom style="thin">
        <color rgb="FFB2B2B2"/>
      </bottom>
    </border>
    <border>
      <left style="thin"/>
      <right style="thin"/>
      <top style="medium"/>
      <bottom style="thin"/>
    </border>
    <border>
      <left/>
      <right style="medium"/>
      <top/>
      <bottom/>
    </border>
    <border>
      <left style="thin"/>
      <right style="thin"/>
      <top/>
      <bottom style="thin"/>
    </border>
    <border>
      <left style="thin"/>
      <right/>
      <top style="thin"/>
      <bottom style="thin"/>
    </border>
    <border>
      <left style="medium"/>
      <right style="thin"/>
      <top style="thin"/>
      <bottom style="medium"/>
    </border>
    <border>
      <left style="thin"/>
      <right style="thin"/>
      <top style="thin"/>
      <bottom style="medium"/>
    </border>
    <border>
      <left/>
      <right style="thin"/>
      <top style="thin"/>
      <bottom style="medium"/>
    </border>
    <border>
      <left style="thin"/>
      <right style="medium"/>
      <top style="thin"/>
      <bottom style="medium"/>
    </border>
    <border>
      <left style="medium"/>
      <right/>
      <top/>
      <bottom style="medium"/>
    </border>
    <border>
      <left/>
      <right/>
      <top/>
      <bottom style="medium"/>
    </border>
    <border>
      <left style="thin"/>
      <right style="medium"/>
      <top/>
      <bottom style="medium"/>
    </border>
    <border>
      <left style="medium"/>
      <right/>
      <top style="medium"/>
      <bottom/>
    </border>
    <border>
      <left style="thin"/>
      <right/>
      <top style="thin"/>
      <bottom style="medium"/>
    </border>
    <border>
      <left style="medium"/>
      <right/>
      <top style="medium"/>
      <bottom style="thin"/>
    </border>
    <border>
      <left style="medium"/>
      <right/>
      <top style="thin"/>
      <bottom style="thin"/>
    </border>
    <border>
      <left style="medium"/>
      <right/>
      <top style="thin"/>
      <bottom style="medium"/>
    </border>
    <border>
      <left style="thin"/>
      <right/>
      <top/>
      <bottom style="thin"/>
    </border>
    <border>
      <left style="thin"/>
      <right style="thin"/>
      <top/>
      <bottom style="medium"/>
    </border>
    <border>
      <left style="medium"/>
      <right style="thin"/>
      <top style="thin"/>
      <bottom/>
    </border>
    <border>
      <left style="thin"/>
      <right style="thin"/>
      <top style="thin"/>
      <bottom/>
    </border>
    <border>
      <left style="thin"/>
      <right/>
      <top style="thin"/>
      <bottom/>
    </border>
    <border>
      <left style="thin"/>
      <right style="medium"/>
      <top style="thin"/>
      <bottom/>
    </border>
    <border>
      <left/>
      <right style="thin"/>
      <top style="thin"/>
      <bottom style="thin"/>
    </border>
    <border>
      <left style="thin"/>
      <right style="medium"/>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border>
    <border>
      <left style="thin">
        <color rgb="FF000000"/>
      </left>
      <right/>
      <top/>
      <bottom/>
    </border>
    <border>
      <left style="thin">
        <color rgb="FF000000"/>
      </left>
      <right style="thin">
        <color rgb="FF000000"/>
      </right>
      <top/>
      <bottom style="thick">
        <color rgb="FF0000FF"/>
      </bottom>
    </border>
    <border>
      <left style="thick">
        <color rgb="FF00FF00"/>
      </left>
      <right style="thick">
        <color rgb="FF00FF00"/>
      </right>
      <top/>
      <bottom style="thick">
        <color rgb="FF00FF00"/>
      </bottom>
    </border>
    <border>
      <left style="thick">
        <color rgb="FF741B47"/>
      </left>
      <right style="thick">
        <color rgb="FF741B47"/>
      </right>
      <top/>
      <bottom style="thick">
        <color rgb="FF741B47"/>
      </bottom>
    </border>
    <border>
      <left style="thick">
        <color rgb="FF92D050"/>
      </left>
      <right/>
      <top/>
      <bottom/>
    </border>
    <border>
      <left style="thick">
        <color rgb="FF1155CC"/>
      </left>
      <right style="thick">
        <color rgb="FF1155CC"/>
      </right>
      <top/>
      <bottom/>
    </border>
    <border>
      <left style="thick">
        <color rgb="FF9900FF"/>
      </left>
      <right style="thick">
        <color rgb="FF9900FF"/>
      </right>
      <top/>
      <bottom style="thick">
        <color rgb="FF9900FF"/>
      </bottom>
    </border>
    <border>
      <left style="thick">
        <color rgb="FFFF00FF"/>
      </left>
      <right style="thick">
        <color rgb="FFFF00FF"/>
      </right>
      <top/>
      <bottom style="thick">
        <color rgb="FFFF00FF"/>
      </bottom>
    </border>
    <border>
      <left style="thick">
        <color rgb="FF00FFFF"/>
      </left>
      <right style="thick">
        <color rgb="FF00FFFF"/>
      </right>
      <top/>
      <bottom style="thick">
        <color rgb="FF00FFFF"/>
      </bottom>
    </border>
    <border>
      <left style="thick">
        <color rgb="FF052FB4"/>
      </left>
      <right style="thick">
        <color rgb="FF052FB4"/>
      </right>
      <top/>
      <bottom style="thick">
        <color rgb="FF052FB4"/>
      </bottom>
    </border>
    <border>
      <left style="thick">
        <color rgb="FFFF0000"/>
      </left>
      <right style="thick">
        <color rgb="FFFF0000"/>
      </right>
      <top/>
      <bottom style="thick">
        <color rgb="FFFF0000"/>
      </bottom>
    </border>
    <border>
      <left style="thick">
        <color rgb="FFFBBC04"/>
      </left>
      <right style="thick">
        <color rgb="FFFBBC04"/>
      </right>
      <top style="thick">
        <color rgb="FF1A5429"/>
      </top>
      <bottom style="thick">
        <color rgb="FFFBBC04"/>
      </bottom>
    </border>
    <border>
      <left style="thick">
        <color rgb="FF990000"/>
      </left>
      <right style="thick">
        <color rgb="FF990000"/>
      </right>
      <top/>
      <bottom/>
    </border>
    <border>
      <left style="thick">
        <color rgb="FF134F5C"/>
      </left>
      <right style="thick">
        <color rgb="FF006699"/>
      </right>
      <top style="thick">
        <color rgb="FFAF1919"/>
      </top>
      <bottom style="thick">
        <color rgb="FF006699"/>
      </bottom>
    </border>
    <border>
      <left style="thick">
        <color rgb="FFC27BA0"/>
      </left>
      <right style="thick">
        <color rgb="FFFF66CC"/>
      </right>
      <top style="thick">
        <color rgb="FF006699"/>
      </top>
      <bottom style="thick">
        <color rgb="FFFF66CC"/>
      </bottom>
    </border>
    <border>
      <left style="thick">
        <color rgb="FF20124D"/>
      </left>
      <right style="thick">
        <color rgb="FF20124D"/>
      </right>
      <top style="thick">
        <color rgb="FFFF66CC"/>
      </top>
      <bottom style="thick">
        <color rgb="FF351C75"/>
      </bottom>
    </border>
    <border>
      <left style="thick">
        <color rgb="FF274E13"/>
      </left>
      <right style="thick">
        <color rgb="FF274E13"/>
      </right>
      <top/>
      <bottom/>
    </border>
    <border>
      <left style="thick">
        <color rgb="FFAF1919"/>
      </left>
      <right style="thick">
        <color rgb="FFAF1919"/>
      </right>
      <top/>
      <bottom style="thick">
        <color rgb="FFAF1919"/>
      </bottom>
    </border>
    <border>
      <left style="thick">
        <color rgb="FFFF9900"/>
      </left>
      <right style="thick">
        <color rgb="FFFF9900"/>
      </right>
      <top/>
      <bottom/>
    </border>
    <border>
      <left style="thick">
        <color rgb="FF38761D"/>
      </left>
      <right style="thick">
        <color rgb="FF38761D"/>
      </right>
      <top/>
      <bottom/>
    </border>
    <border>
      <left/>
      <right/>
      <top/>
      <bottom style="thin">
        <color rgb="FF000000"/>
      </bottom>
    </border>
    <border>
      <left/>
      <right style="thin"/>
      <top style="thin"/>
      <bottom/>
    </border>
    <border>
      <left style="thin"/>
      <right style="medium"/>
      <top/>
      <bottom/>
    </border>
    <border>
      <left style="thin"/>
      <right style="medium"/>
      <top/>
      <bottom style="thin"/>
    </border>
    <border>
      <left style="medium"/>
      <right style="thin"/>
      <top style="medium"/>
      <bottom/>
    </border>
    <border>
      <left/>
      <right style="thin"/>
      <top style="medium"/>
      <bottom/>
    </border>
    <border>
      <left style="thin"/>
      <right style="thin"/>
      <top style="medium"/>
      <bottom/>
    </border>
    <border>
      <left style="thin"/>
      <right style="medium"/>
      <top style="medium"/>
      <bottom/>
    </border>
    <border>
      <left/>
      <right style="thin"/>
      <top/>
      <bottom style="medium"/>
    </border>
    <border>
      <left/>
      <right style="medium"/>
      <top style="medium"/>
      <bottom/>
    </border>
    <border>
      <left/>
      <right style="medium"/>
      <top style="thin"/>
      <bottom style="medium"/>
    </border>
    <border>
      <left style="thin"/>
      <right style="thin"/>
      <top style="medium"/>
      <bottom style="medium"/>
    </border>
    <border>
      <left style="thin"/>
      <right/>
      <top style="medium"/>
      <bottom/>
    </border>
    <border>
      <left/>
      <right style="thin"/>
      <top/>
      <bottom/>
    </border>
    <border>
      <left style="medium"/>
      <right style="thin"/>
      <top style="medium"/>
      <bottom style="thin"/>
    </border>
    <border>
      <left style="medium"/>
      <right style="thin"/>
      <top style="thin"/>
      <bottom style="thin"/>
    </border>
    <border>
      <left style="medium"/>
      <right style="thin"/>
      <top/>
      <bottom style="thin"/>
    </border>
    <border>
      <left/>
      <right/>
      <top/>
      <bottom style="thin"/>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thin"/>
      <top/>
      <bottom style="medium"/>
    </border>
    <border>
      <left style="thin"/>
      <right style="medium"/>
      <top style="medium"/>
      <bottom style="thin"/>
    </border>
    <border>
      <left style="medium"/>
      <right style="medium"/>
      <top style="medium"/>
      <bottom/>
    </border>
    <border>
      <left style="medium"/>
      <right style="medium"/>
      <top/>
      <bottom style="medium"/>
    </border>
    <border>
      <left/>
      <right/>
      <top style="medium"/>
      <bottom style="thin"/>
    </border>
    <border>
      <left/>
      <right style="medium"/>
      <top style="medium"/>
      <bottom style="thin"/>
    </border>
    <border>
      <left/>
      <right/>
      <top style="medium"/>
      <bottom/>
    </border>
    <border>
      <left style="medium"/>
      <right/>
      <top/>
      <bottom/>
    </border>
    <border>
      <left style="medium"/>
      <right/>
      <top style="thin"/>
      <bottom/>
    </border>
    <border>
      <left/>
      <right/>
      <top style="thin"/>
      <bottom/>
    </border>
    <border>
      <left/>
      <right style="medium"/>
      <top style="thin"/>
      <bottom/>
    </border>
    <border>
      <left/>
      <right style="thin"/>
      <top style="medium"/>
      <bottom style="thin"/>
    </border>
    <border>
      <left/>
      <right style="medium"/>
      <top/>
      <bottom style="thin"/>
    </border>
    <border>
      <left style="medium"/>
      <right/>
      <top/>
      <bottom style="thin"/>
    </border>
    <border>
      <left style="thin"/>
      <right style="thin"/>
      <top/>
      <bottom/>
    </border>
    <border>
      <left style="medium"/>
      <right style="medium"/>
      <top/>
      <bottom/>
    </border>
    <border>
      <left/>
      <right/>
      <top style="thin"/>
      <bottom style="thin"/>
    </border>
    <border>
      <left/>
      <right style="medium"/>
      <top style="thin"/>
      <bottom style="thin"/>
    </border>
    <border>
      <left style="thin"/>
      <right/>
      <top style="medium"/>
      <bottom style="thin"/>
    </border>
    <border>
      <left style="medium"/>
      <right style="thin"/>
      <top/>
      <bottom/>
    </border>
    <border>
      <left/>
      <right style="thin"/>
      <top style="medium"/>
      <bottom style="medium"/>
    </border>
    <border>
      <left style="thin"/>
      <right/>
      <top style="medium"/>
      <bottom style="medium"/>
    </border>
    <border>
      <left style="thin"/>
      <right style="medium"/>
      <top style="medium"/>
      <bottom style="medium"/>
    </border>
    <border>
      <left/>
      <right style="thin"/>
      <top/>
      <bottom style="thin"/>
    </border>
    <border>
      <left/>
      <right style="thin">
        <color rgb="FF000000"/>
      </right>
      <top style="thin">
        <color rgb="FF000000"/>
      </top>
      <bottom style="thin">
        <color rgb="FF000000"/>
      </bottom>
    </border>
  </borders>
  <cellStyleXfs count="134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4" fillId="0" borderId="0" applyFont="0" applyFill="0" applyBorder="0" applyAlignment="0" applyProtection="0"/>
    <xf numFmtId="166" fontId="24" fillId="0" borderId="0" applyFont="0" applyFill="0" applyBorder="0" applyAlignment="0" applyProtection="0"/>
    <xf numFmtId="164"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8" fontId="1"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1" fillId="0" borderId="0" applyFont="0" applyFill="0" applyBorder="0" applyAlignment="0" applyProtection="0"/>
    <xf numFmtId="174" fontId="1" fillId="0" borderId="0" applyFont="0" applyFill="0" applyBorder="0" applyAlignment="0" applyProtection="0"/>
    <xf numFmtId="166" fontId="0" fillId="0" borderId="0" applyFont="0" applyFill="0" applyBorder="0" applyAlignment="0" applyProtection="0"/>
    <xf numFmtId="175" fontId="1" fillId="0" borderId="0" applyFont="0" applyFill="0" applyBorder="0" applyAlignment="0" applyProtection="0"/>
    <xf numFmtId="168"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49" fontId="35" fillId="0" borderId="0" applyFill="0" applyBorder="0" applyProtection="0">
      <alignment horizontal="left" vertical="center"/>
    </xf>
    <xf numFmtId="0" fontId="36" fillId="0" borderId="0" applyNumberFormat="0" applyFill="0" applyBorder="0" applyProtection="0">
      <alignment horizontal="left" vertical="center"/>
    </xf>
    <xf numFmtId="0" fontId="36" fillId="0" borderId="0" applyNumberFormat="0" applyFill="0" applyBorder="0" applyProtection="0">
      <alignment horizontal="righ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4" fontId="35" fillId="0" borderId="0" applyFill="0" applyBorder="0" applyProtection="0">
      <alignment horizontal="right" vertical="center"/>
    </xf>
    <xf numFmtId="22" fontId="35" fillId="0" borderId="0" applyFill="0" applyBorder="0" applyProtection="0">
      <alignment horizontal="right" vertical="center"/>
    </xf>
    <xf numFmtId="4" fontId="35" fillId="0" borderId="0" applyFill="0" applyBorder="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0" fontId="34" fillId="8" borderId="0" applyNumberFormat="0" applyBorder="0" applyAlignment="0" applyProtection="0"/>
    <xf numFmtId="0" fontId="37" fillId="8" borderId="0" applyNumberFormat="0" applyBorder="0" applyAlignment="0" applyProtection="0"/>
    <xf numFmtId="177" fontId="35" fillId="0" borderId="0" applyFill="0" applyBorder="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0" fontId="36" fillId="9" borderId="0" applyNumberFormat="0" applyBorder="0" applyProtection="0">
      <alignment horizontal="center" vertical="center"/>
    </xf>
    <xf numFmtId="0" fontId="36" fillId="5" borderId="0" applyNumberFormat="0" applyBorder="0" applyProtection="0">
      <alignment horizontal="center" vertical="center" wrapText="1"/>
    </xf>
    <xf numFmtId="0" fontId="35" fillId="5" borderId="0" applyNumberFormat="0" applyBorder="0" applyProtection="0">
      <alignment horizontal="right" vertical="center" wrapText="1"/>
    </xf>
    <xf numFmtId="0" fontId="36" fillId="10" borderId="0" applyNumberFormat="0" applyBorder="0" applyProtection="0">
      <alignment horizontal="center" vertical="center"/>
    </xf>
    <xf numFmtId="0" fontId="36" fillId="11" borderId="0" applyNumberFormat="0" applyBorder="0" applyProtection="0">
      <alignment horizontal="center" vertical="center" wrapText="1"/>
    </xf>
    <xf numFmtId="0" fontId="36" fillId="11" borderId="0" applyNumberFormat="0" applyBorder="0" applyProtection="0">
      <alignment horizontal="right" vertical="center" wrapText="1"/>
    </xf>
    <xf numFmtId="0" fontId="36" fillId="11" borderId="1" applyNumberFormat="0" applyProtection="0">
      <alignment horizontal="left" vertical="center" wrapText="1"/>
    </xf>
    <xf numFmtId="0" fontId="36" fillId="11" borderId="1" applyNumberFormat="0" applyProtection="0">
      <alignment horizontal="left" vertical="center" wrapText="1"/>
    </xf>
    <xf numFmtId="0" fontId="36" fillId="11" borderId="1" applyNumberFormat="0" applyProtection="0">
      <alignment horizontal="left" vertical="center" wrapText="1"/>
    </xf>
    <xf numFmtId="0" fontId="36" fillId="11" borderId="1" applyNumberFormat="0" applyProtection="0">
      <alignment horizontal="left" vertical="center" wrapText="1"/>
    </xf>
    <xf numFmtId="0" fontId="36" fillId="11" borderId="1" applyNumberFormat="0" applyProtection="0">
      <alignment horizontal="left" vertical="center" wrapText="1"/>
    </xf>
    <xf numFmtId="0" fontId="36" fillId="11" borderId="1" applyNumberFormat="0" applyProtection="0">
      <alignment horizontal="left" vertical="center" wrapText="1"/>
    </xf>
    <xf numFmtId="0" fontId="36" fillId="11" borderId="1" applyNumberFormat="0" applyProtection="0">
      <alignment horizontal="left" vertical="center" wrapText="1"/>
    </xf>
    <xf numFmtId="0" fontId="36"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2"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9" fontId="38" fillId="0" borderId="0" applyFont="0" applyFill="0" applyBorder="0" applyAlignment="0" applyProtection="0"/>
    <xf numFmtId="168"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8"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0" fillId="0" borderId="0" applyFont="0" applyFill="0" applyBorder="0" applyAlignment="0" applyProtection="0"/>
    <xf numFmtId="166" fontId="1" fillId="0" borderId="0" applyFont="0" applyFill="0" applyBorder="0" applyAlignment="0" applyProtection="0"/>
    <xf numFmtId="179"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40" fillId="5" borderId="0" applyNumberFormat="0" applyBorder="0" applyAlignment="0" applyProtection="0"/>
    <xf numFmtId="0" fontId="0" fillId="0" borderId="0">
      <alignment/>
      <protection/>
    </xf>
    <xf numFmtId="0" fontId="1" fillId="0" borderId="0">
      <alignment/>
      <protection/>
    </xf>
    <xf numFmtId="0" fontId="38" fillId="0" borderId="0">
      <alignment/>
      <protection/>
    </xf>
    <xf numFmtId="0" fontId="32" fillId="0" borderId="0">
      <alignment/>
      <protection/>
    </xf>
    <xf numFmtId="0" fontId="32" fillId="0" borderId="0">
      <alignment/>
      <protection/>
    </xf>
    <xf numFmtId="0" fontId="38" fillId="0" borderId="0">
      <alignment/>
      <protection/>
    </xf>
    <xf numFmtId="0" fontId="1" fillId="0" borderId="0">
      <alignment/>
      <protection/>
    </xf>
    <xf numFmtId="0" fontId="0" fillId="0" borderId="0">
      <alignment/>
      <protection/>
    </xf>
    <xf numFmtId="0" fontId="1" fillId="0" borderId="0">
      <alignment/>
      <protection/>
    </xf>
    <xf numFmtId="0" fontId="38" fillId="0" borderId="0">
      <alignment/>
      <protection/>
    </xf>
    <xf numFmtId="0" fontId="38" fillId="0" borderId="0">
      <alignment/>
      <protection/>
    </xf>
    <xf numFmtId="0" fontId="33" fillId="0" borderId="0">
      <alignment/>
      <protection/>
    </xf>
    <xf numFmtId="0" fontId="41" fillId="0" borderId="0">
      <alignment/>
      <protection/>
    </xf>
    <xf numFmtId="0" fontId="1" fillId="0" borderId="0">
      <alignment/>
      <protection/>
    </xf>
    <xf numFmtId="3" fontId="35" fillId="0" borderId="0" applyFill="0" applyBorder="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0" fillId="0" borderId="0">
      <alignment/>
      <protection/>
    </xf>
    <xf numFmtId="43" fontId="0" fillId="0" borderId="0" applyFont="0" applyFill="0" applyBorder="0" applyAlignment="0" applyProtection="0"/>
    <xf numFmtId="0" fontId="38" fillId="0" borderId="0">
      <alignment/>
      <protection/>
    </xf>
    <xf numFmtId="9" fontId="0" fillId="0" borderId="0" applyFont="0" applyFill="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4"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34" fillId="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34" fillId="25"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34" fillId="26" borderId="0" applyNumberFormat="0" applyBorder="0" applyAlignment="0" applyProtection="0"/>
    <xf numFmtId="0" fontId="48" fillId="27" borderId="0" applyNumberFormat="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7" fillId="0" borderId="0" applyNumberFormat="0" applyFill="0" applyBorder="0" applyAlignment="0" applyProtection="0"/>
    <xf numFmtId="0" fontId="34" fillId="8"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59" fillId="0" borderId="0" applyNumberFormat="0" applyFill="0" applyBorder="0" applyAlignment="0" applyProtection="0"/>
    <xf numFmtId="0" fontId="49" fillId="33" borderId="0" applyNumberFormat="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41" fillId="0" borderId="0" applyFont="0" applyFill="0" applyBorder="0" applyAlignment="0" applyProtection="0"/>
    <xf numFmtId="165"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9"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9"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41"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8"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4" fontId="41"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64" fontId="2"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64"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174" fontId="1"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0" fontId="40" fillId="34" borderId="0" applyNumberFormat="0" applyBorder="0" applyAlignment="0" applyProtection="0"/>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0" fillId="0" borderId="0">
      <alignment/>
      <protection/>
    </xf>
    <xf numFmtId="0" fontId="4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33" fillId="0" borderId="0">
      <alignment/>
      <protection/>
    </xf>
    <xf numFmtId="0" fontId="2"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41" fillId="0" borderId="0">
      <alignment/>
      <protection/>
    </xf>
    <xf numFmtId="0" fontId="41" fillId="0" borderId="0">
      <alignment/>
      <protection/>
    </xf>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0" fillId="35" borderId="2" applyNumberFormat="0" applyFont="0" applyAlignment="0" applyProtection="0"/>
    <xf numFmtId="9" fontId="41"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33" fillId="0" borderId="0">
      <alignment/>
      <protection/>
    </xf>
  </cellStyleXfs>
  <cellXfs count="873">
    <xf numFmtId="0" fontId="0" fillId="0" borderId="0" xfId="0"/>
    <xf numFmtId="0" fontId="0" fillId="0" borderId="0" xfId="0" applyFill="1"/>
    <xf numFmtId="0" fontId="5" fillId="0" borderId="0" xfId="35" applyFont="1" applyBorder="1" applyAlignment="1">
      <alignment vertical="center"/>
      <protection/>
    </xf>
    <xf numFmtId="0" fontId="6" fillId="0" borderId="0" xfId="0" applyFont="1"/>
    <xf numFmtId="0" fontId="0" fillId="36" borderId="0" xfId="0" applyFill="1"/>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10" fillId="9" borderId="0" xfId="35" applyFont="1" applyFill="1" applyAlignment="1">
      <alignment vertical="center"/>
      <protection/>
    </xf>
    <xf numFmtId="0" fontId="10" fillId="0" borderId="0" xfId="35" applyFont="1" applyAlignment="1">
      <alignment vertical="center"/>
      <protection/>
    </xf>
    <xf numFmtId="10" fontId="1" fillId="9" borderId="0" xfId="35" applyNumberFormat="1" applyFill="1" applyAlignment="1">
      <alignment vertical="center"/>
      <protection/>
    </xf>
    <xf numFmtId="0" fontId="0" fillId="36"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6" fillId="0" borderId="0" xfId="0" applyFont="1" applyAlignment="1">
      <alignment vertical="center"/>
    </xf>
    <xf numFmtId="0" fontId="1" fillId="36" borderId="0" xfId="35" applyFill="1" applyAlignment="1">
      <alignment vertical="center"/>
      <protection/>
    </xf>
    <xf numFmtId="10" fontId="17" fillId="36" borderId="3" xfId="35" applyNumberFormat="1" applyFont="1" applyFill="1" applyBorder="1" applyAlignment="1">
      <alignment horizontal="center" vertical="center" wrapText="1"/>
      <protection/>
    </xf>
    <xf numFmtId="10" fontId="17" fillId="36" borderId="1" xfId="35" applyNumberFormat="1" applyFont="1" applyFill="1" applyBorder="1" applyAlignment="1">
      <alignment horizontal="center" vertical="center" wrapText="1"/>
      <protection/>
    </xf>
    <xf numFmtId="0" fontId="13" fillId="9" borderId="1" xfId="35" applyFont="1" applyFill="1" applyBorder="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5" fillId="36" borderId="0" xfId="0" applyFont="1" applyFill="1" applyBorder="1" applyAlignment="1">
      <alignment horizontal="center" vertical="center" wrapText="1"/>
    </xf>
    <xf numFmtId="0" fontId="20" fillId="36" borderId="0" xfId="0" applyFont="1" applyFill="1" applyBorder="1"/>
    <xf numFmtId="0" fontId="20" fillId="36" borderId="4" xfId="0" applyFont="1" applyFill="1" applyBorder="1"/>
    <xf numFmtId="10" fontId="17" fillId="36" borderId="5" xfId="35" applyNumberFormat="1" applyFont="1" applyFill="1" applyBorder="1" applyAlignment="1">
      <alignment horizontal="center" vertical="center" wrapText="1"/>
      <protection/>
    </xf>
    <xf numFmtId="0" fontId="25" fillId="0" borderId="0" xfId="0" applyFont="1" applyFill="1"/>
    <xf numFmtId="0" fontId="27" fillId="0" borderId="0" xfId="0" applyFont="1" applyFill="1"/>
    <xf numFmtId="0" fontId="21" fillId="36" borderId="0" xfId="0" applyFont="1" applyFill="1"/>
    <xf numFmtId="0" fontId="1" fillId="36" borderId="0" xfId="0" applyFont="1" applyFill="1"/>
    <xf numFmtId="0" fontId="5" fillId="36" borderId="0" xfId="0" applyFont="1" applyFill="1" applyAlignment="1">
      <alignment horizontal="center"/>
    </xf>
    <xf numFmtId="0" fontId="16" fillId="0" borderId="0" xfId="0" applyFont="1"/>
    <xf numFmtId="180" fontId="1" fillId="0" borderId="1" xfId="261" applyNumberFormat="1" applyFont="1" applyFill="1" applyBorder="1" applyAlignment="1">
      <alignment horizontal="center" vertical="center"/>
    </xf>
    <xf numFmtId="180" fontId="1" fillId="0" borderId="6" xfId="261" applyNumberFormat="1" applyFont="1" applyFill="1" applyBorder="1" applyAlignment="1">
      <alignment horizontal="center" vertical="center"/>
    </xf>
    <xf numFmtId="4" fontId="15" fillId="0" borderId="1" xfId="0" applyNumberFormat="1" applyFont="1" applyBorder="1" applyAlignment="1">
      <alignment horizontal="center" vertical="center"/>
    </xf>
    <xf numFmtId="4" fontId="1"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42" fillId="37" borderId="0" xfId="0" applyFont="1" applyFill="1"/>
    <xf numFmtId="4" fontId="42" fillId="37" borderId="0" xfId="0" applyNumberFormat="1" applyFont="1" applyFill="1"/>
    <xf numFmtId="0" fontId="44" fillId="37" borderId="0" xfId="0" applyFont="1" applyFill="1"/>
    <xf numFmtId="0" fontId="22" fillId="37" borderId="0" xfId="0" applyFont="1" applyFill="1" applyProtection="1">
      <protection locked="0"/>
    </xf>
    <xf numFmtId="0" fontId="23" fillId="37" borderId="0" xfId="0" applyFont="1" applyFill="1" applyAlignment="1" applyProtection="1">
      <alignment horizontal="center"/>
      <protection locked="0"/>
    </xf>
    <xf numFmtId="0" fontId="44" fillId="38" borderId="1" xfId="0" applyFont="1" applyFill="1" applyBorder="1" applyAlignment="1">
      <alignment horizontal="center" vertical="center"/>
    </xf>
    <xf numFmtId="0" fontId="42" fillId="0" borderId="1" xfId="0" applyFont="1" applyBorder="1" applyAlignment="1">
      <alignment horizontal="center" vertical="center"/>
    </xf>
    <xf numFmtId="0" fontId="42" fillId="0" borderId="0" xfId="0" applyFont="1"/>
    <xf numFmtId="4" fontId="42" fillId="0" borderId="0" xfId="0" applyNumberFormat="1" applyFont="1"/>
    <xf numFmtId="181" fontId="5" fillId="0" borderId="0" xfId="0" applyNumberFormat="1" applyFont="1" applyAlignment="1">
      <alignment horizontal="center"/>
    </xf>
    <xf numFmtId="42" fontId="15" fillId="0" borderId="0" xfId="0" applyNumberFormat="1" applyFont="1" applyAlignment="1">
      <alignment horizontal="center" vertical="center" wrapText="1"/>
    </xf>
    <xf numFmtId="0" fontId="0" fillId="0" borderId="0" xfId="0" applyAlignment="1">
      <alignment horizontal="center"/>
    </xf>
    <xf numFmtId="0" fontId="5" fillId="39" borderId="7" xfId="0" applyFont="1" applyFill="1" applyBorder="1" applyAlignment="1">
      <alignment horizontal="center" vertical="center" wrapText="1"/>
    </xf>
    <xf numFmtId="0" fontId="5" fillId="39" borderId="8" xfId="0" applyFont="1" applyFill="1" applyBorder="1" applyAlignment="1">
      <alignment horizontal="center" vertical="center" wrapText="1"/>
    </xf>
    <xf numFmtId="0" fontId="5" fillId="40" borderId="9" xfId="0" applyFont="1" applyFill="1" applyBorder="1" applyAlignment="1">
      <alignment horizontal="center" vertical="center" wrapText="1"/>
    </xf>
    <xf numFmtId="0" fontId="5" fillId="40" borderId="8"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5" fillId="40" borderId="7" xfId="0" applyFont="1" applyFill="1" applyBorder="1" applyAlignment="1">
      <alignment horizontal="center" vertical="center" wrapText="1"/>
    </xf>
    <xf numFmtId="0" fontId="0" fillId="0" borderId="11" xfId="0" applyFill="1" applyBorder="1" applyAlignment="1">
      <alignment/>
    </xf>
    <xf numFmtId="0" fontId="0" fillId="0" borderId="12" xfId="0" applyFill="1" applyBorder="1" applyAlignment="1">
      <alignment/>
    </xf>
    <xf numFmtId="0" fontId="12" fillId="39" borderId="8" xfId="35" applyFont="1" applyFill="1" applyBorder="1" applyAlignment="1">
      <alignment horizontal="center" vertical="center" textRotation="90" wrapText="1"/>
      <protection/>
    </xf>
    <xf numFmtId="10" fontId="1" fillId="39" borderId="8" xfId="35" applyNumberFormat="1" applyFont="1" applyFill="1" applyBorder="1" applyAlignment="1">
      <alignment horizontal="center" vertical="center" wrapText="1"/>
      <protection/>
    </xf>
    <xf numFmtId="0" fontId="3" fillId="39" borderId="8" xfId="35" applyFont="1" applyFill="1" applyBorder="1" applyAlignment="1">
      <alignment horizontal="center" vertical="center" wrapText="1"/>
      <protection/>
    </xf>
    <xf numFmtId="0" fontId="3" fillId="39" borderId="13" xfId="35" applyFont="1" applyFill="1" applyBorder="1" applyAlignment="1">
      <alignment horizontal="center" vertical="center" wrapText="1"/>
      <protection/>
    </xf>
    <xf numFmtId="0" fontId="3" fillId="39" borderId="14" xfId="0" applyFont="1" applyFill="1" applyBorder="1" applyAlignment="1">
      <alignment horizontal="center" vertical="center" wrapText="1"/>
    </xf>
    <xf numFmtId="0" fontId="15" fillId="39" borderId="6" xfId="0" applyFont="1" applyFill="1" applyBorder="1" applyAlignment="1">
      <alignment horizontal="left" vertical="center" wrapText="1"/>
    </xf>
    <xf numFmtId="42" fontId="15" fillId="39" borderId="1" xfId="0" applyNumberFormat="1" applyFont="1" applyFill="1" applyBorder="1" applyAlignment="1">
      <alignment horizontal="center" vertical="center" wrapText="1"/>
    </xf>
    <xf numFmtId="0" fontId="15" fillId="39" borderId="15" xfId="0" applyFont="1" applyFill="1" applyBorder="1" applyAlignment="1">
      <alignment horizontal="left" vertical="center" wrapText="1"/>
    </xf>
    <xf numFmtId="0" fontId="52" fillId="0" borderId="0" xfId="0" applyFont="1"/>
    <xf numFmtId="173" fontId="0" fillId="0" borderId="0" xfId="40" applyNumberFormat="1" applyFont="1"/>
    <xf numFmtId="10" fontId="0" fillId="0" borderId="0" xfId="40" applyNumberFormat="1" applyFont="1"/>
    <xf numFmtId="173" fontId="6" fillId="0" borderId="8" xfId="40" applyNumberFormat="1" applyFont="1" applyFill="1" applyBorder="1" applyAlignment="1">
      <alignment horizontal="center" vertical="center"/>
    </xf>
    <xf numFmtId="0" fontId="14" fillId="36" borderId="0" xfId="0" applyFont="1" applyFill="1"/>
    <xf numFmtId="0" fontId="14" fillId="0" borderId="0" xfId="0" applyFont="1" applyFill="1"/>
    <xf numFmtId="3" fontId="0" fillId="0" borderId="0" xfId="0" applyNumberFormat="1"/>
    <xf numFmtId="0" fontId="14" fillId="39" borderId="16" xfId="0" applyFont="1" applyFill="1" applyBorder="1" applyAlignment="1" applyProtection="1">
      <alignment horizontal="left" vertical="center" wrapText="1"/>
      <protection locked="0"/>
    </xf>
    <xf numFmtId="0" fontId="14" fillId="40" borderId="17" xfId="0" applyFont="1" applyFill="1" applyBorder="1" applyAlignment="1" applyProtection="1">
      <alignment horizontal="left" vertical="center" wrapText="1"/>
      <protection locked="0"/>
    </xf>
    <xf numFmtId="0" fontId="14" fillId="39" borderId="17" xfId="0" applyFont="1" applyFill="1" applyBorder="1" applyAlignment="1" applyProtection="1">
      <alignment horizontal="left" vertical="center" wrapText="1"/>
      <protection locked="0"/>
    </xf>
    <xf numFmtId="0" fontId="14" fillId="40" borderId="18" xfId="0" applyFont="1" applyFill="1" applyBorder="1" applyAlignment="1" applyProtection="1">
      <alignment horizontal="left" vertical="center" wrapText="1"/>
      <protection locked="0"/>
    </xf>
    <xf numFmtId="0" fontId="14" fillId="39" borderId="19" xfId="0" applyFont="1" applyFill="1" applyBorder="1" applyAlignment="1" applyProtection="1">
      <alignment horizontal="left" vertical="center" wrapText="1"/>
      <protection locked="0"/>
    </xf>
    <xf numFmtId="0" fontId="14" fillId="40" borderId="6" xfId="0" applyFont="1" applyFill="1" applyBorder="1" applyAlignment="1" applyProtection="1">
      <alignment horizontal="left" vertical="center" wrapText="1"/>
      <protection locked="0"/>
    </xf>
    <xf numFmtId="0" fontId="14" fillId="39" borderId="15" xfId="0" applyFont="1" applyFill="1" applyBorder="1" applyAlignment="1" applyProtection="1">
      <alignment horizontal="left" vertical="center" wrapText="1"/>
      <protection locked="0"/>
    </xf>
    <xf numFmtId="10" fontId="55" fillId="39" borderId="3" xfId="0" applyNumberFormat="1" applyFont="1" applyFill="1" applyBorder="1" applyAlignment="1">
      <alignment vertical="center"/>
    </xf>
    <xf numFmtId="10" fontId="55" fillId="40" borderId="1" xfId="0" applyNumberFormat="1" applyFont="1" applyFill="1" applyBorder="1" applyAlignment="1">
      <alignment vertical="center"/>
    </xf>
    <xf numFmtId="0" fontId="0" fillId="0" borderId="0" xfId="0" applyAlignment="1">
      <alignment horizontal="center" vertical="center"/>
    </xf>
    <xf numFmtId="3" fontId="0" fillId="0" borderId="0" xfId="0" applyNumberFormat="1" applyAlignment="1">
      <alignment horizontal="center" vertical="center"/>
    </xf>
    <xf numFmtId="0" fontId="13" fillId="9" borderId="8" xfId="35" applyFont="1" applyFill="1" applyBorder="1" applyAlignment="1">
      <alignment vertical="center"/>
      <protection/>
    </xf>
    <xf numFmtId="10" fontId="17" fillId="36" borderId="8" xfId="35" applyNumberFormat="1" applyFont="1" applyFill="1" applyBorder="1" applyAlignment="1">
      <alignment horizontal="center" vertical="center" wrapText="1"/>
      <protection/>
    </xf>
    <xf numFmtId="173" fontId="10" fillId="39" borderId="3" xfId="0" applyNumberFormat="1" applyFont="1" applyFill="1" applyBorder="1" applyAlignment="1">
      <alignment vertical="center"/>
    </xf>
    <xf numFmtId="173" fontId="10" fillId="40" borderId="1" xfId="0" applyNumberFormat="1" applyFont="1" applyFill="1" applyBorder="1" applyAlignment="1">
      <alignment vertical="center"/>
    </xf>
    <xf numFmtId="173" fontId="10" fillId="39" borderId="1" xfId="0" applyNumberFormat="1" applyFont="1" applyFill="1" applyBorder="1" applyAlignment="1">
      <alignment vertical="center"/>
    </xf>
    <xf numFmtId="173" fontId="10" fillId="40" borderId="8" xfId="0" applyNumberFormat="1" applyFont="1" applyFill="1" applyBorder="1" applyAlignment="1">
      <alignment vertical="center"/>
    </xf>
    <xf numFmtId="173" fontId="10" fillId="39" borderId="5" xfId="0" applyNumberFormat="1" applyFont="1" applyFill="1" applyBorder="1" applyAlignment="1">
      <alignment vertical="center"/>
    </xf>
    <xf numFmtId="10" fontId="0" fillId="0" borderId="0" xfId="0" applyNumberFormat="1"/>
    <xf numFmtId="10" fontId="55" fillId="39" borderId="1" xfId="0" applyNumberFormat="1" applyFont="1" applyFill="1" applyBorder="1" applyAlignment="1">
      <alignment vertical="center"/>
    </xf>
    <xf numFmtId="10" fontId="55" fillId="40" borderId="8" xfId="0" applyNumberFormat="1" applyFont="1" applyFill="1" applyBorder="1" applyAlignment="1">
      <alignment vertical="center"/>
    </xf>
    <xf numFmtId="9" fontId="3" fillId="39" borderId="20" xfId="40" applyNumberFormat="1" applyFont="1" applyFill="1" applyBorder="1" applyAlignment="1">
      <alignment horizontal="center" vertical="center" wrapText="1"/>
    </xf>
    <xf numFmtId="0" fontId="3" fillId="39" borderId="21" xfId="0" applyFont="1" applyFill="1" applyBorder="1" applyAlignment="1">
      <alignment horizontal="center" vertical="center" wrapText="1"/>
    </xf>
    <xf numFmtId="0" fontId="3" fillId="39" borderId="22" xfId="0" applyFont="1" applyFill="1" applyBorder="1" applyAlignment="1">
      <alignment horizontal="center" vertical="center" wrapText="1"/>
    </xf>
    <xf numFmtId="10" fontId="1" fillId="39" borderId="22" xfId="35" applyNumberFormat="1" applyFill="1" applyBorder="1" applyAlignment="1">
      <alignment horizontal="center" vertical="center" wrapText="1"/>
      <protection/>
    </xf>
    <xf numFmtId="0" fontId="3" fillId="39" borderId="23" xfId="0" applyFont="1" applyFill="1" applyBorder="1" applyAlignment="1">
      <alignment horizontal="center" vertical="center" wrapText="1"/>
    </xf>
    <xf numFmtId="0" fontId="15" fillId="39" borderId="19" xfId="0" applyFont="1" applyFill="1" applyBorder="1" applyAlignment="1">
      <alignment horizontal="left" vertical="center" wrapText="1"/>
    </xf>
    <xf numFmtId="0" fontId="54" fillId="36" borderId="10" xfId="0" applyFont="1" applyFill="1" applyBorder="1" applyAlignment="1">
      <alignment horizontal="center" vertical="center" wrapText="1"/>
    </xf>
    <xf numFmtId="0" fontId="13" fillId="39" borderId="6" xfId="0" applyFont="1" applyFill="1" applyBorder="1" applyAlignment="1" applyProtection="1">
      <alignment horizontal="left" vertical="center" wrapText="1"/>
      <protection locked="0"/>
    </xf>
    <xf numFmtId="0" fontId="13" fillId="40" borderId="6" xfId="0" applyFont="1" applyFill="1" applyBorder="1" applyAlignment="1" applyProtection="1">
      <alignment horizontal="left" vertical="center" wrapText="1"/>
      <protection locked="0"/>
    </xf>
    <xf numFmtId="0" fontId="3" fillId="39" borderId="24" xfId="0" applyFont="1" applyFill="1" applyBorder="1" applyAlignment="1">
      <alignment horizontal="center" vertical="center" wrapText="1"/>
    </xf>
    <xf numFmtId="3" fontId="15"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3" fontId="3" fillId="0" borderId="25" xfId="0" applyNumberFormat="1" applyFont="1" applyBorder="1" applyAlignment="1">
      <alignment horizontal="center" vertical="center" wrapText="1"/>
    </xf>
    <xf numFmtId="180" fontId="1" fillId="0" borderId="25" xfId="261" applyNumberFormat="1" applyFont="1" applyFill="1" applyBorder="1" applyAlignment="1">
      <alignment horizontal="center" vertical="center"/>
    </xf>
    <xf numFmtId="0" fontId="1" fillId="0" borderId="25" xfId="0" applyFont="1" applyBorder="1" applyAlignment="1">
      <alignment horizontal="center" vertical="center"/>
    </xf>
    <xf numFmtId="42" fontId="15" fillId="39" borderId="25" xfId="0" applyNumberFormat="1" applyFont="1" applyFill="1" applyBorder="1" applyAlignment="1">
      <alignment horizontal="center" vertical="center" wrapText="1"/>
    </xf>
    <xf numFmtId="3" fontId="3" fillId="0" borderId="26" xfId="0" applyNumberFormat="1" applyFont="1" applyBorder="1" applyAlignment="1">
      <alignment horizontal="center" vertical="center" wrapText="1"/>
    </xf>
    <xf numFmtId="180" fontId="1" fillId="0" borderId="26" xfId="261" applyNumberFormat="1" applyFont="1" applyFill="1" applyBorder="1" applyAlignment="1">
      <alignment horizontal="center" vertical="center"/>
    </xf>
    <xf numFmtId="0" fontId="1" fillId="0" borderId="26" xfId="0" applyFont="1" applyBorder="1" applyAlignment="1">
      <alignment horizontal="center" vertical="center"/>
    </xf>
    <xf numFmtId="42" fontId="15" fillId="39" borderId="26" xfId="0" applyNumberFormat="1" applyFont="1" applyFill="1" applyBorder="1" applyAlignment="1">
      <alignment horizontal="center" vertical="center" wrapText="1"/>
    </xf>
    <xf numFmtId="4" fontId="15" fillId="39" borderId="1" xfId="0" applyNumberFormat="1" applyFont="1" applyFill="1" applyBorder="1" applyAlignment="1">
      <alignment horizontal="center" vertical="center"/>
    </xf>
    <xf numFmtId="39" fontId="14" fillId="39" borderId="1" xfId="0" applyNumberFormat="1" applyFont="1" applyFill="1" applyBorder="1" applyAlignment="1">
      <alignment horizontal="center" vertical="center" wrapText="1"/>
    </xf>
    <xf numFmtId="4" fontId="14" fillId="39" borderId="26" xfId="0" applyNumberFormat="1" applyFont="1" applyFill="1" applyBorder="1" applyAlignment="1">
      <alignment horizontal="center" vertical="center" wrapText="1"/>
    </xf>
    <xf numFmtId="4" fontId="14" fillId="39" borderId="25" xfId="0" applyNumberFormat="1" applyFont="1" applyFill="1" applyBorder="1" applyAlignment="1">
      <alignment horizontal="center" vertical="center" wrapText="1"/>
    </xf>
    <xf numFmtId="4" fontId="14" fillId="39" borderId="1" xfId="0" applyNumberFormat="1" applyFont="1" applyFill="1" applyBorder="1" applyAlignment="1">
      <alignment horizontal="center" vertical="center" wrapText="1"/>
    </xf>
    <xf numFmtId="3" fontId="1" fillId="39" borderId="1" xfId="0" applyNumberFormat="1" applyFont="1" applyFill="1" applyBorder="1" applyAlignment="1">
      <alignment horizontal="center" vertical="center"/>
    </xf>
    <xf numFmtId="39" fontId="14" fillId="39" borderId="1" xfId="0" applyNumberFormat="1" applyFont="1" applyFill="1" applyBorder="1" applyAlignment="1">
      <alignment horizontal="center" vertical="center"/>
    </xf>
    <xf numFmtId="3" fontId="14" fillId="39" borderId="1" xfId="0" applyNumberFormat="1" applyFont="1" applyFill="1" applyBorder="1" applyAlignment="1">
      <alignment horizontal="center" vertical="center"/>
    </xf>
    <xf numFmtId="180" fontId="1" fillId="39" borderId="1" xfId="261" applyNumberFormat="1" applyFont="1" applyFill="1" applyBorder="1" applyAlignment="1">
      <alignment horizontal="center" vertical="center"/>
    </xf>
    <xf numFmtId="3" fontId="15" fillId="39" borderId="1" xfId="0" applyNumberFormat="1" applyFont="1" applyFill="1" applyBorder="1" applyAlignment="1">
      <alignment horizontal="center" vertical="center"/>
    </xf>
    <xf numFmtId="3" fontId="3" fillId="0" borderId="6" xfId="0" applyNumberFormat="1" applyFont="1" applyBorder="1" applyAlignment="1">
      <alignment horizontal="center" vertical="center" wrapText="1"/>
    </xf>
    <xf numFmtId="42" fontId="15" fillId="39" borderId="6" xfId="0" applyNumberFormat="1" applyFont="1" applyFill="1" applyBorder="1" applyAlignment="1">
      <alignment horizontal="center" vertical="center" wrapText="1"/>
    </xf>
    <xf numFmtId="4" fontId="14" fillId="39" borderId="6" xfId="0" applyNumberFormat="1" applyFont="1" applyFill="1" applyBorder="1" applyAlignment="1">
      <alignment horizontal="center" vertical="center" wrapText="1"/>
    </xf>
    <xf numFmtId="0" fontId="57" fillId="41" borderId="27" xfId="2880" applyFont="1" applyFill="1" applyBorder="1" applyAlignment="1">
      <alignment horizontal="center" vertical="center" wrapText="1"/>
      <protection/>
    </xf>
    <xf numFmtId="0" fontId="57" fillId="42" borderId="27" xfId="2880" applyFont="1" applyFill="1" applyBorder="1" applyAlignment="1">
      <alignment horizontal="center" vertical="center" wrapText="1"/>
      <protection/>
    </xf>
    <xf numFmtId="0" fontId="3" fillId="43" borderId="27" xfId="2880" applyFont="1" applyFill="1" applyBorder="1" applyAlignment="1">
      <alignment horizontal="center" vertical="center" wrapText="1"/>
      <protection/>
    </xf>
    <xf numFmtId="183" fontId="57" fillId="44" borderId="27" xfId="2881" applyNumberFormat="1" applyFont="1" applyFill="1" applyBorder="1" applyAlignment="1">
      <alignment horizontal="center" vertical="center" wrapText="1"/>
    </xf>
    <xf numFmtId="0" fontId="32" fillId="0" borderId="0" xfId="2880" applyFont="1" applyAlignment="1">
      <alignment vertical="center"/>
      <protection/>
    </xf>
    <xf numFmtId="0" fontId="24" fillId="0" borderId="27" xfId="2880" applyFont="1" applyBorder="1" applyAlignment="1">
      <alignment horizontal="center" vertical="center" wrapText="1"/>
      <protection/>
    </xf>
    <xf numFmtId="0" fontId="33" fillId="0" borderId="27" xfId="2882" applyFont="1" applyBorder="1" applyAlignment="1">
      <alignment horizontal="center" vertical="center"/>
      <protection/>
    </xf>
    <xf numFmtId="1" fontId="33" fillId="0" borderId="27" xfId="2882" applyNumberFormat="1" applyFont="1" applyBorder="1" applyAlignment="1">
      <alignment horizontal="center" vertical="center"/>
      <protection/>
    </xf>
    <xf numFmtId="173" fontId="33" fillId="0" borderId="27" xfId="2883" applyNumberFormat="1" applyFont="1" applyBorder="1" applyAlignment="1">
      <alignment horizontal="center" vertical="center"/>
    </xf>
    <xf numFmtId="183" fontId="33" fillId="0" borderId="27" xfId="2881" applyNumberFormat="1" applyFont="1" applyBorder="1" applyAlignment="1">
      <alignment horizontal="center" vertical="center"/>
    </xf>
    <xf numFmtId="0" fontId="33" fillId="0" borderId="28" xfId="2882" applyFont="1" applyBorder="1" applyAlignment="1">
      <alignment horizontal="center" vertical="center"/>
      <protection/>
    </xf>
    <xf numFmtId="3" fontId="57" fillId="42" borderId="27" xfId="2882" applyNumberFormat="1" applyFont="1" applyFill="1" applyBorder="1" applyAlignment="1">
      <alignment horizontal="center" vertical="center"/>
      <protection/>
    </xf>
    <xf numFmtId="3" fontId="58" fillId="43" borderId="27" xfId="2882" applyNumberFormat="1" applyFont="1" applyFill="1" applyBorder="1" applyAlignment="1">
      <alignment horizontal="center" vertical="center"/>
      <protection/>
    </xf>
    <xf numFmtId="1" fontId="57" fillId="41" borderId="27" xfId="2880" applyNumberFormat="1" applyFont="1" applyFill="1" applyBorder="1" applyAlignment="1">
      <alignment horizontal="center" vertical="center" wrapText="1"/>
      <protection/>
    </xf>
    <xf numFmtId="9" fontId="57" fillId="41" borderId="27" xfId="2883" applyFont="1" applyFill="1" applyBorder="1" applyAlignment="1">
      <alignment horizontal="center" vertical="center" wrapText="1"/>
    </xf>
    <xf numFmtId="183" fontId="57" fillId="41" borderId="27" xfId="2883" applyNumberFormat="1" applyFont="1" applyFill="1" applyBorder="1" applyAlignment="1">
      <alignment horizontal="center" vertical="center" wrapText="1"/>
    </xf>
    <xf numFmtId="183" fontId="32" fillId="0" borderId="0" xfId="2880" applyNumberFormat="1" applyFont="1" applyAlignment="1">
      <alignment vertical="center"/>
      <protection/>
    </xf>
    <xf numFmtId="0" fontId="3" fillId="39" borderId="27" xfId="2880" applyFont="1" applyFill="1" applyBorder="1" applyAlignment="1">
      <alignment horizontal="center" vertical="center" wrapText="1"/>
      <protection/>
    </xf>
    <xf numFmtId="3" fontId="58" fillId="39" borderId="27" xfId="2882" applyNumberFormat="1" applyFont="1" applyFill="1" applyBorder="1" applyAlignment="1">
      <alignment horizontal="center" vertical="center"/>
      <protection/>
    </xf>
    <xf numFmtId="3" fontId="14" fillId="0" borderId="1" xfId="35" applyNumberFormat="1" applyFont="1" applyFill="1" applyBorder="1" applyAlignment="1">
      <alignment horizontal="center" vertical="center" wrapText="1"/>
      <protection/>
    </xf>
    <xf numFmtId="3" fontId="43" fillId="0" borderId="27" xfId="2861" applyNumberFormat="1" applyFont="1" applyFill="1" applyBorder="1" applyAlignment="1">
      <alignment horizontal="center" vertical="center" wrapText="1"/>
      <protection/>
    </xf>
    <xf numFmtId="3" fontId="15" fillId="14" borderId="1" xfId="0" applyNumberFormat="1" applyFont="1" applyFill="1" applyBorder="1" applyAlignment="1">
      <alignment horizontal="center" vertical="center"/>
    </xf>
    <xf numFmtId="4" fontId="15" fillId="14" borderId="1" xfId="0" applyNumberFormat="1" applyFont="1" applyFill="1" applyBorder="1" applyAlignment="1">
      <alignment horizontal="center" vertical="center"/>
    </xf>
    <xf numFmtId="0" fontId="1" fillId="14" borderId="26" xfId="0" applyFont="1" applyFill="1" applyBorder="1" applyAlignment="1">
      <alignment horizontal="center" vertical="center"/>
    </xf>
    <xf numFmtId="0" fontId="1" fillId="14" borderId="25" xfId="0" applyFont="1" applyFill="1" applyBorder="1" applyAlignment="1">
      <alignment horizontal="center" vertical="center"/>
    </xf>
    <xf numFmtId="0" fontId="1" fillId="14" borderId="1" xfId="0" applyFont="1" applyFill="1" applyBorder="1" applyAlignment="1">
      <alignment horizontal="center" vertical="center"/>
    </xf>
    <xf numFmtId="3" fontId="14" fillId="14" borderId="1" xfId="0" applyNumberFormat="1" applyFont="1" applyFill="1" applyBorder="1" applyAlignment="1">
      <alignment horizontal="center" vertical="center"/>
    </xf>
    <xf numFmtId="173" fontId="14" fillId="0" borderId="1" xfId="40" applyNumberFormat="1" applyFont="1" applyBorder="1" applyAlignment="1">
      <alignment horizontal="center" vertical="center"/>
    </xf>
    <xf numFmtId="173" fontId="15" fillId="0" borderId="1" xfId="40" applyNumberFormat="1" applyFont="1" applyBorder="1" applyAlignment="1">
      <alignment horizontal="center" vertical="center"/>
    </xf>
    <xf numFmtId="173" fontId="15" fillId="39" borderId="1" xfId="40" applyNumberFormat="1" applyFont="1" applyFill="1" applyBorder="1" applyAlignment="1">
      <alignment horizontal="center" vertical="center"/>
    </xf>
    <xf numFmtId="9" fontId="3" fillId="39" borderId="20" xfId="40" applyFont="1" applyFill="1" applyBorder="1" applyAlignment="1">
      <alignment horizontal="center" vertical="center" wrapText="1"/>
    </xf>
    <xf numFmtId="0" fontId="5" fillId="39" borderId="8" xfId="0" applyFont="1" applyFill="1" applyBorder="1" applyAlignment="1">
      <alignment horizontal="center" vertical="center" wrapText="1"/>
    </xf>
    <xf numFmtId="0" fontId="5" fillId="39" borderId="9" xfId="0" applyFont="1" applyFill="1" applyBorder="1" applyAlignment="1">
      <alignment horizontal="center" vertical="center" wrapText="1"/>
    </xf>
    <xf numFmtId="0" fontId="64" fillId="0" borderId="0" xfId="0" applyFont="1"/>
    <xf numFmtId="0" fontId="0" fillId="0" borderId="0" xfId="0" applyAlignment="1">
      <alignment horizontal="center"/>
    </xf>
    <xf numFmtId="0" fontId="66" fillId="0" borderId="0" xfId="0" applyFont="1" applyFill="1"/>
    <xf numFmtId="0" fontId="67" fillId="0" borderId="0" xfId="0" applyFont="1" applyFill="1"/>
    <xf numFmtId="0" fontId="65" fillId="0" borderId="0" xfId="0" applyFont="1" applyFill="1"/>
    <xf numFmtId="0" fontId="65" fillId="36" borderId="0" xfId="0" applyFont="1" applyFill="1"/>
    <xf numFmtId="0" fontId="65" fillId="36" borderId="0" xfId="0" applyFont="1" applyFill="1" applyAlignment="1">
      <alignment horizontal="center"/>
    </xf>
    <xf numFmtId="176" fontId="65" fillId="36" borderId="0" xfId="0" applyNumberFormat="1" applyFont="1" applyFill="1" applyAlignment="1">
      <alignment horizontal="center"/>
    </xf>
    <xf numFmtId="0" fontId="65" fillId="0" borderId="0" xfId="0" applyFont="1" applyFill="1" applyAlignment="1">
      <alignment horizontal="center" vertical="center"/>
    </xf>
    <xf numFmtId="0" fontId="65" fillId="0" borderId="0" xfId="0" applyFont="1" applyFill="1" applyAlignment="1">
      <alignment horizontal="center"/>
    </xf>
    <xf numFmtId="9" fontId="0" fillId="0" borderId="0" xfId="0" applyNumberFormat="1"/>
    <xf numFmtId="9" fontId="0" fillId="0" borderId="0" xfId="40" applyFont="1"/>
    <xf numFmtId="0" fontId="76" fillId="45" borderId="27" xfId="0" applyFont="1" applyFill="1" applyBorder="1" applyAlignment="1">
      <alignment horizontal="center" vertical="top" wrapText="1"/>
    </xf>
    <xf numFmtId="0" fontId="74" fillId="0" borderId="27" xfId="0" applyFont="1" applyBorder="1" applyAlignment="1">
      <alignment horizontal="center" vertical="top" wrapText="1"/>
    </xf>
    <xf numFmtId="0" fontId="75" fillId="0" borderId="27" xfId="0" applyFont="1" applyBorder="1" applyAlignment="1">
      <alignment horizontal="left" vertical="top" wrapText="1"/>
    </xf>
    <xf numFmtId="0" fontId="76" fillId="45" borderId="29" xfId="0" applyFont="1" applyFill="1" applyBorder="1" applyAlignment="1">
      <alignment horizontal="center" vertical="top" wrapText="1"/>
    </xf>
    <xf numFmtId="0" fontId="76" fillId="45" borderId="30" xfId="0" applyFont="1" applyFill="1" applyBorder="1" applyAlignment="1">
      <alignment horizontal="center" vertical="top" wrapText="1"/>
    </xf>
    <xf numFmtId="0" fontId="74" fillId="0" borderId="31" xfId="0" applyFont="1" applyBorder="1" applyAlignment="1">
      <alignment horizontal="center" vertical="top" wrapText="1"/>
    </xf>
    <xf numFmtId="0" fontId="76" fillId="45" borderId="32" xfId="0" applyFont="1" applyFill="1" applyBorder="1" applyAlignment="1">
      <alignment horizontal="center" vertical="top" wrapText="1"/>
    </xf>
    <xf numFmtId="0" fontId="0" fillId="0" borderId="0" xfId="0" applyAlignment="1">
      <alignment vertical="center"/>
    </xf>
    <xf numFmtId="9" fontId="0" fillId="0" borderId="0" xfId="40" applyFont="1" applyAlignment="1">
      <alignment horizontal="center" vertical="center"/>
    </xf>
    <xf numFmtId="0" fontId="76" fillId="45" borderId="0" xfId="0" applyFont="1" applyFill="1" applyBorder="1" applyAlignment="1">
      <alignment horizontal="center" vertical="top" wrapText="1"/>
    </xf>
    <xf numFmtId="0" fontId="0" fillId="0" borderId="0" xfId="0" applyAlignment="1">
      <alignment horizontal="left"/>
    </xf>
    <xf numFmtId="0" fontId="75" fillId="45" borderId="0" xfId="0" applyFont="1" applyFill="1" applyBorder="1" applyAlignment="1">
      <alignment horizontal="center" vertical="top" wrapText="1"/>
    </xf>
    <xf numFmtId="0" fontId="0" fillId="46" borderId="0" xfId="0" applyNumberFormat="1" applyFill="1"/>
    <xf numFmtId="0" fontId="0" fillId="46" borderId="0" xfId="0" applyFill="1"/>
    <xf numFmtId="0" fontId="0" fillId="46" borderId="0" xfId="0" applyFill="1" applyAlignment="1">
      <alignment horizontal="center" vertical="center"/>
    </xf>
    <xf numFmtId="0" fontId="33" fillId="46" borderId="27" xfId="2882" applyFont="1" applyFill="1" applyBorder="1" applyAlignment="1">
      <alignment horizontal="center"/>
      <protection/>
    </xf>
    <xf numFmtId="0" fontId="33" fillId="0" borderId="27" xfId="2882" applyFont="1" applyBorder="1" applyAlignment="1">
      <alignment horizontal="center"/>
      <protection/>
    </xf>
    <xf numFmtId="0" fontId="33" fillId="46" borderId="28" xfId="2882" applyFont="1" applyFill="1" applyBorder="1" applyAlignment="1">
      <alignment horizontal="center"/>
      <protection/>
    </xf>
    <xf numFmtId="0" fontId="76" fillId="45" borderId="33" xfId="0" applyFont="1" applyFill="1" applyBorder="1" applyAlignment="1">
      <alignment horizontal="center" vertical="top" wrapText="1"/>
    </xf>
    <xf numFmtId="3" fontId="1" fillId="0" borderId="1" xfId="0" applyNumberFormat="1" applyFont="1" applyBorder="1" applyAlignment="1">
      <alignment horizontal="center" vertical="center" wrapText="1"/>
    </xf>
    <xf numFmtId="3" fontId="3" fillId="14" borderId="1" xfId="0" applyNumberFormat="1" applyFont="1" applyFill="1" applyBorder="1" applyAlignment="1">
      <alignment horizontal="center" vertical="center"/>
    </xf>
    <xf numFmtId="176" fontId="0" fillId="0" borderId="0" xfId="22" applyNumberFormat="1" applyFont="1"/>
    <xf numFmtId="3" fontId="5" fillId="0" borderId="3"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176" fontId="72" fillId="0" borderId="7" xfId="0" applyNumberFormat="1" applyFont="1" applyFill="1" applyBorder="1" applyAlignment="1">
      <alignment vertical="center"/>
    </xf>
    <xf numFmtId="176" fontId="72" fillId="0" borderId="8" xfId="0" applyNumberFormat="1" applyFont="1" applyFill="1" applyBorder="1" applyAlignment="1">
      <alignment vertical="center"/>
    </xf>
    <xf numFmtId="10" fontId="0" fillId="0" borderId="0" xfId="40" applyNumberFormat="1" applyFont="1" applyAlignment="1">
      <alignment horizontal="center" vertical="center"/>
    </xf>
    <xf numFmtId="10" fontId="0" fillId="0" borderId="0" xfId="40" applyNumberFormat="1" applyFont="1" applyAlignment="1">
      <alignment horizontal="center"/>
    </xf>
    <xf numFmtId="169" fontId="0" fillId="0" borderId="0" xfId="22" applyFont="1"/>
    <xf numFmtId="183" fontId="0" fillId="0" borderId="0" xfId="0" applyNumberFormat="1"/>
    <xf numFmtId="10" fontId="19" fillId="0" borderId="3" xfId="35" applyNumberFormat="1" applyFont="1" applyFill="1" applyBorder="1" applyAlignment="1">
      <alignment horizontal="center" vertical="center" wrapText="1"/>
      <protection/>
    </xf>
    <xf numFmtId="10" fontId="19" fillId="0" borderId="1" xfId="35" applyNumberFormat="1" applyFont="1" applyFill="1" applyBorder="1" applyAlignment="1">
      <alignment horizontal="center" vertical="center" wrapText="1"/>
      <protection/>
    </xf>
    <xf numFmtId="0" fontId="1" fillId="9" borderId="0" xfId="35" applyFill="1" applyBorder="1" applyAlignment="1">
      <alignment vertical="center" wrapText="1"/>
      <protection/>
    </xf>
    <xf numFmtId="173" fontId="19" fillId="0" borderId="3" xfId="35" applyNumberFormat="1" applyFont="1" applyFill="1" applyBorder="1" applyAlignment="1">
      <alignment horizontal="center" vertical="center" wrapText="1"/>
      <protection/>
    </xf>
    <xf numFmtId="0" fontId="5" fillId="39" borderId="7" xfId="0" applyFont="1" applyFill="1" applyBorder="1" applyAlignment="1">
      <alignment horizontal="center" vertical="center" wrapText="1"/>
    </xf>
    <xf numFmtId="173" fontId="5" fillId="0" borderId="3" xfId="40" applyNumberFormat="1" applyFont="1" applyFill="1" applyBorder="1" applyAlignment="1">
      <alignment horizontal="center" vertical="center" wrapText="1"/>
    </xf>
    <xf numFmtId="0" fontId="6" fillId="0" borderId="1" xfId="0" applyFont="1" applyFill="1" applyBorder="1" applyAlignment="1">
      <alignment horizontal="center" vertical="center"/>
    </xf>
    <xf numFmtId="3" fontId="9" fillId="0" borderId="8"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xf>
    <xf numFmtId="182" fontId="6" fillId="0" borderId="1" xfId="0" applyNumberFormat="1" applyFont="1" applyFill="1" applyBorder="1" applyAlignment="1">
      <alignment horizontal="right" vertical="center"/>
    </xf>
    <xf numFmtId="0" fontId="6" fillId="0" borderId="1" xfId="0" applyFont="1" applyFill="1" applyBorder="1" applyAlignment="1">
      <alignment horizontal="right" vertical="center"/>
    </xf>
    <xf numFmtId="172" fontId="6" fillId="0" borderId="1" xfId="0" applyNumberFormat="1" applyFont="1" applyFill="1" applyBorder="1" applyAlignment="1">
      <alignment horizontal="right" vertical="center"/>
    </xf>
    <xf numFmtId="3" fontId="5" fillId="0" borderId="1" xfId="29" applyNumberFormat="1" applyFont="1" applyFill="1" applyBorder="1" applyAlignment="1">
      <alignment horizontal="center" vertical="center" wrapText="1"/>
    </xf>
    <xf numFmtId="173" fontId="5" fillId="0" borderId="1" xfId="4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xf>
    <xf numFmtId="3" fontId="5" fillId="0" borderId="5" xfId="29" applyNumberFormat="1" applyFont="1" applyFill="1" applyBorder="1" applyAlignment="1">
      <alignment horizontal="center" vertical="center" wrapText="1"/>
    </xf>
    <xf numFmtId="0" fontId="20" fillId="0" borderId="3" xfId="0" applyFont="1" applyFill="1" applyBorder="1" applyAlignment="1">
      <alignment horizontal="center" vertical="center"/>
    </xf>
    <xf numFmtId="37" fontId="6" fillId="0" borderId="1" xfId="28" applyNumberFormat="1" applyFont="1" applyFill="1" applyBorder="1" applyAlignment="1">
      <alignment horizontal="center" vertical="center"/>
    </xf>
    <xf numFmtId="0" fontId="20" fillId="0" borderId="1" xfId="0" applyFont="1" applyFill="1" applyBorder="1" applyAlignment="1">
      <alignment horizontal="center" vertical="center"/>
    </xf>
    <xf numFmtId="37" fontId="77" fillId="0" borderId="22" xfId="28" applyNumberFormat="1" applyFont="1" applyFill="1" applyBorder="1" applyAlignment="1">
      <alignment horizontal="center" vertical="center"/>
    </xf>
    <xf numFmtId="3" fontId="20" fillId="0" borderId="3" xfId="0" applyNumberFormat="1" applyFont="1" applyFill="1" applyBorder="1" applyAlignment="1">
      <alignment horizontal="center" vertical="center"/>
    </xf>
    <xf numFmtId="3" fontId="20" fillId="0" borderId="1" xfId="0" applyNumberFormat="1" applyFont="1" applyFill="1" applyBorder="1" applyAlignment="1">
      <alignment horizontal="center" vertical="center"/>
    </xf>
    <xf numFmtId="37" fontId="6" fillId="0" borderId="22" xfId="28" applyNumberFormat="1" applyFont="1" applyFill="1" applyBorder="1" applyAlignment="1">
      <alignment horizontal="center" vertical="center"/>
    </xf>
    <xf numFmtId="173" fontId="20" fillId="0" borderId="3" xfId="0" applyNumberFormat="1" applyFont="1" applyFill="1" applyBorder="1" applyAlignment="1">
      <alignment horizontal="center" vertical="center"/>
    </xf>
    <xf numFmtId="173" fontId="20" fillId="0" borderId="1" xfId="0" applyNumberFormat="1" applyFont="1" applyFill="1" applyBorder="1" applyAlignment="1">
      <alignment horizontal="center" vertical="center"/>
    </xf>
    <xf numFmtId="37" fontId="6" fillId="0" borderId="8" xfId="28" applyNumberFormat="1" applyFont="1" applyFill="1" applyBorder="1" applyAlignment="1">
      <alignment horizontal="center" vertical="center"/>
    </xf>
    <xf numFmtId="184" fontId="20" fillId="0" borderId="5" xfId="0" applyNumberFormat="1" applyFont="1" applyFill="1" applyBorder="1" applyAlignment="1">
      <alignment horizontal="center" vertical="center"/>
    </xf>
    <xf numFmtId="184" fontId="72" fillId="0" borderId="8" xfId="0" applyNumberFormat="1" applyFont="1" applyFill="1" applyBorder="1" applyAlignment="1">
      <alignment horizontal="center" vertical="center"/>
    </xf>
    <xf numFmtId="173" fontId="19" fillId="0" borderId="1" xfId="35" applyNumberFormat="1" applyFont="1" applyFill="1" applyBorder="1" applyAlignment="1">
      <alignment horizontal="center" vertical="center" wrapText="1"/>
      <protection/>
    </xf>
    <xf numFmtId="173" fontId="19" fillId="0" borderId="8" xfId="35" applyNumberFormat="1" applyFont="1" applyFill="1" applyBorder="1" applyAlignment="1">
      <alignment horizontal="center" vertical="center" wrapText="1"/>
      <protection/>
    </xf>
    <xf numFmtId="10" fontId="10" fillId="0" borderId="5" xfId="35" applyNumberFormat="1" applyFont="1" applyFill="1" applyBorder="1" applyAlignment="1">
      <alignment horizontal="center" vertical="center" wrapText="1"/>
      <protection/>
    </xf>
    <xf numFmtId="176" fontId="0" fillId="0" borderId="0" xfId="0" applyNumberFormat="1"/>
    <xf numFmtId="0" fontId="0" fillId="47" borderId="0" xfId="0" applyFill="1" applyAlignment="1">
      <alignment horizontal="center"/>
    </xf>
    <xf numFmtId="10" fontId="0" fillId="47" borderId="0" xfId="40" applyNumberFormat="1" applyFont="1" applyFill="1"/>
    <xf numFmtId="10" fontId="6" fillId="0" borderId="8" xfId="40" applyNumberFormat="1" applyFont="1" applyFill="1" applyBorder="1" applyAlignment="1">
      <alignment horizontal="center" vertical="center"/>
    </xf>
    <xf numFmtId="173" fontId="6" fillId="0" borderId="7" xfId="40" applyNumberFormat="1" applyFont="1" applyFill="1" applyBorder="1" applyAlignment="1">
      <alignment horizontal="center" vertical="center"/>
    </xf>
    <xf numFmtId="173" fontId="6" fillId="0" borderId="10" xfId="40" applyNumberFormat="1" applyFont="1" applyFill="1" applyBorder="1" applyAlignment="1">
      <alignment horizontal="center" vertical="center"/>
    </xf>
    <xf numFmtId="0" fontId="0" fillId="0" borderId="0" xfId="0" applyAlignment="1">
      <alignment horizontal="center"/>
    </xf>
    <xf numFmtId="0" fontId="21" fillId="48" borderId="1" xfId="0" applyFont="1" applyFill="1" applyBorder="1" applyAlignment="1">
      <alignment horizontal="center" vertical="center"/>
    </xf>
    <xf numFmtId="0" fontId="5" fillId="40" borderId="11" xfId="0" applyFont="1" applyFill="1" applyBorder="1" applyAlignment="1">
      <alignment horizontal="center" vertical="center" wrapText="1"/>
    </xf>
    <xf numFmtId="0" fontId="0" fillId="0" borderId="1" xfId="0" applyBorder="1" applyAlignment="1">
      <alignment horizontal="center" vertical="center"/>
    </xf>
    <xf numFmtId="0" fontId="5" fillId="0" borderId="0" xfId="0" applyFont="1" applyAlignment="1">
      <alignment horizontal="center"/>
    </xf>
    <xf numFmtId="0" fontId="1" fillId="0" borderId="0" xfId="0" applyFont="1"/>
    <xf numFmtId="0" fontId="21" fillId="0" borderId="0" xfId="0" applyFont="1"/>
    <xf numFmtId="0" fontId="3" fillId="39" borderId="23" xfId="0" applyFont="1" applyFill="1" applyBorder="1" applyAlignment="1">
      <alignment horizontal="center" vertical="top" wrapText="1"/>
    </xf>
    <xf numFmtId="0" fontId="42" fillId="37" borderId="0" xfId="0" applyFont="1" applyFill="1" applyAlignment="1">
      <alignment horizontal="center"/>
    </xf>
    <xf numFmtId="0" fontId="22" fillId="37" borderId="0" xfId="0" applyFont="1" applyFill="1" applyAlignment="1" applyProtection="1">
      <alignment horizontal="center"/>
      <protection locked="0"/>
    </xf>
    <xf numFmtId="0" fontId="81" fillId="49" borderId="34" xfId="13471" applyFont="1" applyFill="1" applyBorder="1" applyAlignment="1">
      <alignment horizontal="center" vertical="center" wrapText="1"/>
      <protection/>
    </xf>
    <xf numFmtId="0" fontId="78" fillId="0" borderId="0" xfId="13471" applyFont="1">
      <alignment/>
      <protection/>
    </xf>
    <xf numFmtId="0" fontId="33" fillId="0" borderId="0" xfId="13471">
      <alignment/>
      <protection/>
    </xf>
    <xf numFmtId="0" fontId="82" fillId="50" borderId="35" xfId="13471" applyFont="1" applyFill="1" applyBorder="1" applyAlignment="1">
      <alignment horizontal="center" vertical="center"/>
      <protection/>
    </xf>
    <xf numFmtId="0" fontId="83" fillId="51" borderId="36" xfId="13471" applyFont="1" applyFill="1" applyBorder="1" applyAlignment="1">
      <alignment horizontal="center" vertical="center"/>
      <protection/>
    </xf>
    <xf numFmtId="0" fontId="82" fillId="50" borderId="37" xfId="13471" applyFont="1" applyFill="1" applyBorder="1" applyAlignment="1">
      <alignment horizontal="center" vertical="center"/>
      <protection/>
    </xf>
    <xf numFmtId="0" fontId="82" fillId="50" borderId="38" xfId="13471" applyFont="1" applyFill="1" applyBorder="1" applyAlignment="1">
      <alignment horizontal="center" vertical="center"/>
      <protection/>
    </xf>
    <xf numFmtId="0" fontId="32" fillId="0" borderId="0" xfId="13471" applyFont="1" applyAlignment="1">
      <alignment vertical="center"/>
      <protection/>
    </xf>
    <xf numFmtId="0" fontId="8" fillId="0" borderId="39" xfId="13471" applyFont="1" applyBorder="1" applyAlignment="1">
      <alignment horizontal="center" vertical="center"/>
      <protection/>
    </xf>
    <xf numFmtId="0" fontId="8" fillId="0" borderId="35" xfId="13471" applyFont="1" applyBorder="1" applyAlignment="1">
      <alignment horizontal="center" vertical="center"/>
      <protection/>
    </xf>
    <xf numFmtId="0" fontId="8" fillId="0" borderId="40" xfId="13471" applyFont="1" applyBorder="1" applyAlignment="1">
      <alignment horizontal="center" vertical="center"/>
      <protection/>
    </xf>
    <xf numFmtId="0" fontId="8" fillId="0" borderId="36" xfId="13471" applyFont="1" applyBorder="1" applyAlignment="1">
      <alignment horizontal="center" vertical="center"/>
      <protection/>
    </xf>
    <xf numFmtId="0" fontId="8" fillId="0" borderId="41" xfId="13471" applyFont="1" applyBorder="1" applyAlignment="1">
      <alignment horizontal="center" vertical="center"/>
      <protection/>
    </xf>
    <xf numFmtId="0" fontId="8" fillId="0" borderId="42" xfId="13471" applyFont="1" applyBorder="1" applyAlignment="1">
      <alignment horizontal="center" vertical="center"/>
      <protection/>
    </xf>
    <xf numFmtId="0" fontId="8" fillId="0" borderId="43" xfId="13471" applyFont="1" applyBorder="1" applyAlignment="1">
      <alignment horizontal="center" vertical="center"/>
      <protection/>
    </xf>
    <xf numFmtId="0" fontId="8" fillId="0" borderId="37" xfId="13471" applyFont="1" applyBorder="1" applyAlignment="1">
      <alignment horizontal="center" vertical="center"/>
      <protection/>
    </xf>
    <xf numFmtId="0" fontId="8" fillId="0" borderId="44" xfId="13471" applyFont="1" applyBorder="1" applyAlignment="1">
      <alignment horizontal="center" vertical="center"/>
      <protection/>
    </xf>
    <xf numFmtId="0" fontId="8" fillId="0" borderId="45" xfId="13471" applyFont="1" applyBorder="1" applyAlignment="1">
      <alignment horizontal="center" vertical="center"/>
      <protection/>
    </xf>
    <xf numFmtId="0" fontId="8" fillId="0" borderId="46" xfId="13471" applyFont="1" applyBorder="1" applyAlignment="1">
      <alignment horizontal="center" vertical="center"/>
      <protection/>
    </xf>
    <xf numFmtId="0" fontId="8" fillId="0" borderId="47" xfId="13471" applyFont="1" applyBorder="1" applyAlignment="1">
      <alignment horizontal="center" vertical="center"/>
      <protection/>
    </xf>
    <xf numFmtId="0" fontId="8" fillId="0" borderId="48" xfId="13471" applyFont="1" applyBorder="1" applyAlignment="1">
      <alignment horizontal="center" vertical="center"/>
      <protection/>
    </xf>
    <xf numFmtId="0" fontId="8" fillId="0" borderId="49" xfId="13471" applyFont="1" applyBorder="1" applyAlignment="1">
      <alignment horizontal="center" vertical="center"/>
      <protection/>
    </xf>
    <xf numFmtId="0" fontId="8" fillId="0" borderId="50" xfId="13471" applyFont="1" applyBorder="1" applyAlignment="1">
      <alignment horizontal="center" vertical="center"/>
      <protection/>
    </xf>
    <xf numFmtId="0" fontId="8" fillId="0" borderId="38" xfId="13471" applyFont="1" applyBorder="1" applyAlignment="1">
      <alignment horizontal="center" vertical="center"/>
      <protection/>
    </xf>
    <xf numFmtId="0" fontId="8" fillId="0" borderId="51" xfId="13471" applyFont="1" applyBorder="1" applyAlignment="1">
      <alignment horizontal="center" vertical="center"/>
      <protection/>
    </xf>
    <xf numFmtId="0" fontId="8" fillId="0" borderId="52" xfId="13471" applyFont="1" applyBorder="1" applyAlignment="1">
      <alignment horizontal="center" vertical="center"/>
      <protection/>
    </xf>
    <xf numFmtId="0" fontId="82" fillId="50" borderId="39" xfId="13471" applyFont="1" applyFill="1" applyBorder="1" applyAlignment="1">
      <alignment horizontal="center" vertical="center"/>
      <protection/>
    </xf>
    <xf numFmtId="0" fontId="82" fillId="52" borderId="41" xfId="13471" applyFont="1" applyFill="1" applyBorder="1" applyAlignment="1">
      <alignment horizontal="center" vertical="center"/>
      <protection/>
    </xf>
    <xf numFmtId="0" fontId="83" fillId="51" borderId="44" xfId="13471" applyFont="1" applyFill="1" applyBorder="1" applyAlignment="1">
      <alignment horizontal="center" vertical="center"/>
      <protection/>
    </xf>
    <xf numFmtId="0" fontId="82" fillId="50" borderId="50" xfId="13471" applyFont="1" applyFill="1" applyBorder="1" applyAlignment="1">
      <alignment horizontal="center" vertical="center"/>
      <protection/>
    </xf>
    <xf numFmtId="0" fontId="83" fillId="51" borderId="49" xfId="13471" applyFont="1" applyFill="1" applyBorder="1" applyAlignment="1">
      <alignment horizontal="center" vertical="center"/>
      <protection/>
    </xf>
    <xf numFmtId="0" fontId="82" fillId="52" borderId="52" xfId="13471" applyFont="1" applyFill="1" applyBorder="1" applyAlignment="1">
      <alignment horizontal="center" vertical="center"/>
      <protection/>
    </xf>
    <xf numFmtId="0" fontId="83" fillId="51" borderId="42" xfId="13471" applyFont="1" applyFill="1" applyBorder="1" applyAlignment="1">
      <alignment horizontal="center" vertical="center"/>
      <protection/>
    </xf>
    <xf numFmtId="0" fontId="82" fillId="52" borderId="45" xfId="13471" applyFont="1" applyFill="1" applyBorder="1" applyAlignment="1">
      <alignment horizontal="center" vertical="center"/>
      <protection/>
    </xf>
    <xf numFmtId="0" fontId="83" fillId="51" borderId="51" xfId="13471" applyFont="1" applyFill="1" applyBorder="1" applyAlignment="1">
      <alignment horizontal="center" vertical="center"/>
      <protection/>
    </xf>
    <xf numFmtId="0" fontId="82" fillId="50" borderId="43" xfId="13471" applyFont="1" applyFill="1" applyBorder="1" applyAlignment="1">
      <alignment horizontal="center" vertical="center"/>
      <protection/>
    </xf>
    <xf numFmtId="0" fontId="82" fillId="52" borderId="46" xfId="13471" applyFont="1" applyFill="1" applyBorder="1" applyAlignment="1">
      <alignment horizontal="center" vertical="center"/>
      <protection/>
    </xf>
    <xf numFmtId="0" fontId="83" fillId="51" borderId="40" xfId="13471" applyFont="1" applyFill="1" applyBorder="1" applyAlignment="1">
      <alignment horizontal="center" vertical="center"/>
      <protection/>
    </xf>
    <xf numFmtId="0" fontId="83" fillId="51" borderId="47" xfId="13471" applyFont="1" applyFill="1" applyBorder="1" applyAlignment="1">
      <alignment horizontal="center" vertical="center"/>
      <protection/>
    </xf>
    <xf numFmtId="0" fontId="82" fillId="52" borderId="48" xfId="13471" applyFont="1" applyFill="1" applyBorder="1" applyAlignment="1">
      <alignment horizontal="center" vertical="center"/>
      <protection/>
    </xf>
    <xf numFmtId="0" fontId="84" fillId="0" borderId="0" xfId="13471" applyFont="1" applyAlignment="1">
      <alignment horizontal="center" vertical="center"/>
      <protection/>
    </xf>
    <xf numFmtId="0" fontId="0" fillId="47" borderId="0" xfId="0" applyFill="1" applyAlignment="1">
      <alignment horizontal="center" vertical="center"/>
    </xf>
    <xf numFmtId="10" fontId="0" fillId="47" borderId="0" xfId="40" applyNumberFormat="1" applyFont="1" applyFill="1" applyAlignment="1">
      <alignment horizontal="center" vertical="center"/>
    </xf>
    <xf numFmtId="10" fontId="0" fillId="0" borderId="0" xfId="40" applyNumberFormat="1" applyFont="1" applyFill="1" applyAlignment="1">
      <alignment horizontal="center" vertical="center"/>
    </xf>
    <xf numFmtId="0" fontId="0" fillId="0" borderId="0" xfId="0" applyFill="1" applyAlignment="1">
      <alignment horizontal="center" vertical="center"/>
    </xf>
    <xf numFmtId="10" fontId="0" fillId="47" borderId="0" xfId="40" applyNumberFormat="1" applyFont="1" applyFill="1" applyAlignment="1">
      <alignment horizontal="center"/>
    </xf>
    <xf numFmtId="0" fontId="58" fillId="0" borderId="33" xfId="2882" applyFont="1" applyBorder="1" applyAlignment="1">
      <alignment horizontal="center"/>
      <protection/>
    </xf>
    <xf numFmtId="0" fontId="58" fillId="0" borderId="0" xfId="2882" applyFont="1" applyAlignment="1">
      <alignment horizontal="center"/>
      <protection/>
    </xf>
    <xf numFmtId="0" fontId="32" fillId="0" borderId="0" xfId="2880" applyFont="1">
      <alignment/>
      <protection/>
    </xf>
    <xf numFmtId="0" fontId="85" fillId="41" borderId="27" xfId="2880" applyFont="1" applyFill="1" applyBorder="1" applyAlignment="1">
      <alignment horizontal="center" vertical="center" wrapText="1"/>
      <protection/>
    </xf>
    <xf numFmtId="0" fontId="12" fillId="46" borderId="27" xfId="2880" applyFont="1" applyFill="1" applyBorder="1" applyAlignment="1">
      <alignment horizontal="center" vertical="center" wrapText="1"/>
      <protection/>
    </xf>
    <xf numFmtId="0" fontId="85" fillId="53" borderId="27" xfId="2880" applyFont="1" applyFill="1" applyBorder="1" applyAlignment="1">
      <alignment horizontal="center" vertical="center" wrapText="1"/>
      <protection/>
    </xf>
    <xf numFmtId="0" fontId="86" fillId="43" borderId="27" xfId="2882" applyFont="1" applyFill="1" applyBorder="1" applyAlignment="1">
      <alignment horizontal="center" vertical="center" wrapText="1"/>
      <protection/>
    </xf>
    <xf numFmtId="0" fontId="19" fillId="0" borderId="0" xfId="2880" applyFont="1" applyAlignment="1">
      <alignment vertical="center" wrapText="1"/>
      <protection/>
    </xf>
    <xf numFmtId="0" fontId="24" fillId="0" borderId="27" xfId="2880" applyFont="1" applyBorder="1" applyAlignment="1">
      <alignment horizontal="center" vertical="top" wrapText="1"/>
      <protection/>
    </xf>
    <xf numFmtId="0" fontId="32" fillId="0" borderId="27" xfId="2880" applyFont="1" applyBorder="1" applyAlignment="1">
      <alignment horizontal="center"/>
      <protection/>
    </xf>
    <xf numFmtId="0" fontId="32" fillId="0" borderId="1" xfId="2880" applyFont="1" applyBorder="1" applyAlignment="1">
      <alignment horizontal="center" vertical="center"/>
      <protection/>
    </xf>
    <xf numFmtId="3" fontId="32" fillId="16" borderId="27" xfId="2882" applyNumberFormat="1" applyFont="1" applyFill="1" applyBorder="1" applyAlignment="1">
      <alignment horizontal="center" vertical="center"/>
      <protection/>
    </xf>
    <xf numFmtId="0" fontId="87" fillId="0" borderId="27" xfId="2880" applyFont="1" applyBorder="1" applyAlignment="1">
      <alignment horizontal="center" vertical="top" wrapText="1"/>
      <protection/>
    </xf>
    <xf numFmtId="0" fontId="87" fillId="0" borderId="27" xfId="2880" applyFont="1" applyBorder="1" applyAlignment="1">
      <alignment horizontal="left" vertical="top" wrapText="1"/>
      <protection/>
    </xf>
    <xf numFmtId="0" fontId="87" fillId="43" borderId="27" xfId="2880" applyFont="1" applyFill="1" applyBorder="1" applyAlignment="1">
      <alignment horizontal="center" vertical="top" wrapText="1"/>
      <protection/>
    </xf>
    <xf numFmtId="0" fontId="32" fillId="0" borderId="27" xfId="2880" applyFont="1" applyBorder="1" applyAlignment="1">
      <alignment horizontal="center" vertical="center"/>
      <protection/>
    </xf>
    <xf numFmtId="0" fontId="87" fillId="43" borderId="31" xfId="2880" applyFont="1" applyFill="1" applyBorder="1" applyAlignment="1">
      <alignment horizontal="center" vertical="top" wrapText="1"/>
      <protection/>
    </xf>
    <xf numFmtId="0" fontId="32" fillId="0" borderId="0" xfId="2880" applyFont="1" applyAlignment="1">
      <alignment horizontal="center"/>
      <protection/>
    </xf>
    <xf numFmtId="185" fontId="32" fillId="0" borderId="0" xfId="2880" applyNumberFormat="1" applyFont="1">
      <alignment/>
      <protection/>
    </xf>
    <xf numFmtId="186" fontId="32" fillId="0" borderId="0" xfId="2880" applyNumberFormat="1" applyFont="1">
      <alignment/>
      <protection/>
    </xf>
    <xf numFmtId="165" fontId="32" fillId="0" borderId="0" xfId="2880" applyNumberFormat="1" applyFont="1">
      <alignment/>
      <protection/>
    </xf>
    <xf numFmtId="0" fontId="0" fillId="0" borderId="0" xfId="2880">
      <alignment/>
      <protection/>
    </xf>
    <xf numFmtId="0" fontId="0" fillId="0" borderId="0" xfId="2880" applyAlignment="1">
      <alignment horizontal="center" vertical="center"/>
      <protection/>
    </xf>
    <xf numFmtId="0" fontId="1" fillId="0" borderId="0" xfId="35">
      <alignment/>
      <protection/>
    </xf>
    <xf numFmtId="0" fontId="1" fillId="0" borderId="0" xfId="35" applyAlignment="1">
      <alignment horizontal="center" vertical="center"/>
      <protection/>
    </xf>
    <xf numFmtId="0" fontId="84" fillId="20" borderId="0" xfId="2880" applyFont="1" applyFill="1" applyBorder="1" applyAlignment="1">
      <alignment horizontal="center"/>
      <protection/>
    </xf>
    <xf numFmtId="37" fontId="57" fillId="30" borderId="22" xfId="1402" applyNumberFormat="1" applyFont="1" applyFill="1" applyBorder="1" applyAlignment="1">
      <alignment horizontal="center" vertical="center"/>
    </xf>
    <xf numFmtId="0" fontId="73" fillId="43" borderId="27" xfId="2880" applyFont="1" applyFill="1" applyBorder="1" applyAlignment="1">
      <alignment vertical="center" wrapText="1"/>
      <protection/>
    </xf>
    <xf numFmtId="0" fontId="85" fillId="54" borderId="27" xfId="2882" applyFont="1" applyFill="1" applyBorder="1" applyAlignment="1">
      <alignment horizontal="center" vertical="center" wrapText="1"/>
      <protection/>
    </xf>
    <xf numFmtId="173" fontId="24" fillId="55" borderId="27" xfId="13425" applyNumberFormat="1" applyFont="1" applyFill="1" applyBorder="1" applyAlignment="1" applyProtection="1">
      <alignment horizontal="center" vertical="top" wrapText="1"/>
      <protection/>
    </xf>
    <xf numFmtId="185" fontId="24" fillId="15" borderId="27" xfId="12357" applyNumberFormat="1" applyFont="1" applyFill="1" applyBorder="1" applyAlignment="1" applyProtection="1">
      <alignment horizontal="center" vertical="top" wrapText="1"/>
      <protection/>
    </xf>
    <xf numFmtId="0" fontId="84" fillId="47" borderId="0" xfId="2880" applyFont="1" applyFill="1" applyAlignment="1">
      <alignment horizontal="center" vertical="center"/>
      <protection/>
    </xf>
    <xf numFmtId="0" fontId="73" fillId="43" borderId="27" xfId="2880" applyFont="1" applyFill="1" applyBorder="1" applyAlignment="1">
      <alignment horizontal="center" vertical="center" wrapText="1"/>
      <protection/>
    </xf>
    <xf numFmtId="0" fontId="0" fillId="0" borderId="0" xfId="0"/>
    <xf numFmtId="0" fontId="0" fillId="0" borderId="0" xfId="0" applyNumberFormat="1"/>
    <xf numFmtId="3" fontId="87" fillId="47" borderId="27" xfId="13425" applyNumberFormat="1" applyFont="1" applyFill="1" applyBorder="1" applyAlignment="1" applyProtection="1">
      <alignment horizontal="center" vertical="top" wrapText="1"/>
      <protection/>
    </xf>
    <xf numFmtId="173" fontId="87" fillId="43" borderId="27" xfId="13425" applyNumberFormat="1" applyFont="1" applyFill="1" applyBorder="1" applyAlignment="1" applyProtection="1">
      <alignment horizontal="center" vertical="top" wrapText="1"/>
      <protection/>
    </xf>
    <xf numFmtId="0" fontId="84" fillId="19" borderId="53" xfId="2880" applyFont="1" applyFill="1" applyBorder="1" applyAlignment="1">
      <alignment horizontal="center" vertical="center"/>
      <protection/>
    </xf>
    <xf numFmtId="0" fontId="73" fillId="43" borderId="31" xfId="2880" applyFont="1" applyFill="1" applyBorder="1" applyAlignment="1">
      <alignment horizontal="center" vertical="center" wrapText="1"/>
      <protection/>
    </xf>
    <xf numFmtId="0" fontId="32" fillId="0" borderId="31" xfId="2880" applyFont="1" applyBorder="1" applyAlignment="1">
      <alignment horizontal="center" vertical="center"/>
      <protection/>
    </xf>
    <xf numFmtId="0" fontId="32" fillId="0" borderId="1" xfId="2880" applyFont="1" applyBorder="1">
      <alignment/>
      <protection/>
    </xf>
    <xf numFmtId="9" fontId="32" fillId="0" borderId="1" xfId="40" applyFont="1" applyBorder="1" applyAlignment="1">
      <alignment horizontal="center" vertical="center"/>
    </xf>
    <xf numFmtId="0" fontId="73" fillId="56" borderId="1" xfId="2880" applyFont="1" applyFill="1" applyBorder="1" applyAlignment="1">
      <alignment horizontal="center" vertical="center" wrapText="1"/>
      <protection/>
    </xf>
    <xf numFmtId="3" fontId="84" fillId="0" borderId="1" xfId="2880" applyNumberFormat="1" applyFont="1" applyBorder="1" applyAlignment="1">
      <alignment horizontal="center" vertical="center"/>
      <protection/>
    </xf>
    <xf numFmtId="0" fontId="84" fillId="0" borderId="1" xfId="2880" applyFont="1" applyBorder="1" applyAlignment="1">
      <alignment horizontal="center" vertical="center"/>
      <protection/>
    </xf>
    <xf numFmtId="9" fontId="87" fillId="43" borderId="1" xfId="40" applyFont="1" applyFill="1" applyBorder="1" applyAlignment="1">
      <alignment horizontal="center" vertical="top" wrapText="1"/>
    </xf>
    <xf numFmtId="0" fontId="87" fillId="43" borderId="1" xfId="2880" applyFont="1" applyFill="1" applyBorder="1" applyAlignment="1">
      <alignment horizontal="center" vertical="top" wrapText="1"/>
      <protection/>
    </xf>
    <xf numFmtId="9" fontId="33" fillId="0" borderId="0" xfId="40" applyFont="1" applyAlignment="1">
      <alignment horizontal="center" vertical="center"/>
    </xf>
    <xf numFmtId="3" fontId="78" fillId="0" borderId="0" xfId="13471" applyNumberFormat="1" applyFont="1" applyAlignment="1">
      <alignment horizontal="center" vertical="center"/>
      <protection/>
    </xf>
    <xf numFmtId="37" fontId="78" fillId="0" borderId="0" xfId="13471" applyNumberFormat="1" applyFont="1" applyAlignment="1">
      <alignment horizontal="center" vertical="center"/>
      <protection/>
    </xf>
    <xf numFmtId="176" fontId="33" fillId="0" borderId="0" xfId="22" applyNumberFormat="1" applyFont="1" applyAlignment="1">
      <alignment horizontal="center" vertical="center"/>
    </xf>
    <xf numFmtId="0" fontId="3" fillId="39" borderId="22" xfId="35" applyFont="1" applyFill="1" applyBorder="1" applyAlignment="1">
      <alignment horizontal="center" vertical="center" wrapText="1"/>
      <protection/>
    </xf>
    <xf numFmtId="176" fontId="68" fillId="0" borderId="1" xfId="22" applyNumberFormat="1" applyFont="1" applyFill="1" applyBorder="1" applyAlignment="1">
      <alignment horizontal="center" vertical="center"/>
    </xf>
    <xf numFmtId="176" fontId="69" fillId="0" borderId="22" xfId="22" applyNumberFormat="1" applyFont="1" applyFill="1" applyBorder="1" applyAlignment="1">
      <alignment horizontal="center" vertical="center"/>
    </xf>
    <xf numFmtId="176" fontId="68" fillId="0" borderId="3" xfId="22" applyNumberFormat="1" applyFont="1" applyFill="1" applyBorder="1" applyAlignment="1">
      <alignment horizontal="center" vertical="center"/>
    </xf>
    <xf numFmtId="37" fontId="53" fillId="0" borderId="1" xfId="28" applyNumberFormat="1" applyFont="1" applyFill="1" applyBorder="1" applyAlignment="1">
      <alignment horizontal="center" vertical="center"/>
    </xf>
    <xf numFmtId="176" fontId="69" fillId="0" borderId="8" xfId="22" applyNumberFormat="1" applyFont="1" applyFill="1" applyBorder="1" applyAlignment="1">
      <alignment horizontal="center" vertical="center"/>
    </xf>
    <xf numFmtId="0" fontId="0" fillId="0" borderId="0" xfId="0" applyAlignment="1">
      <alignment horizontal="center"/>
    </xf>
    <xf numFmtId="9" fontId="0" fillId="0" borderId="0" xfId="0" applyNumberFormat="1" applyAlignment="1">
      <alignment horizontal="center" vertical="center"/>
    </xf>
    <xf numFmtId="187" fontId="0" fillId="0" borderId="0" xfId="0" applyNumberFormat="1" applyAlignment="1">
      <alignment horizontal="center"/>
    </xf>
    <xf numFmtId="43" fontId="0" fillId="0" borderId="0" xfId="0" applyNumberFormat="1"/>
    <xf numFmtId="0" fontId="5" fillId="39" borderId="7" xfId="0" applyFont="1" applyFill="1" applyBorder="1" applyAlignment="1">
      <alignment horizontal="center" vertical="center" wrapText="1"/>
    </xf>
    <xf numFmtId="0" fontId="5" fillId="39" borderId="54"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3" fillId="39" borderId="24" xfId="0" applyFont="1" applyFill="1" applyBorder="1" applyAlignment="1">
      <alignment horizontal="center" vertical="center" wrapText="1"/>
    </xf>
    <xf numFmtId="0" fontId="3" fillId="39" borderId="21" xfId="0" applyFont="1" applyFill="1" applyBorder="1" applyAlignment="1">
      <alignment horizontal="center" vertical="center" wrapText="1"/>
    </xf>
    <xf numFmtId="0" fontId="3" fillId="39" borderId="22" xfId="0" applyFont="1" applyFill="1" applyBorder="1" applyAlignment="1">
      <alignment horizontal="center" vertical="center" wrapText="1"/>
    </xf>
    <xf numFmtId="0" fontId="3" fillId="39" borderId="14" xfId="0" applyFont="1" applyFill="1" applyBorder="1" applyAlignment="1">
      <alignment horizontal="center" vertical="center" wrapText="1"/>
    </xf>
    <xf numFmtId="10" fontId="89" fillId="43" borderId="22" xfId="35" applyNumberFormat="1" applyFont="1" applyFill="1" applyBorder="1" applyAlignment="1">
      <alignment horizontal="center" vertical="center" wrapText="1"/>
      <protection/>
    </xf>
    <xf numFmtId="3" fontId="3" fillId="39" borderId="24" xfId="0" applyNumberFormat="1" applyFont="1" applyFill="1" applyBorder="1" applyAlignment="1">
      <alignment vertical="center" wrapText="1"/>
    </xf>
    <xf numFmtId="3" fontId="3" fillId="39" borderId="55" xfId="0" applyNumberFormat="1" applyFont="1" applyFill="1" applyBorder="1" applyAlignment="1">
      <alignment vertical="center" wrapText="1"/>
    </xf>
    <xf numFmtId="3" fontId="3" fillId="0" borderId="55" xfId="0" applyNumberFormat="1" applyFont="1" applyBorder="1" applyAlignment="1">
      <alignment vertical="center" wrapText="1"/>
    </xf>
    <xf numFmtId="3" fontId="3" fillId="0" borderId="56" xfId="0" applyNumberFormat="1" applyFont="1" applyBorder="1" applyAlignment="1">
      <alignment vertical="center" wrapText="1"/>
    </xf>
    <xf numFmtId="173" fontId="14" fillId="0" borderId="1" xfId="43" applyNumberFormat="1" applyFont="1" applyBorder="1" applyAlignment="1">
      <alignment horizontal="center" vertical="center"/>
    </xf>
    <xf numFmtId="173" fontId="1" fillId="0" borderId="1" xfId="43" applyNumberFormat="1" applyFont="1" applyBorder="1" applyAlignment="1">
      <alignment horizontal="center" vertical="center" wrapText="1"/>
    </xf>
    <xf numFmtId="173" fontId="15" fillId="14" borderId="1" xfId="43" applyNumberFormat="1" applyFont="1" applyFill="1" applyBorder="1" applyAlignment="1">
      <alignment horizontal="center" vertical="center"/>
    </xf>
    <xf numFmtId="173" fontId="1" fillId="14" borderId="26" xfId="43" applyNumberFormat="1" applyFont="1" applyFill="1" applyBorder="1" applyAlignment="1">
      <alignment horizontal="center" vertical="center"/>
    </xf>
    <xf numFmtId="173" fontId="1" fillId="14" borderId="25" xfId="43" applyNumberFormat="1" applyFont="1" applyFill="1" applyBorder="1" applyAlignment="1">
      <alignment horizontal="center" vertical="center"/>
    </xf>
    <xf numFmtId="173" fontId="1" fillId="14" borderId="1" xfId="43" applyNumberFormat="1" applyFont="1" applyFill="1" applyBorder="1" applyAlignment="1">
      <alignment horizontal="center" vertical="center"/>
    </xf>
    <xf numFmtId="173" fontId="3" fillId="14" borderId="1" xfId="43"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8" xfId="0" applyFont="1" applyFill="1" applyBorder="1" applyAlignment="1">
      <alignment horizontal="center" vertical="center" wrapText="1"/>
    </xf>
    <xf numFmtId="9" fontId="6" fillId="0" borderId="10" xfId="40" applyFont="1" applyFill="1" applyBorder="1" applyAlignment="1">
      <alignment horizontal="center" vertical="center"/>
    </xf>
    <xf numFmtId="9" fontId="6" fillId="0" borderId="7" xfId="40" applyNumberFormat="1" applyFont="1" applyFill="1" applyBorder="1" applyAlignment="1">
      <alignment horizontal="center" vertical="center"/>
    </xf>
    <xf numFmtId="173" fontId="6" fillId="0" borderId="9" xfId="40" applyNumberFormat="1" applyFont="1" applyFill="1" applyBorder="1" applyAlignment="1">
      <alignment horizontal="center" vertical="center"/>
    </xf>
    <xf numFmtId="10" fontId="6" fillId="0" borderId="10" xfId="40" applyNumberFormat="1" applyFont="1" applyFill="1" applyBorder="1" applyAlignment="1">
      <alignment horizontal="center" vertical="center"/>
    </xf>
    <xf numFmtId="0" fontId="20" fillId="0" borderId="8"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59" xfId="0" applyFont="1" applyFill="1" applyBorder="1" applyAlignment="1">
      <alignment horizontal="center" vertical="center" wrapText="1"/>
    </xf>
    <xf numFmtId="9" fontId="6" fillId="0" borderId="60" xfId="40" applyFont="1" applyFill="1" applyBorder="1" applyAlignment="1">
      <alignment horizontal="center" vertical="center"/>
    </xf>
    <xf numFmtId="9" fontId="6" fillId="0" borderId="57" xfId="40" applyNumberFormat="1" applyFont="1" applyFill="1" applyBorder="1" applyAlignment="1">
      <alignment horizontal="center" vertical="center"/>
    </xf>
    <xf numFmtId="173" fontId="6" fillId="0" borderId="58" xfId="40" applyNumberFormat="1" applyFont="1" applyFill="1" applyBorder="1" applyAlignment="1">
      <alignment horizontal="center" vertical="center"/>
    </xf>
    <xf numFmtId="173" fontId="6" fillId="0" borderId="59" xfId="40" applyNumberFormat="1" applyFont="1" applyFill="1" applyBorder="1" applyAlignment="1">
      <alignment horizontal="center" vertical="center"/>
    </xf>
    <xf numFmtId="10" fontId="6" fillId="0" borderId="59" xfId="40" applyNumberFormat="1" applyFont="1" applyFill="1" applyBorder="1" applyAlignment="1">
      <alignment horizontal="center" vertical="center"/>
    </xf>
    <xf numFmtId="10" fontId="6" fillId="0" borderId="60" xfId="40" applyNumberFormat="1" applyFont="1" applyFill="1" applyBorder="1" applyAlignment="1">
      <alignment horizontal="center" vertical="center"/>
    </xf>
    <xf numFmtId="173" fontId="6" fillId="0" borderId="57" xfId="40" applyNumberFormat="1" applyFont="1" applyFill="1" applyBorder="1" applyAlignment="1">
      <alignment horizontal="center" vertical="center"/>
    </xf>
    <xf numFmtId="173" fontId="6" fillId="0" borderId="60" xfId="40" applyNumberFormat="1" applyFont="1" applyFill="1" applyBorder="1" applyAlignment="1">
      <alignment horizontal="center" vertical="center"/>
    </xf>
    <xf numFmtId="0" fontId="6" fillId="0" borderId="59" xfId="0" applyFont="1" applyFill="1" applyBorder="1" applyAlignment="1">
      <alignment horizontal="justify" vertical="center" wrapText="1"/>
    </xf>
    <xf numFmtId="0" fontId="6" fillId="0" borderId="60" xfId="0" applyFont="1" applyFill="1" applyBorder="1" applyAlignment="1">
      <alignment horizontal="justify" vertical="center" wrapText="1"/>
    </xf>
    <xf numFmtId="9" fontId="6" fillId="0" borderId="61" xfId="40" applyNumberFormat="1" applyFont="1" applyFill="1" applyBorder="1" applyAlignment="1">
      <alignment horizontal="center" vertical="center"/>
    </xf>
    <xf numFmtId="0" fontId="6" fillId="0" borderId="62" xfId="0" applyFont="1" applyFill="1" applyBorder="1" applyAlignment="1">
      <alignment horizontal="justify" vertical="center" wrapText="1"/>
    </xf>
    <xf numFmtId="0" fontId="6" fillId="0" borderId="63" xfId="0" applyFont="1" applyFill="1" applyBorder="1" applyAlignment="1">
      <alignment horizontal="justify" vertical="center" wrapText="1"/>
    </xf>
    <xf numFmtId="0" fontId="6" fillId="0" borderId="64" xfId="0" applyFont="1" applyFill="1" applyBorder="1" applyAlignment="1">
      <alignment horizontal="center" vertical="center"/>
    </xf>
    <xf numFmtId="173" fontId="6" fillId="0" borderId="65" xfId="40" applyNumberFormat="1" applyFont="1" applyFill="1" applyBorder="1" applyAlignment="1">
      <alignment horizontal="center" vertical="center"/>
    </xf>
    <xf numFmtId="9" fontId="6" fillId="0" borderId="1" xfId="40" applyNumberFormat="1" applyFont="1" applyFill="1" applyBorder="1" applyAlignment="1">
      <alignment horizontal="center" vertical="center"/>
    </xf>
    <xf numFmtId="176" fontId="43" fillId="39" borderId="0" xfId="0" applyNumberFormat="1" applyFont="1" applyFill="1" applyBorder="1" applyAlignment="1">
      <alignment wrapText="1"/>
    </xf>
    <xf numFmtId="176" fontId="43" fillId="39" borderId="66" xfId="0" applyNumberFormat="1" applyFont="1" applyFill="1" applyBorder="1" applyAlignment="1">
      <alignment wrapText="1"/>
    </xf>
    <xf numFmtId="176" fontId="43" fillId="39" borderId="12" xfId="0" applyNumberFormat="1" applyFont="1" applyFill="1" applyBorder="1" applyAlignment="1">
      <alignment wrapText="1"/>
    </xf>
    <xf numFmtId="176" fontId="43" fillId="39" borderId="61" xfId="0" applyNumberFormat="1" applyFont="1" applyFill="1" applyBorder="1" applyAlignment="1">
      <alignment wrapText="1"/>
    </xf>
    <xf numFmtId="0" fontId="20" fillId="0" borderId="5" xfId="0" applyFont="1" applyFill="1" applyBorder="1" applyAlignment="1">
      <alignment horizontal="center" vertical="center"/>
    </xf>
    <xf numFmtId="9" fontId="20" fillId="0" borderId="67" xfId="40" applyNumberFormat="1" applyFont="1" applyFill="1" applyBorder="1" applyAlignment="1">
      <alignment horizontal="center" vertical="center" wrapText="1"/>
    </xf>
    <xf numFmtId="173" fontId="20" fillId="0" borderId="26" xfId="40" applyNumberFormat="1" applyFont="1" applyFill="1" applyBorder="1" applyAlignment="1">
      <alignment horizontal="center" vertical="center"/>
    </xf>
    <xf numFmtId="0" fontId="6" fillId="0" borderId="26" xfId="0" applyFont="1" applyFill="1" applyBorder="1" applyAlignment="1">
      <alignment horizontal="right" vertical="center"/>
    </xf>
    <xf numFmtId="0" fontId="6" fillId="0" borderId="68" xfId="0" applyFont="1" applyFill="1" applyBorder="1" applyAlignment="1">
      <alignment horizontal="right" vertical="center"/>
    </xf>
    <xf numFmtId="3" fontId="5" fillId="0" borderId="68" xfId="29" applyNumberFormat="1" applyFont="1" applyFill="1" applyBorder="1" applyAlignment="1">
      <alignment horizontal="center" vertical="center" wrapText="1"/>
    </xf>
    <xf numFmtId="3" fontId="5" fillId="0" borderId="26" xfId="29" applyNumberFormat="1" applyFont="1" applyFill="1" applyBorder="1" applyAlignment="1">
      <alignment horizontal="center" vertical="center" wrapText="1"/>
    </xf>
    <xf numFmtId="3" fontId="5" fillId="0" borderId="67" xfId="0" applyNumberFormat="1" applyFont="1" applyFill="1" applyBorder="1" applyAlignment="1">
      <alignment horizontal="center" vertical="center" wrapText="1"/>
    </xf>
    <xf numFmtId="9" fontId="5" fillId="0" borderId="3" xfId="0" applyNumberFormat="1" applyFont="1" applyFill="1" applyBorder="1" applyAlignment="1">
      <alignment horizontal="center" vertical="center" wrapText="1"/>
    </xf>
    <xf numFmtId="3" fontId="6" fillId="0" borderId="22" xfId="0" applyNumberFormat="1" applyFont="1" applyFill="1" applyBorder="1" applyAlignment="1">
      <alignment horizontal="center" vertical="center"/>
    </xf>
    <xf numFmtId="37" fontId="77" fillId="0" borderId="8" xfId="28" applyNumberFormat="1" applyFont="1" applyFill="1" applyBorder="1" applyAlignment="1">
      <alignment horizontal="center" vertical="center"/>
    </xf>
    <xf numFmtId="3" fontId="5" fillId="0" borderId="56" xfId="29" applyNumberFormat="1" applyFont="1" applyFill="1" applyBorder="1" applyAlignment="1">
      <alignment horizontal="center" vertical="center" wrapText="1"/>
    </xf>
    <xf numFmtId="3" fontId="5" fillId="0" borderId="69" xfId="29" applyNumberFormat="1" applyFont="1" applyFill="1" applyBorder="1" applyAlignment="1">
      <alignment horizontal="center" vertical="center" wrapText="1"/>
    </xf>
    <xf numFmtId="176" fontId="20" fillId="0" borderId="69" xfId="0" applyNumberFormat="1" applyFont="1" applyFill="1" applyBorder="1" applyAlignment="1">
      <alignment vertical="center"/>
    </xf>
    <xf numFmtId="176" fontId="20" fillId="0" borderId="5" xfId="0" applyNumberFormat="1" applyFont="1" applyFill="1" applyBorder="1" applyAlignment="1">
      <alignment vertical="center"/>
    </xf>
    <xf numFmtId="176" fontId="68" fillId="0" borderId="5" xfId="0" applyNumberFormat="1" applyFont="1" applyFill="1" applyBorder="1" applyAlignment="1">
      <alignment horizontal="center"/>
    </xf>
    <xf numFmtId="176" fontId="68" fillId="0" borderId="56" xfId="0" applyNumberFormat="1" applyFont="1" applyFill="1" applyBorder="1" applyAlignment="1">
      <alignment horizontal="center"/>
    </xf>
    <xf numFmtId="0" fontId="6" fillId="0" borderId="26" xfId="0" applyFont="1" applyFill="1" applyBorder="1" applyAlignment="1">
      <alignment horizontal="center" vertical="center"/>
    </xf>
    <xf numFmtId="3" fontId="5" fillId="0" borderId="70" xfId="29" applyNumberFormat="1" applyFont="1" applyFill="1" applyBorder="1" applyAlignment="1">
      <alignment horizontal="center" vertical="center" wrapText="1"/>
    </xf>
    <xf numFmtId="3" fontId="5" fillId="0" borderId="19" xfId="29" applyNumberFormat="1" applyFont="1" applyFill="1" applyBorder="1" applyAlignment="1">
      <alignment horizontal="center" vertical="center" wrapText="1"/>
    </xf>
    <xf numFmtId="176" fontId="20" fillId="0" borderId="68" xfId="0" applyNumberFormat="1" applyFont="1" applyFill="1" applyBorder="1" applyAlignment="1">
      <alignment vertical="center"/>
    </xf>
    <xf numFmtId="176" fontId="20" fillId="0" borderId="1" xfId="0" applyNumberFormat="1" applyFont="1" applyFill="1" applyBorder="1" applyAlignment="1">
      <alignment vertical="center"/>
    </xf>
    <xf numFmtId="3" fontId="9" fillId="0" borderId="10"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0" borderId="71"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176" fontId="68" fillId="0" borderId="8" xfId="0" applyNumberFormat="1" applyFont="1" applyFill="1" applyBorder="1" applyAlignment="1">
      <alignment horizontal="center"/>
    </xf>
    <xf numFmtId="176" fontId="68" fillId="0" borderId="10" xfId="0" applyNumberFormat="1" applyFont="1" applyFill="1" applyBorder="1" applyAlignment="1">
      <alignment horizontal="center"/>
    </xf>
    <xf numFmtId="0" fontId="5" fillId="40" borderId="21" xfId="0" applyFont="1" applyFill="1" applyBorder="1" applyAlignment="1">
      <alignment horizontal="center" vertical="center" wrapText="1"/>
    </xf>
    <xf numFmtId="0" fontId="5" fillId="40" borderId="22" xfId="0" applyFont="1" applyFill="1" applyBorder="1" applyAlignment="1">
      <alignment horizontal="center" vertical="center" wrapText="1"/>
    </xf>
    <xf numFmtId="0" fontId="5" fillId="40" borderId="24" xfId="0" applyFont="1" applyFill="1" applyBorder="1" applyAlignment="1">
      <alignment horizontal="center" vertical="center" wrapText="1"/>
    </xf>
    <xf numFmtId="0" fontId="5" fillId="40" borderId="54" xfId="0" applyFont="1" applyFill="1" applyBorder="1" applyAlignment="1">
      <alignment horizontal="center" vertical="center" wrapText="1"/>
    </xf>
    <xf numFmtId="0" fontId="5" fillId="39" borderId="21" xfId="0" applyFont="1" applyFill="1" applyBorder="1" applyAlignment="1">
      <alignment horizontal="center" vertical="center" wrapText="1"/>
    </xf>
    <xf numFmtId="0" fontId="5" fillId="39" borderId="24" xfId="0" applyFont="1" applyFill="1" applyBorder="1" applyAlignment="1">
      <alignment horizontal="center" vertical="center" wrapText="1"/>
    </xf>
    <xf numFmtId="9" fontId="20" fillId="0" borderId="1" xfId="40" applyNumberFormat="1" applyFont="1" applyFill="1" applyBorder="1" applyAlignment="1">
      <alignment horizontal="center" vertical="center" wrapText="1"/>
    </xf>
    <xf numFmtId="173" fontId="20" fillId="0" borderId="1" xfId="40" applyNumberFormat="1" applyFont="1" applyFill="1" applyBorder="1" applyAlignment="1">
      <alignment horizontal="center" vertical="center" wrapText="1"/>
    </xf>
    <xf numFmtId="173" fontId="20" fillId="0" borderId="1" xfId="40" applyNumberFormat="1" applyFont="1" applyFill="1" applyBorder="1" applyAlignment="1">
      <alignment horizontal="center" vertical="center"/>
    </xf>
    <xf numFmtId="176" fontId="68" fillId="0" borderId="1" xfId="0" applyNumberFormat="1" applyFont="1" applyFill="1" applyBorder="1" applyAlignment="1">
      <alignment horizontal="center" vertical="center"/>
    </xf>
    <xf numFmtId="9" fontId="20" fillId="0" borderId="1" xfId="40" applyNumberFormat="1" applyFont="1" applyFill="1" applyBorder="1" applyAlignment="1">
      <alignment vertical="center"/>
    </xf>
    <xf numFmtId="173" fontId="20" fillId="0" borderId="1" xfId="40" applyNumberFormat="1" applyFont="1" applyFill="1" applyBorder="1" applyAlignment="1">
      <alignment vertical="center"/>
    </xf>
    <xf numFmtId="0" fontId="68" fillId="0" borderId="1" xfId="0" applyFont="1" applyFill="1" applyBorder="1" applyAlignment="1">
      <alignment horizontal="center" vertical="center"/>
    </xf>
    <xf numFmtId="37" fontId="6" fillId="0" borderId="3" xfId="28" applyNumberFormat="1" applyFont="1" applyFill="1" applyBorder="1" applyAlignment="1">
      <alignment horizontal="center" vertical="center"/>
    </xf>
    <xf numFmtId="9" fontId="20" fillId="0" borderId="3" xfId="40" applyNumberFormat="1" applyFont="1" applyFill="1" applyBorder="1" applyAlignment="1">
      <alignment horizontal="center" vertical="center" wrapText="1"/>
    </xf>
    <xf numFmtId="173" fontId="20" fillId="0" borderId="3" xfId="40" applyNumberFormat="1" applyFont="1" applyFill="1" applyBorder="1" applyAlignment="1">
      <alignment horizontal="center" vertical="center" wrapText="1"/>
    </xf>
    <xf numFmtId="3" fontId="5" fillId="0" borderId="68"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3" fontId="5" fillId="0" borderId="8" xfId="29" applyNumberFormat="1" applyFont="1" applyFill="1" applyBorder="1" applyAlignment="1">
      <alignment horizontal="center" vertical="center" wrapText="1"/>
    </xf>
    <xf numFmtId="3" fontId="5" fillId="0" borderId="8" xfId="0" applyNumberFormat="1" applyFont="1" applyFill="1" applyBorder="1" applyAlignment="1">
      <alignment horizontal="center" vertical="center" wrapText="1"/>
    </xf>
    <xf numFmtId="9" fontId="20" fillId="0" borderId="8" xfId="40" applyNumberFormat="1" applyFont="1" applyFill="1" applyBorder="1" applyAlignment="1">
      <alignment horizontal="center" vertical="center" wrapText="1"/>
    </xf>
    <xf numFmtId="173" fontId="20" fillId="0" borderId="8" xfId="40" applyNumberFormat="1" applyFont="1" applyFill="1" applyBorder="1" applyAlignment="1">
      <alignment horizontal="center" vertical="center"/>
    </xf>
    <xf numFmtId="3" fontId="5" fillId="0" borderId="21" xfId="0" applyNumberFormat="1" applyFont="1" applyFill="1" applyBorder="1" applyAlignment="1">
      <alignment horizontal="center" vertical="center" wrapText="1"/>
    </xf>
    <xf numFmtId="3" fontId="5" fillId="0" borderId="22" xfId="29" applyNumberFormat="1" applyFont="1" applyFill="1" applyBorder="1" applyAlignment="1">
      <alignment horizontal="center" vertical="center" wrapText="1"/>
    </xf>
    <xf numFmtId="3" fontId="5" fillId="0" borderId="22" xfId="0" applyNumberFormat="1" applyFont="1" applyFill="1" applyBorder="1" applyAlignment="1">
      <alignment horizontal="center" vertical="center" wrapText="1"/>
    </xf>
    <xf numFmtId="176" fontId="69" fillId="0" borderId="22" xfId="0" applyNumberFormat="1" applyFont="1" applyFill="1" applyBorder="1" applyAlignment="1">
      <alignment horizontal="center" vertical="center"/>
    </xf>
    <xf numFmtId="9" fontId="20" fillId="0" borderId="22" xfId="40" applyNumberFormat="1" applyFont="1" applyFill="1" applyBorder="1" applyAlignment="1">
      <alignment horizontal="center" vertical="center" wrapText="1"/>
    </xf>
    <xf numFmtId="173" fontId="20" fillId="0" borderId="22" xfId="40" applyNumberFormat="1" applyFont="1" applyFill="1" applyBorder="1" applyAlignment="1">
      <alignment horizontal="center" vertical="center"/>
    </xf>
    <xf numFmtId="9" fontId="20" fillId="0" borderId="69" xfId="40" applyNumberFormat="1" applyFont="1" applyFill="1" applyBorder="1" applyAlignment="1">
      <alignment horizontal="center" vertical="center" wrapText="1"/>
    </xf>
    <xf numFmtId="3" fontId="6" fillId="0" borderId="1" xfId="0" applyNumberFormat="1" applyFont="1" applyFill="1" applyBorder="1" applyAlignment="1">
      <alignment horizontal="right" vertical="center"/>
    </xf>
    <xf numFmtId="173" fontId="20" fillId="0" borderId="56" xfId="40" applyNumberFormat="1" applyFont="1" applyFill="1" applyBorder="1" applyAlignment="1">
      <alignment horizontal="center" vertical="center"/>
    </xf>
    <xf numFmtId="9" fontId="5" fillId="0" borderId="1" xfId="40" applyNumberFormat="1" applyFont="1" applyFill="1" applyBorder="1" applyAlignment="1">
      <alignment horizontal="center" vertical="center" wrapText="1"/>
    </xf>
    <xf numFmtId="9" fontId="5" fillId="0" borderId="67" xfId="40" applyFont="1" applyFill="1" applyBorder="1" applyAlignment="1">
      <alignment horizontal="center" vertical="center" wrapText="1"/>
    </xf>
    <xf numFmtId="9" fontId="5" fillId="0" borderId="3" xfId="40" applyNumberFormat="1" applyFont="1" applyFill="1" applyBorder="1" applyAlignment="1">
      <alignment horizontal="center" vertical="center" wrapText="1"/>
    </xf>
    <xf numFmtId="0" fontId="68" fillId="0" borderId="3" xfId="0" applyFont="1" applyFill="1" applyBorder="1" applyAlignment="1">
      <alignment horizontal="center" vertical="center"/>
    </xf>
    <xf numFmtId="9" fontId="5" fillId="0" borderId="68" xfId="40" applyFont="1" applyFill="1" applyBorder="1" applyAlignment="1">
      <alignment horizontal="center" vertical="center" wrapText="1"/>
    </xf>
    <xf numFmtId="0" fontId="69" fillId="0" borderId="8" xfId="0" applyFont="1" applyFill="1" applyBorder="1" applyAlignment="1">
      <alignment horizontal="center" vertical="center"/>
    </xf>
    <xf numFmtId="10" fontId="17" fillId="0" borderId="3" xfId="35" applyNumberFormat="1" applyFont="1" applyFill="1" applyBorder="1" applyAlignment="1">
      <alignment horizontal="center" vertical="center" wrapText="1"/>
      <protection/>
    </xf>
    <xf numFmtId="10" fontId="18" fillId="0" borderId="3" xfId="35" applyNumberFormat="1" applyFont="1" applyFill="1" applyBorder="1" applyAlignment="1">
      <alignment horizontal="center" vertical="center" wrapText="1"/>
      <protection/>
    </xf>
    <xf numFmtId="10" fontId="17" fillId="0" borderId="1" xfId="35" applyNumberFormat="1" applyFont="1" applyFill="1" applyBorder="1" applyAlignment="1">
      <alignment horizontal="center" vertical="center" wrapText="1"/>
      <protection/>
    </xf>
    <xf numFmtId="10" fontId="17" fillId="0" borderId="8" xfId="35" applyNumberFormat="1" applyFont="1" applyFill="1" applyBorder="1" applyAlignment="1">
      <alignment horizontal="center" vertical="center" wrapText="1"/>
      <protection/>
    </xf>
    <xf numFmtId="10" fontId="19" fillId="0" borderId="8" xfId="35" applyNumberFormat="1" applyFont="1" applyFill="1" applyBorder="1" applyAlignment="1">
      <alignment horizontal="center" vertical="center" wrapText="1"/>
      <protection/>
    </xf>
    <xf numFmtId="10" fontId="17" fillId="0" borderId="5" xfId="35" applyNumberFormat="1" applyFont="1" applyFill="1" applyBorder="1" applyAlignment="1">
      <alignment horizontal="center" vertical="center" wrapText="1"/>
      <protection/>
    </xf>
    <xf numFmtId="10" fontId="18" fillId="0" borderId="5" xfId="35" applyNumberFormat="1" applyFont="1" applyFill="1" applyBorder="1" applyAlignment="1">
      <alignment horizontal="center" vertical="center" wrapText="1"/>
      <protection/>
    </xf>
    <xf numFmtId="10" fontId="10" fillId="0" borderId="1" xfId="35" applyNumberFormat="1" applyFont="1" applyFill="1" applyBorder="1" applyAlignment="1">
      <alignment horizontal="center" vertical="center" wrapText="1"/>
      <protection/>
    </xf>
    <xf numFmtId="10" fontId="79" fillId="0" borderId="1" xfId="35" applyNumberFormat="1" applyFont="1" applyFill="1" applyBorder="1" applyAlignment="1">
      <alignment horizontal="center" vertical="center" wrapText="1"/>
      <protection/>
    </xf>
    <xf numFmtId="0" fontId="6" fillId="2" borderId="59" xfId="0" applyFont="1" applyFill="1" applyBorder="1" applyAlignment="1">
      <alignment horizontal="center" vertical="center"/>
    </xf>
    <xf numFmtId="0" fontId="6" fillId="2" borderId="8" xfId="0" applyFont="1" applyFill="1" applyBorder="1" applyAlignment="1">
      <alignment horizontal="center" vertical="center"/>
    </xf>
    <xf numFmtId="0" fontId="8" fillId="0" borderId="72"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5" fillId="39" borderId="57" xfId="0" applyFont="1" applyFill="1" applyBorder="1" applyAlignment="1">
      <alignment horizontal="center" vertical="center" wrapText="1"/>
    </xf>
    <xf numFmtId="0" fontId="5" fillId="39" borderId="76" xfId="0" applyFont="1" applyFill="1" applyBorder="1" applyAlignment="1">
      <alignment horizontal="center" vertical="center" wrapText="1"/>
    </xf>
    <xf numFmtId="0" fontId="5" fillId="39" borderId="77" xfId="0" applyFont="1" applyFill="1" applyBorder="1" applyAlignment="1" applyProtection="1">
      <alignment horizontal="center" vertical="center" wrapText="1"/>
      <protection locked="0"/>
    </xf>
    <xf numFmtId="0" fontId="5" fillId="39" borderId="26"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0" fontId="5" fillId="39" borderId="3" xfId="0" applyFont="1" applyFill="1" applyBorder="1" applyAlignment="1" applyProtection="1">
      <alignment horizontal="center" vertical="center" wrapText="1"/>
      <protection locked="0"/>
    </xf>
    <xf numFmtId="0" fontId="5" fillId="39" borderId="1" xfId="0" applyFont="1" applyFill="1" applyBorder="1" applyAlignment="1" applyProtection="1">
      <alignment horizontal="center" vertical="center" wrapText="1"/>
      <protection locked="0"/>
    </xf>
    <xf numFmtId="0" fontId="5" fillId="39" borderId="8" xfId="0" applyFont="1" applyFill="1" applyBorder="1" applyAlignment="1" applyProtection="1">
      <alignment horizontal="center" vertical="center" wrapText="1"/>
      <protection locked="0"/>
    </xf>
    <xf numFmtId="0" fontId="5" fillId="39" borderId="78" xfId="0" applyFont="1" applyFill="1" applyBorder="1" applyAlignment="1">
      <alignment horizontal="center" vertical="center" wrapText="1"/>
    </xf>
    <xf numFmtId="0" fontId="5" fillId="39" borderId="79" xfId="0" applyFont="1" applyFill="1" applyBorder="1" applyAlignment="1">
      <alignment horizontal="center" vertical="center" wrapText="1"/>
    </xf>
    <xf numFmtId="0" fontId="5" fillId="39" borderId="59" xfId="0" applyFont="1" applyFill="1" applyBorder="1" applyAlignment="1">
      <alignment horizontal="center" vertical="center" wrapText="1"/>
    </xf>
    <xf numFmtId="0" fontId="5" fillId="39" borderId="3" xfId="0" applyFont="1" applyFill="1" applyBorder="1" applyAlignment="1">
      <alignment horizontal="center" vertical="center" wrapText="1"/>
    </xf>
    <xf numFmtId="0" fontId="5" fillId="39" borderId="1" xfId="0" applyFont="1" applyFill="1" applyBorder="1" applyAlignment="1">
      <alignment horizontal="center" vertical="center" wrapText="1"/>
    </xf>
    <xf numFmtId="0" fontId="5" fillId="39" borderId="8" xfId="0" applyFont="1" applyFill="1" applyBorder="1" applyAlignment="1">
      <alignment horizontal="center" vertical="center" wrapText="1"/>
    </xf>
    <xf numFmtId="0" fontId="4" fillId="39" borderId="3" xfId="0" applyFont="1" applyFill="1" applyBorder="1" applyAlignment="1">
      <alignment horizontal="center" vertical="center" wrapText="1"/>
    </xf>
    <xf numFmtId="0" fontId="4" fillId="39" borderId="1" xfId="0" applyFont="1" applyFill="1" applyBorder="1" applyAlignment="1">
      <alignment horizontal="center" vertical="center" wrapText="1"/>
    </xf>
    <xf numFmtId="0" fontId="4" fillId="39" borderId="25" xfId="0" applyFont="1" applyFill="1" applyBorder="1" applyAlignment="1">
      <alignment horizontal="center" vertical="center" wrapText="1"/>
    </xf>
    <xf numFmtId="0" fontId="4" fillId="39" borderId="54" xfId="0" applyFont="1" applyFill="1" applyBorder="1" applyAlignment="1">
      <alignment horizontal="center" vertical="center" wrapText="1"/>
    </xf>
    <xf numFmtId="0" fontId="4" fillId="39" borderId="8" xfId="0" applyFont="1" applyFill="1" applyBorder="1" applyAlignment="1">
      <alignment horizontal="center" vertical="center" wrapText="1"/>
    </xf>
    <xf numFmtId="0" fontId="8" fillId="39" borderId="16" xfId="0" applyFont="1" applyFill="1" applyBorder="1" applyAlignment="1">
      <alignment horizontal="left" vertical="center" wrapText="1"/>
    </xf>
    <xf numFmtId="0" fontId="8" fillId="39" borderId="80" xfId="0" applyFont="1" applyFill="1" applyBorder="1" applyAlignment="1">
      <alignment horizontal="left" vertical="center" wrapText="1"/>
    </xf>
    <xf numFmtId="0" fontId="5" fillId="39" borderId="67" xfId="0" applyFont="1" applyFill="1" applyBorder="1" applyAlignment="1">
      <alignment horizontal="center" vertical="center" wrapText="1"/>
    </xf>
    <xf numFmtId="0" fontId="5" fillId="39" borderId="68" xfId="0" applyFont="1" applyFill="1" applyBorder="1" applyAlignment="1">
      <alignment horizontal="center" vertical="center" wrapText="1"/>
    </xf>
    <xf numFmtId="0" fontId="5" fillId="39" borderId="7" xfId="0" applyFont="1" applyFill="1" applyBorder="1" applyAlignment="1">
      <alignment horizontal="center" vertical="center" wrapText="1"/>
    </xf>
    <xf numFmtId="0" fontId="5" fillId="40" borderId="78" xfId="0" applyFont="1" applyFill="1" applyBorder="1" applyAlignment="1">
      <alignment horizontal="center" vertical="center" wrapText="1"/>
    </xf>
    <xf numFmtId="0" fontId="5" fillId="40" borderId="79" xfId="0" applyFont="1" applyFill="1" applyBorder="1" applyAlignment="1">
      <alignment horizontal="center" vertical="center" wrapText="1"/>
    </xf>
    <xf numFmtId="0" fontId="5" fillId="40" borderId="54" xfId="0" applyFont="1" applyFill="1" applyBorder="1" applyAlignment="1">
      <alignment horizontal="center" vertical="center"/>
    </xf>
    <xf numFmtId="0" fontId="5" fillId="40" borderId="22" xfId="0" applyFont="1" applyFill="1" applyBorder="1" applyAlignment="1">
      <alignment horizontal="center" vertical="center"/>
    </xf>
    <xf numFmtId="0" fontId="5" fillId="39" borderId="16" xfId="0" applyFont="1" applyFill="1" applyBorder="1" applyAlignment="1">
      <alignment horizontal="center" vertical="center"/>
    </xf>
    <xf numFmtId="0" fontId="5" fillId="39" borderId="80" xfId="0" applyFont="1" applyFill="1" applyBorder="1" applyAlignment="1">
      <alignment horizontal="center" vertical="center"/>
    </xf>
    <xf numFmtId="0" fontId="5" fillId="39" borderId="81" xfId="0" applyFont="1" applyFill="1" applyBorder="1" applyAlignment="1">
      <alignment horizontal="center" vertical="center"/>
    </xf>
    <xf numFmtId="0" fontId="5" fillId="39" borderId="73" xfId="0" applyFont="1" applyFill="1" applyBorder="1" applyAlignment="1">
      <alignment horizontal="center" vertical="center"/>
    </xf>
    <xf numFmtId="0" fontId="5" fillId="39" borderId="74" xfId="0" applyFont="1" applyFill="1" applyBorder="1" applyAlignment="1">
      <alignment horizontal="center" vertical="center"/>
    </xf>
    <xf numFmtId="0" fontId="5" fillId="39" borderId="14" xfId="0" applyFont="1" applyFill="1" applyBorder="1" applyAlignment="1">
      <alignment horizontal="center" vertical="center"/>
    </xf>
    <xf numFmtId="0" fontId="5" fillId="39" borderId="82" xfId="0" applyFont="1" applyFill="1" applyBorder="1" applyAlignment="1">
      <alignment horizontal="center" vertical="center"/>
    </xf>
    <xf numFmtId="0" fontId="5" fillId="39" borderId="62" xfId="0" applyFont="1" applyFill="1" applyBorder="1" applyAlignment="1">
      <alignment horizontal="center" vertical="center"/>
    </xf>
    <xf numFmtId="0" fontId="28" fillId="39" borderId="16" xfId="0" applyFont="1" applyFill="1" applyBorder="1" applyAlignment="1">
      <alignment horizontal="center" vertical="center" wrapText="1"/>
    </xf>
    <xf numFmtId="0" fontId="28" fillId="39" borderId="80" xfId="0" applyFont="1" applyFill="1" applyBorder="1" applyAlignment="1">
      <alignment horizontal="center" vertical="center" wrapText="1"/>
    </xf>
    <xf numFmtId="0" fontId="28" fillId="39" borderId="81" xfId="0" applyFont="1" applyFill="1" applyBorder="1" applyAlignment="1">
      <alignment horizontal="center" vertical="center" wrapText="1"/>
    </xf>
    <xf numFmtId="0" fontId="26" fillId="36" borderId="72" xfId="0" applyFont="1" applyFill="1" applyBorder="1" applyAlignment="1">
      <alignment vertical="center" wrapText="1"/>
    </xf>
    <xf numFmtId="0" fontId="26" fillId="36" borderId="73" xfId="0" applyFont="1" applyFill="1" applyBorder="1" applyAlignment="1">
      <alignment vertical="center" wrapText="1"/>
    </xf>
    <xf numFmtId="0" fontId="26" fillId="36" borderId="74" xfId="0" applyFont="1" applyFill="1" applyBorder="1" applyAlignment="1">
      <alignment vertical="center" wrapText="1"/>
    </xf>
    <xf numFmtId="0" fontId="26" fillId="36" borderId="18" xfId="0" applyFont="1" applyFill="1" applyBorder="1" applyAlignment="1">
      <alignment horizontal="left" vertical="center" wrapText="1"/>
    </xf>
    <xf numFmtId="0" fontId="26" fillId="36" borderId="71" xfId="0" applyFont="1" applyFill="1" applyBorder="1" applyAlignment="1">
      <alignment horizontal="left" vertical="center" wrapText="1"/>
    </xf>
    <xf numFmtId="0" fontId="26" fillId="36" borderId="63" xfId="0" applyFont="1" applyFill="1" applyBorder="1" applyAlignment="1">
      <alignment horizontal="left" vertical="center" wrapText="1"/>
    </xf>
    <xf numFmtId="0" fontId="27" fillId="0" borderId="14" xfId="0" applyFont="1" applyFill="1" applyBorder="1" applyAlignment="1">
      <alignment horizontal="center"/>
    </xf>
    <xf numFmtId="0" fontId="27" fillId="0" borderId="82" xfId="0" applyFont="1" applyFill="1" applyBorder="1" applyAlignment="1">
      <alignment horizontal="center"/>
    </xf>
    <xf numFmtId="0" fontId="27" fillId="0" borderId="83" xfId="0" applyFont="1" applyFill="1" applyBorder="1" applyAlignment="1">
      <alignment horizontal="center"/>
    </xf>
    <xf numFmtId="0" fontId="27" fillId="0" borderId="0" xfId="0" applyFont="1" applyFill="1" applyBorder="1" applyAlignment="1">
      <alignment horizontal="center"/>
    </xf>
    <xf numFmtId="0" fontId="27" fillId="0" borderId="11" xfId="0" applyFont="1" applyFill="1" applyBorder="1" applyAlignment="1">
      <alignment horizontal="center"/>
    </xf>
    <xf numFmtId="0" fontId="27" fillId="0" borderId="12" xfId="0" applyFont="1" applyFill="1" applyBorder="1" applyAlignment="1">
      <alignment horizontal="center"/>
    </xf>
    <xf numFmtId="0" fontId="30" fillId="39" borderId="84" xfId="0" applyFont="1" applyFill="1" applyBorder="1" applyAlignment="1">
      <alignment horizontal="center" vertical="center" wrapText="1"/>
    </xf>
    <xf numFmtId="0" fontId="30" fillId="39" borderId="85" xfId="0" applyFont="1" applyFill="1" applyBorder="1" applyAlignment="1">
      <alignment horizontal="center" vertical="center" wrapText="1"/>
    </xf>
    <xf numFmtId="0" fontId="30" fillId="39" borderId="86"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21" fillId="48" borderId="1" xfId="0" applyFont="1" applyFill="1" applyBorder="1" applyAlignment="1">
      <alignment horizontal="center" vertical="center"/>
    </xf>
    <xf numFmtId="0" fontId="21" fillId="48" borderId="1" xfId="0" applyFont="1" applyFill="1" applyBorder="1" applyAlignment="1">
      <alignment horizontal="center" vertical="center" wrapText="1"/>
    </xf>
    <xf numFmtId="0" fontId="5" fillId="39" borderId="58" xfId="0" applyFont="1" applyFill="1" applyBorder="1" applyAlignment="1">
      <alignment horizontal="center" vertical="center" wrapText="1"/>
    </xf>
    <xf numFmtId="0" fontId="5" fillId="39" borderId="77"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5" fillId="39" borderId="10" xfId="0" applyFont="1" applyFill="1" applyBorder="1" applyAlignment="1">
      <alignment horizontal="center" vertical="center" wrapText="1"/>
    </xf>
    <xf numFmtId="0" fontId="21" fillId="0" borderId="0" xfId="0" applyFont="1" applyAlignment="1">
      <alignment horizontal="center"/>
    </xf>
    <xf numFmtId="0" fontId="0" fillId="0" borderId="0" xfId="0" applyAlignment="1">
      <alignment horizontal="center"/>
    </xf>
    <xf numFmtId="169" fontId="0" fillId="0" borderId="0" xfId="22" applyFont="1" applyAlignment="1">
      <alignment horizontal="center"/>
    </xf>
    <xf numFmtId="0" fontId="21" fillId="0" borderId="0" xfId="0" applyFont="1" applyAlignment="1">
      <alignment horizontal="center" vertical="center" wrapText="1"/>
    </xf>
    <xf numFmtId="0" fontId="65" fillId="0" borderId="3" xfId="0" applyFont="1" applyFill="1" applyBorder="1" applyAlignment="1">
      <alignment horizontal="justify" vertical="center" wrapText="1"/>
    </xf>
    <xf numFmtId="0" fontId="65" fillId="0" borderId="1" xfId="0" applyFont="1" applyFill="1" applyBorder="1" applyAlignment="1">
      <alignment horizontal="justify" vertical="center"/>
    </xf>
    <xf numFmtId="0" fontId="65" fillId="0" borderId="8" xfId="0" applyFont="1" applyFill="1" applyBorder="1" applyAlignment="1">
      <alignment horizontal="justify" vertical="center"/>
    </xf>
    <xf numFmtId="0" fontId="65" fillId="0" borderId="77" xfId="0" applyFont="1" applyFill="1" applyBorder="1" applyAlignment="1">
      <alignment horizontal="center" vertical="center" wrapText="1"/>
    </xf>
    <xf numFmtId="0" fontId="65" fillId="0" borderId="26"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5" fillId="0" borderId="24" xfId="0" applyFont="1" applyFill="1" applyBorder="1" applyAlignment="1">
      <alignment horizontal="center" vertical="center" wrapText="1"/>
    </xf>
    <xf numFmtId="0" fontId="65" fillId="0" borderId="77" xfId="0" applyFont="1" applyFill="1" applyBorder="1" applyAlignment="1">
      <alignment horizontal="justify" vertical="center" wrapText="1"/>
    </xf>
    <xf numFmtId="0" fontId="65" fillId="0" borderId="26" xfId="0" applyFont="1" applyFill="1" applyBorder="1" applyAlignment="1">
      <alignment horizontal="justify" vertical="center" wrapText="1"/>
    </xf>
    <xf numFmtId="0" fontId="65" fillId="0" borderId="24" xfId="0" applyFont="1" applyFill="1" applyBorder="1" applyAlignment="1">
      <alignment horizontal="justify" vertical="center" wrapText="1"/>
    </xf>
    <xf numFmtId="0" fontId="32" fillId="0" borderId="3"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65" fillId="0" borderId="22" xfId="0" applyFont="1" applyFill="1" applyBorder="1" applyAlignment="1">
      <alignment horizontal="justify" vertical="center"/>
    </xf>
    <xf numFmtId="0" fontId="65" fillId="0" borderId="3" xfId="0" applyFont="1" applyFill="1" applyBorder="1" applyAlignment="1">
      <alignment horizontal="center" vertical="center" wrapText="1"/>
    </xf>
    <xf numFmtId="0" fontId="65" fillId="0" borderId="1" xfId="0" applyFont="1" applyFill="1" applyBorder="1" applyAlignment="1">
      <alignment horizontal="center" vertical="center"/>
    </xf>
    <xf numFmtId="0" fontId="65" fillId="0" borderId="22" xfId="0" applyFont="1" applyFill="1" applyBorder="1" applyAlignment="1">
      <alignment horizontal="center" vertical="center"/>
    </xf>
    <xf numFmtId="0" fontId="65" fillId="0" borderId="1" xfId="0" applyFont="1" applyFill="1" applyBorder="1" applyAlignment="1">
      <alignment horizontal="center" vertical="center" wrapText="1"/>
    </xf>
    <xf numFmtId="0" fontId="65" fillId="0" borderId="22"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40" borderId="67" xfId="0" applyFont="1" applyFill="1" applyBorder="1" applyAlignment="1">
      <alignment horizontal="center" vertical="center"/>
    </xf>
    <xf numFmtId="0" fontId="5" fillId="40" borderId="87" xfId="0" applyFont="1" applyFill="1" applyBorder="1" applyAlignment="1">
      <alignment horizontal="center" vertical="center"/>
    </xf>
    <xf numFmtId="0" fontId="5" fillId="40" borderId="3" xfId="0" applyFont="1" applyFill="1" applyBorder="1" applyAlignment="1">
      <alignment horizontal="center" vertical="center"/>
    </xf>
    <xf numFmtId="0" fontId="5" fillId="40" borderId="77" xfId="0" applyFont="1" applyFill="1" applyBorder="1" applyAlignment="1">
      <alignment horizontal="center" vertical="center"/>
    </xf>
    <xf numFmtId="0" fontId="65" fillId="0" borderId="14" xfId="0" applyFont="1" applyFill="1" applyBorder="1" applyAlignment="1">
      <alignment horizontal="center"/>
    </xf>
    <xf numFmtId="0" fontId="65" fillId="0" borderId="82" xfId="0" applyFont="1" applyFill="1" applyBorder="1" applyAlignment="1">
      <alignment horizontal="center"/>
    </xf>
    <xf numFmtId="0" fontId="65" fillId="0" borderId="62" xfId="0" applyFont="1" applyFill="1" applyBorder="1" applyAlignment="1">
      <alignment horizontal="center"/>
    </xf>
    <xf numFmtId="0" fontId="65" fillId="0" borderId="83" xfId="0" applyFont="1" applyFill="1" applyBorder="1" applyAlignment="1">
      <alignment horizontal="center"/>
    </xf>
    <xf numFmtId="0" fontId="65" fillId="0" borderId="0" xfId="0" applyFont="1" applyFill="1" applyBorder="1" applyAlignment="1">
      <alignment horizontal="center"/>
    </xf>
    <xf numFmtId="0" fontId="65" fillId="0" borderId="4" xfId="0" applyFont="1" applyFill="1" applyBorder="1" applyAlignment="1">
      <alignment horizontal="center"/>
    </xf>
    <xf numFmtId="0" fontId="65" fillId="0" borderId="11" xfId="0" applyFont="1" applyFill="1" applyBorder="1" applyAlignment="1">
      <alignment horizontal="center"/>
    </xf>
    <xf numFmtId="0" fontId="65" fillId="0" borderId="12" xfId="0" applyFont="1" applyFill="1" applyBorder="1" applyAlignment="1">
      <alignment horizontal="center"/>
    </xf>
    <xf numFmtId="0" fontId="65" fillId="0" borderId="75" xfId="0" applyFont="1" applyFill="1" applyBorder="1" applyAlignment="1">
      <alignment horizontal="center"/>
    </xf>
    <xf numFmtId="0" fontId="30" fillId="39" borderId="18" xfId="0" applyFont="1" applyFill="1" applyBorder="1" applyAlignment="1">
      <alignment horizontal="center" vertical="center" wrapText="1"/>
    </xf>
    <xf numFmtId="0" fontId="30" fillId="39" borderId="71" xfId="0" applyFont="1" applyFill="1" applyBorder="1" applyAlignment="1">
      <alignment horizontal="center" vertical="center" wrapText="1"/>
    </xf>
    <xf numFmtId="0" fontId="30" fillId="39" borderId="63" xfId="0" applyFont="1" applyFill="1" applyBorder="1" applyAlignment="1">
      <alignment horizontal="center" vertical="center" wrapText="1"/>
    </xf>
    <xf numFmtId="0" fontId="26" fillId="36" borderId="72" xfId="0" applyFont="1" applyFill="1" applyBorder="1" applyAlignment="1">
      <alignment horizontal="left" vertical="center"/>
    </xf>
    <xf numFmtId="0" fontId="26" fillId="36" borderId="73" xfId="0" applyFont="1" applyFill="1" applyBorder="1" applyAlignment="1">
      <alignment horizontal="left" vertical="center"/>
    </xf>
    <xf numFmtId="0" fontId="26" fillId="36" borderId="74" xfId="0" applyFont="1" applyFill="1" applyBorder="1" applyAlignment="1">
      <alignment horizontal="left" vertical="center"/>
    </xf>
    <xf numFmtId="0" fontId="8" fillId="39" borderId="72" xfId="0" applyFont="1" applyFill="1" applyBorder="1" applyAlignment="1">
      <alignment horizontal="center" vertical="center" wrapText="1"/>
    </xf>
    <xf numFmtId="0" fontId="8" fillId="39" borderId="73" xfId="0" applyFont="1" applyFill="1" applyBorder="1" applyAlignment="1">
      <alignment horizontal="center" vertical="center" wrapText="1"/>
    </xf>
    <xf numFmtId="0" fontId="8" fillId="39" borderId="74" xfId="0" applyFont="1" applyFill="1" applyBorder="1" applyAlignment="1">
      <alignment horizontal="center" vertical="center" wrapText="1"/>
    </xf>
    <xf numFmtId="0" fontId="5" fillId="39" borderId="24" xfId="0" applyFont="1" applyFill="1" applyBorder="1" applyAlignment="1">
      <alignment horizontal="center" vertical="center" wrapText="1"/>
    </xf>
    <xf numFmtId="0" fontId="5" fillId="39" borderId="69" xfId="0" applyFont="1" applyFill="1" applyBorder="1" applyAlignment="1">
      <alignment horizontal="center" vertical="center"/>
    </xf>
    <xf numFmtId="0" fontId="5" fillId="39" borderId="5" xfId="0" applyFont="1" applyFill="1" applyBorder="1" applyAlignment="1">
      <alignment horizontal="center" vertical="center"/>
    </xf>
    <xf numFmtId="0" fontId="5" fillId="39" borderId="56" xfId="0" applyFont="1" applyFill="1" applyBorder="1" applyAlignment="1">
      <alignment horizontal="center" vertical="center"/>
    </xf>
    <xf numFmtId="0" fontId="5" fillId="39" borderId="70" xfId="0" applyFont="1" applyFill="1" applyBorder="1" applyAlignment="1">
      <alignment horizontal="center" vertical="center"/>
    </xf>
    <xf numFmtId="0" fontId="5" fillId="39" borderId="88" xfId="0" applyFont="1" applyFill="1" applyBorder="1" applyAlignment="1">
      <alignment horizontal="center" vertical="center"/>
    </xf>
    <xf numFmtId="0" fontId="5" fillId="39" borderId="89"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39" borderId="25" xfId="0" applyFont="1" applyFill="1" applyBorder="1" applyAlignment="1">
      <alignment horizontal="center" vertical="center" wrapText="1"/>
    </xf>
    <xf numFmtId="0" fontId="5" fillId="39" borderId="54" xfId="0" applyFont="1" applyFill="1" applyBorder="1" applyAlignment="1">
      <alignment horizontal="center" vertical="center" wrapText="1"/>
    </xf>
    <xf numFmtId="0" fontId="5" fillId="39" borderId="24" xfId="0" applyFont="1" applyFill="1" applyBorder="1" applyAlignment="1">
      <alignment horizontal="center"/>
    </xf>
    <xf numFmtId="0" fontId="5" fillId="39" borderId="67" xfId="0" applyFont="1" applyFill="1" applyBorder="1" applyAlignment="1">
      <alignment horizontal="center" vertical="center"/>
    </xf>
    <xf numFmtId="0" fontId="5" fillId="39" borderId="3" xfId="0" applyFont="1" applyFill="1" applyBorder="1" applyAlignment="1">
      <alignment horizontal="center" vertical="center"/>
    </xf>
    <xf numFmtId="0" fontId="5" fillId="39" borderId="7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5" fillId="0" borderId="8"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39" borderId="83" xfId="0" applyFont="1" applyFill="1" applyBorder="1" applyAlignment="1" applyProtection="1">
      <alignment horizontal="center" vertical="center" wrapText="1"/>
      <protection locked="0"/>
    </xf>
    <xf numFmtId="0" fontId="4" fillId="39" borderId="0" xfId="0" applyFont="1" applyFill="1" applyBorder="1" applyAlignment="1" applyProtection="1">
      <alignment horizontal="center" vertical="center" wrapText="1"/>
      <protection locked="0"/>
    </xf>
    <xf numFmtId="0" fontId="4" fillId="39" borderId="11" xfId="0" applyFont="1" applyFill="1" applyBorder="1" applyAlignment="1" applyProtection="1">
      <alignment horizontal="center" vertical="center" wrapText="1"/>
      <protection locked="0"/>
    </xf>
    <xf numFmtId="0" fontId="4" fillId="39" borderId="12" xfId="0" applyFont="1" applyFill="1" applyBorder="1" applyAlignment="1" applyProtection="1">
      <alignment horizontal="center" vertical="center" wrapText="1"/>
      <protection locked="0"/>
    </xf>
    <xf numFmtId="0" fontId="5" fillId="0" borderId="59"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10" fillId="0" borderId="3" xfId="35" applyFont="1" applyFill="1" applyBorder="1" applyAlignment="1">
      <alignment horizontal="justify" vertical="center" wrapText="1"/>
      <protection/>
    </xf>
    <xf numFmtId="0" fontId="10" fillId="0" borderId="1" xfId="35" applyFont="1" applyFill="1" applyBorder="1" applyAlignment="1">
      <alignment horizontal="justify" vertical="center" wrapText="1"/>
      <protection/>
    </xf>
    <xf numFmtId="0" fontId="12" fillId="0" borderId="1" xfId="0" applyFont="1" applyBorder="1" applyAlignment="1" applyProtection="1">
      <alignment horizontal="center" vertical="center" wrapText="1"/>
      <protection locked="0"/>
    </xf>
    <xf numFmtId="10" fontId="10" fillId="0" borderId="5" xfId="0" applyNumberFormat="1" applyFont="1" applyFill="1" applyBorder="1" applyAlignment="1" applyProtection="1">
      <alignment horizontal="center" vertical="center" wrapText="1"/>
      <protection locked="0"/>
    </xf>
    <xf numFmtId="10" fontId="10" fillId="0" borderId="1" xfId="0" applyNumberFormat="1" applyFont="1" applyFill="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10" fontId="10" fillId="0" borderId="8" xfId="0" applyNumberFormat="1" applyFont="1" applyFill="1" applyBorder="1" applyAlignment="1" applyProtection="1">
      <alignment horizontal="center" vertical="center" wrapText="1"/>
      <protection locked="0"/>
    </xf>
    <xf numFmtId="0" fontId="10" fillId="0" borderId="22" xfId="35" applyFont="1" applyFill="1" applyBorder="1" applyAlignment="1">
      <alignment horizontal="justify" vertical="center" wrapText="1"/>
      <protection/>
    </xf>
    <xf numFmtId="10" fontId="10" fillId="0" borderId="22" xfId="0" applyNumberFormat="1" applyFont="1" applyFill="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10" fontId="10" fillId="0" borderId="3" xfId="0" applyNumberFormat="1" applyFont="1" applyFill="1" applyBorder="1" applyAlignment="1" applyProtection="1">
      <alignment horizontal="center" vertical="center" wrapText="1"/>
      <protection locked="0"/>
    </xf>
    <xf numFmtId="10" fontId="10" fillId="0" borderId="59" xfId="0" applyNumberFormat="1" applyFont="1" applyFill="1" applyBorder="1" applyAlignment="1" applyProtection="1">
      <alignment horizontal="center" vertical="center" wrapText="1"/>
      <protection locked="0"/>
    </xf>
    <xf numFmtId="0" fontId="0" fillId="0" borderId="14" xfId="0" applyFill="1" applyBorder="1" applyAlignment="1">
      <alignment horizontal="center"/>
    </xf>
    <xf numFmtId="0" fontId="0" fillId="0" borderId="82" xfId="0" applyFill="1" applyBorder="1" applyAlignment="1">
      <alignment horizontal="center"/>
    </xf>
    <xf numFmtId="0" fontId="0" fillId="0" borderId="83" xfId="0" applyFill="1" applyBorder="1" applyAlignment="1">
      <alignment horizontal="center"/>
    </xf>
    <xf numFmtId="0" fontId="0" fillId="0"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54" fillId="39" borderId="16" xfId="0" applyFont="1" applyFill="1" applyBorder="1" applyAlignment="1">
      <alignment horizontal="center" vertical="center" wrapText="1"/>
    </xf>
    <xf numFmtId="0" fontId="54" fillId="39" borderId="80" xfId="0" applyFont="1" applyFill="1" applyBorder="1" applyAlignment="1">
      <alignment horizontal="center" vertical="center" wrapText="1"/>
    </xf>
    <xf numFmtId="0" fontId="54" fillId="39" borderId="81" xfId="0" applyFont="1" applyFill="1" applyBorder="1" applyAlignment="1">
      <alignment horizontal="center" vertical="center" wrapText="1"/>
    </xf>
    <xf numFmtId="0" fontId="80" fillId="39" borderId="17" xfId="0" applyFont="1" applyFill="1" applyBorder="1" applyAlignment="1">
      <alignment horizontal="center" vertical="center" wrapText="1"/>
    </xf>
    <xf numFmtId="0" fontId="80" fillId="39" borderId="92" xfId="0" applyFont="1" applyFill="1" applyBorder="1" applyAlignment="1">
      <alignment horizontal="center" vertical="center" wrapText="1"/>
    </xf>
    <xf numFmtId="0" fontId="80" fillId="39" borderId="93" xfId="0" applyFont="1" applyFill="1" applyBorder="1" applyAlignment="1">
      <alignment horizontal="center" vertical="center" wrapText="1"/>
    </xf>
    <xf numFmtId="0" fontId="3" fillId="39" borderId="59" xfId="35" applyFont="1" applyFill="1" applyBorder="1" applyAlignment="1">
      <alignment horizontal="center" vertical="center" wrapText="1"/>
      <protection/>
    </xf>
    <xf numFmtId="0" fontId="3" fillId="39" borderId="20" xfId="35" applyFont="1" applyFill="1" applyBorder="1" applyAlignment="1">
      <alignment horizontal="center" vertical="center" wrapText="1"/>
      <protection/>
    </xf>
    <xf numFmtId="0" fontId="12" fillId="39" borderId="94" xfId="35" applyFont="1" applyFill="1" applyBorder="1" applyAlignment="1">
      <alignment horizontal="center" vertical="center" wrapText="1"/>
      <protection/>
    </xf>
    <xf numFmtId="0" fontId="12" fillId="39" borderId="87" xfId="35" applyFont="1" applyFill="1" applyBorder="1" applyAlignment="1">
      <alignment horizontal="center" vertical="center" wrapText="1"/>
      <protection/>
    </xf>
    <xf numFmtId="0" fontId="3" fillId="39" borderId="3" xfId="35" applyFont="1" applyFill="1" applyBorder="1" applyAlignment="1">
      <alignment horizontal="center" vertical="center" wrapText="1"/>
      <protection/>
    </xf>
    <xf numFmtId="0" fontId="8" fillId="39" borderId="18" xfId="0" applyFont="1" applyFill="1" applyBorder="1" applyAlignment="1">
      <alignment horizontal="left" vertical="center" wrapText="1"/>
    </xf>
    <xf numFmtId="0" fontId="8" fillId="39" borderId="71" xfId="0" applyFont="1" applyFill="1" applyBorder="1" applyAlignment="1">
      <alignment horizontal="left" vertical="center" wrapText="1"/>
    </xf>
    <xf numFmtId="0" fontId="8" fillId="39" borderId="63" xfId="0" applyFont="1" applyFill="1" applyBorder="1" applyAlignment="1">
      <alignment horizontal="left" vertical="center" wrapText="1"/>
    </xf>
    <xf numFmtId="0" fontId="8" fillId="36" borderId="72" xfId="0" applyFont="1" applyFill="1" applyBorder="1" applyAlignment="1">
      <alignment horizontal="center" vertical="center" wrapText="1"/>
    </xf>
    <xf numFmtId="0" fontId="8" fillId="36" borderId="73" xfId="0" applyFont="1" applyFill="1" applyBorder="1" applyAlignment="1">
      <alignment horizontal="center" vertical="center" wrapText="1"/>
    </xf>
    <xf numFmtId="0" fontId="8" fillId="36" borderId="74" xfId="0" applyFont="1" applyFill="1" applyBorder="1" applyAlignment="1">
      <alignment horizontal="center" vertical="center" wrapText="1"/>
    </xf>
    <xf numFmtId="0" fontId="8" fillId="39" borderId="81" xfId="0" applyFont="1" applyFill="1" applyBorder="1" applyAlignment="1">
      <alignment horizontal="left" vertical="center" wrapText="1"/>
    </xf>
    <xf numFmtId="0" fontId="3" fillId="39" borderId="14" xfId="35" applyFont="1" applyFill="1" applyBorder="1" applyAlignment="1">
      <alignment horizontal="center" vertical="center" wrapText="1"/>
      <protection/>
    </xf>
    <xf numFmtId="0" fontId="3" fillId="39" borderId="11" xfId="35" applyFont="1" applyFill="1" applyBorder="1" applyAlignment="1">
      <alignment horizontal="center" vertical="center" wrapText="1"/>
      <protection/>
    </xf>
    <xf numFmtId="0" fontId="3" fillId="39" borderId="8" xfId="35" applyFont="1" applyFill="1" applyBorder="1" applyAlignment="1">
      <alignment horizontal="center" vertical="center" wrapText="1"/>
      <protection/>
    </xf>
    <xf numFmtId="0" fontId="54" fillId="36" borderId="18" xfId="0" applyFont="1" applyFill="1" applyBorder="1" applyAlignment="1">
      <alignment horizontal="left" vertical="center" wrapText="1"/>
    </xf>
    <xf numFmtId="0" fontId="54" fillId="36" borderId="71" xfId="0" applyFont="1" applyFill="1" applyBorder="1" applyAlignment="1">
      <alignment horizontal="left" vertical="center" wrapText="1"/>
    </xf>
    <xf numFmtId="0" fontId="54" fillId="36" borderId="9" xfId="0" applyFont="1" applyFill="1" applyBorder="1" applyAlignment="1">
      <alignment horizontal="left" vertical="center" wrapText="1"/>
    </xf>
    <xf numFmtId="0" fontId="3" fillId="39" borderId="77" xfId="35" applyFont="1" applyFill="1" applyBorder="1" applyAlignment="1">
      <alignment horizontal="center" vertical="center" wrapText="1"/>
      <protection/>
    </xf>
    <xf numFmtId="0" fontId="3" fillId="39" borderId="24" xfId="35" applyFont="1" applyFill="1" applyBorder="1" applyAlignment="1">
      <alignment horizontal="center" vertical="center" wrapText="1"/>
      <protection/>
    </xf>
    <xf numFmtId="0" fontId="10" fillId="0" borderId="59" xfId="35" applyFont="1" applyFill="1" applyBorder="1" applyAlignment="1">
      <alignment horizontal="center" vertical="center" wrapText="1"/>
      <protection/>
    </xf>
    <xf numFmtId="0" fontId="10" fillId="0" borderId="90" xfId="35" applyFont="1" applyFill="1" applyBorder="1" applyAlignment="1">
      <alignment horizontal="center" vertical="center" wrapText="1"/>
      <protection/>
    </xf>
    <xf numFmtId="0" fontId="10" fillId="36" borderId="3" xfId="35" applyFont="1" applyFill="1" applyBorder="1" applyAlignment="1">
      <alignment horizontal="center" vertical="center" wrapText="1"/>
      <protection/>
    </xf>
    <xf numFmtId="0" fontId="10" fillId="36" borderId="1" xfId="35" applyFont="1" applyFill="1" applyBorder="1" applyAlignment="1">
      <alignment horizontal="center" vertical="center" wrapText="1"/>
      <protection/>
    </xf>
    <xf numFmtId="0" fontId="12" fillId="0" borderId="8" xfId="0" applyFont="1" applyBorder="1" applyAlignment="1" applyProtection="1">
      <alignment horizontal="center" vertical="center" wrapText="1"/>
      <protection locked="0"/>
    </xf>
    <xf numFmtId="0" fontId="10" fillId="0" borderId="1" xfId="35" applyFont="1" applyBorder="1" applyAlignment="1">
      <alignment horizontal="justify" vertical="center" wrapText="1"/>
      <protection/>
    </xf>
    <xf numFmtId="0" fontId="19" fillId="0" borderId="1" xfId="35" applyFont="1" applyFill="1" applyBorder="1" applyAlignment="1">
      <alignment horizontal="justify" vertical="center" wrapText="1"/>
      <protection/>
    </xf>
    <xf numFmtId="0" fontId="19" fillId="0" borderId="1" xfId="35" applyFont="1" applyFill="1" applyBorder="1" applyAlignment="1">
      <alignment horizontal="justify" vertical="center"/>
      <protection/>
    </xf>
    <xf numFmtId="0" fontId="12" fillId="0" borderId="1" xfId="35" applyFont="1" applyFill="1" applyBorder="1" applyAlignment="1">
      <alignment horizontal="justify" vertical="center" wrapText="1"/>
      <protection/>
    </xf>
    <xf numFmtId="0" fontId="10" fillId="0" borderId="8" xfId="35" applyFont="1" applyFill="1" applyBorder="1" applyAlignment="1">
      <alignment horizontal="justify" vertical="center" wrapText="1"/>
      <protection/>
    </xf>
    <xf numFmtId="0" fontId="10" fillId="0" borderId="1" xfId="35" applyFont="1" applyFill="1" applyBorder="1" applyAlignment="1">
      <alignment horizontal="left" vertical="center" wrapText="1"/>
      <protection/>
    </xf>
    <xf numFmtId="0" fontId="3" fillId="39" borderId="76" xfId="35" applyFont="1" applyFill="1" applyBorder="1" applyAlignment="1">
      <alignment horizontal="center" vertical="center" wrapText="1"/>
      <protection/>
    </xf>
    <xf numFmtId="0" fontId="10" fillId="0" borderId="3" xfId="35" applyFont="1" applyFill="1" applyBorder="1" applyAlignment="1">
      <alignment horizontal="center" vertical="center" wrapText="1"/>
      <protection/>
    </xf>
    <xf numFmtId="0" fontId="10" fillId="0" borderId="1" xfId="35" applyFont="1" applyFill="1" applyBorder="1" applyAlignment="1">
      <alignment horizontal="center" vertical="center" wrapText="1"/>
      <protection/>
    </xf>
    <xf numFmtId="0" fontId="10" fillId="0" borderId="3" xfId="35" applyFont="1" applyBorder="1" applyAlignment="1">
      <alignment horizontal="justify" vertical="center" wrapText="1"/>
      <protection/>
    </xf>
    <xf numFmtId="0" fontId="10" fillId="0" borderId="57" xfId="35" applyFont="1" applyFill="1" applyBorder="1" applyAlignment="1">
      <alignment horizontal="center" vertical="center" wrapText="1"/>
      <protection/>
    </xf>
    <xf numFmtId="0" fontId="10" fillId="0" borderId="95" xfId="35" applyFont="1" applyFill="1" applyBorder="1" applyAlignment="1">
      <alignment horizontal="center" vertical="center" wrapText="1"/>
      <protection/>
    </xf>
    <xf numFmtId="0" fontId="44" fillId="38" borderId="6" xfId="0" applyFont="1" applyFill="1" applyBorder="1" applyAlignment="1">
      <alignment horizontal="center" vertical="center"/>
    </xf>
    <xf numFmtId="0" fontId="44" fillId="38" borderId="92" xfId="0" applyFont="1" applyFill="1" applyBorder="1" applyAlignment="1">
      <alignment horizontal="center" vertical="center"/>
    </xf>
    <xf numFmtId="0" fontId="44" fillId="38" borderId="25" xfId="0" applyFont="1" applyFill="1" applyBorder="1" applyAlignment="1">
      <alignment horizontal="center" vertical="center"/>
    </xf>
    <xf numFmtId="0" fontId="44" fillId="38" borderId="6" xfId="0" applyFont="1" applyFill="1" applyBorder="1" applyAlignment="1">
      <alignment horizontal="center" vertical="center" wrapText="1"/>
    </xf>
    <xf numFmtId="0" fontId="44" fillId="38" borderId="92" xfId="0" applyFont="1" applyFill="1" applyBorder="1" applyAlignment="1">
      <alignment horizontal="center" vertical="center" wrapText="1"/>
    </xf>
    <xf numFmtId="0" fontId="44" fillId="38" borderId="25" xfId="0" applyFont="1" applyFill="1" applyBorder="1" applyAlignment="1">
      <alignment horizontal="center" vertical="center" wrapText="1"/>
    </xf>
    <xf numFmtId="0" fontId="42" fillId="0" borderId="6" xfId="0" applyFont="1" applyBorder="1" applyAlignment="1">
      <alignment horizontal="center" vertical="center" wrapText="1"/>
    </xf>
    <xf numFmtId="0" fontId="42" fillId="0" borderId="92"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6" xfId="0" applyFont="1" applyBorder="1" applyAlignment="1">
      <alignment horizontal="center" vertical="center"/>
    </xf>
    <xf numFmtId="0" fontId="42" fillId="0" borderId="92" xfId="0" applyFont="1" applyBorder="1" applyAlignment="1">
      <alignment horizontal="center" vertical="center"/>
    </xf>
    <xf numFmtId="0" fontId="42" fillId="0" borderId="25" xfId="0" applyFont="1" applyBorder="1" applyAlignment="1">
      <alignment horizontal="center" vertical="center"/>
    </xf>
    <xf numFmtId="3" fontId="15" fillId="39" borderId="22" xfId="0" applyNumberFormat="1" applyFont="1" applyFill="1" applyBorder="1" applyAlignment="1">
      <alignment horizontal="center" vertical="center" wrapText="1"/>
    </xf>
    <xf numFmtId="3" fontId="15" fillId="39" borderId="90" xfId="0" applyNumberFormat="1" applyFont="1" applyFill="1" applyBorder="1" applyAlignment="1">
      <alignment horizontal="center" vertical="center" wrapText="1"/>
    </xf>
    <xf numFmtId="3" fontId="15" fillId="39" borderId="5" xfId="0" applyNumberFormat="1" applyFont="1" applyFill="1" applyBorder="1" applyAlignment="1">
      <alignment horizontal="center" vertical="center" wrapText="1"/>
    </xf>
    <xf numFmtId="3" fontId="15" fillId="39" borderId="22" xfId="0" applyNumberFormat="1" applyFont="1" applyFill="1" applyBorder="1" applyAlignment="1">
      <alignment horizontal="right" vertical="center" wrapText="1"/>
    </xf>
    <xf numFmtId="3" fontId="15" fillId="39" borderId="90" xfId="0" applyNumberFormat="1" applyFont="1" applyFill="1" applyBorder="1" applyAlignment="1">
      <alignment horizontal="right" vertical="center" wrapText="1"/>
    </xf>
    <xf numFmtId="3" fontId="15" fillId="39" borderId="5" xfId="0" applyNumberFormat="1" applyFont="1" applyFill="1" applyBorder="1" applyAlignment="1">
      <alignment horizontal="right" vertical="center" wrapText="1"/>
    </xf>
    <xf numFmtId="0" fontId="15" fillId="39" borderId="22" xfId="0" applyFont="1" applyFill="1" applyBorder="1" applyAlignment="1">
      <alignment horizontal="center" vertical="center" wrapText="1"/>
    </xf>
    <xf numFmtId="0" fontId="15" fillId="39" borderId="90" xfId="0" applyFont="1" applyFill="1" applyBorder="1" applyAlignment="1">
      <alignment horizontal="center" vertical="center" wrapText="1"/>
    </xf>
    <xf numFmtId="0" fontId="15" fillId="39" borderId="5" xfId="0" applyFont="1" applyFill="1" applyBorder="1" applyAlignment="1">
      <alignment horizontal="center" vertical="center" wrapText="1"/>
    </xf>
    <xf numFmtId="3" fontId="14" fillId="0" borderId="22" xfId="0" applyNumberFormat="1" applyFont="1" applyBorder="1" applyAlignment="1">
      <alignment horizontal="right" vertical="center" wrapText="1"/>
    </xf>
    <xf numFmtId="3" fontId="14" fillId="0" borderId="90" xfId="0" applyNumberFormat="1" applyFont="1" applyBorder="1" applyAlignment="1">
      <alignment horizontal="right" vertical="center" wrapText="1"/>
    </xf>
    <xf numFmtId="3" fontId="14" fillId="0" borderId="5" xfId="0" applyNumberFormat="1" applyFont="1" applyBorder="1" applyAlignment="1">
      <alignment horizontal="right" vertical="center" wrapText="1"/>
    </xf>
    <xf numFmtId="0" fontId="14" fillId="0" borderId="1" xfId="0" applyFont="1" applyBorder="1" applyAlignment="1">
      <alignment horizontal="center" vertical="center" wrapText="1"/>
    </xf>
    <xf numFmtId="0" fontId="12" fillId="39" borderId="69" xfId="0" applyFont="1" applyFill="1" applyBorder="1" applyAlignment="1">
      <alignment horizontal="center" vertical="center" wrapText="1"/>
    </xf>
    <xf numFmtId="0" fontId="12" fillId="39" borderId="5" xfId="0" applyFont="1" applyFill="1" applyBorder="1" applyAlignment="1">
      <alignment horizontal="center" vertical="center" wrapText="1"/>
    </xf>
    <xf numFmtId="0" fontId="12" fillId="39" borderId="68" xfId="0" applyFont="1" applyFill="1" applyBorder="1" applyAlignment="1">
      <alignment horizontal="center" vertical="center" wrapText="1"/>
    </xf>
    <xf numFmtId="0" fontId="12" fillId="39" borderId="1" xfId="0" applyFont="1" applyFill="1" applyBorder="1" applyAlignment="1">
      <alignment horizontal="center" vertical="center" wrapText="1"/>
    </xf>
    <xf numFmtId="0" fontId="12" fillId="39" borderId="7" xfId="0" applyFont="1" applyFill="1" applyBorder="1" applyAlignment="1">
      <alignment horizontal="center" vertical="center" wrapText="1"/>
    </xf>
    <xf numFmtId="0" fontId="12" fillId="39" borderId="8" xfId="0" applyFont="1" applyFill="1" applyBorder="1" applyAlignment="1">
      <alignment horizontal="center" vertical="center" wrapText="1"/>
    </xf>
    <xf numFmtId="0" fontId="21" fillId="39" borderId="21" xfId="0" applyFont="1" applyFill="1" applyBorder="1" applyAlignment="1">
      <alignment horizontal="center" vertical="center"/>
    </xf>
    <xf numFmtId="0" fontId="21" fillId="39" borderId="95" xfId="0" applyFont="1" applyFill="1" applyBorder="1" applyAlignment="1">
      <alignment horizontal="center" vertical="center"/>
    </xf>
    <xf numFmtId="0" fontId="21" fillId="39" borderId="69" xfId="0" applyFont="1" applyFill="1" applyBorder="1" applyAlignment="1">
      <alignment horizontal="center" vertical="center"/>
    </xf>
    <xf numFmtId="0" fontId="14" fillId="0" borderId="22" xfId="0" applyFont="1" applyBorder="1" applyAlignment="1">
      <alignment horizontal="center" vertical="center" wrapText="1"/>
    </xf>
    <xf numFmtId="0" fontId="14" fillId="0" borderId="90" xfId="0" applyFont="1" applyBorder="1" applyAlignment="1">
      <alignment horizontal="center" vertical="center" wrapText="1"/>
    </xf>
    <xf numFmtId="0" fontId="14" fillId="0" borderId="5" xfId="0" applyFont="1" applyBorder="1" applyAlignment="1">
      <alignment horizontal="center" vertical="center" wrapText="1"/>
    </xf>
    <xf numFmtId="3" fontId="14" fillId="0" borderId="22" xfId="0" applyNumberFormat="1" applyFont="1" applyBorder="1" applyAlignment="1">
      <alignment horizontal="center" vertical="center" wrapText="1"/>
    </xf>
    <xf numFmtId="0" fontId="14" fillId="0" borderId="90" xfId="0" applyFont="1" applyBorder="1" applyAlignment="1">
      <alignment horizontal="right" vertical="center" wrapText="1"/>
    </xf>
    <xf numFmtId="0" fontId="14" fillId="0" borderId="5" xfId="0" applyFont="1" applyBorder="1" applyAlignment="1">
      <alignment horizontal="right" vertical="center" wrapText="1"/>
    </xf>
    <xf numFmtId="0" fontId="14" fillId="0" borderId="22" xfId="0" applyFont="1" applyBorder="1" applyAlignment="1">
      <alignment horizontal="justify" vertical="center" wrapText="1"/>
    </xf>
    <xf numFmtId="0" fontId="14" fillId="0" borderId="90" xfId="0" applyFont="1" applyBorder="1" applyAlignment="1">
      <alignment horizontal="justify" vertical="center" wrapText="1"/>
    </xf>
    <xf numFmtId="0" fontId="14" fillId="0" borderId="5" xfId="0" applyFont="1" applyBorder="1" applyAlignment="1">
      <alignment horizontal="justify" vertical="center" wrapText="1"/>
    </xf>
    <xf numFmtId="3" fontId="14" fillId="0" borderId="90" xfId="0" applyNumberFormat="1" applyFont="1" applyBorder="1" applyAlignment="1">
      <alignment horizontal="center" vertical="center" wrapText="1"/>
    </xf>
    <xf numFmtId="3" fontId="14" fillId="0" borderId="5" xfId="0" applyNumberFormat="1" applyFont="1" applyBorder="1" applyAlignment="1">
      <alignment horizontal="center" vertical="center" wrapText="1"/>
    </xf>
    <xf numFmtId="3" fontId="14" fillId="0" borderId="54" xfId="0" applyNumberFormat="1" applyFont="1" applyBorder="1" applyAlignment="1">
      <alignment horizontal="center" vertical="center"/>
    </xf>
    <xf numFmtId="3" fontId="14" fillId="0" borderId="66" xfId="0" applyNumberFormat="1" applyFont="1" applyBorder="1" applyAlignment="1">
      <alignment horizontal="center" vertical="center"/>
    </xf>
    <xf numFmtId="0" fontId="14" fillId="0" borderId="68" xfId="0" applyFont="1" applyBorder="1" applyAlignment="1">
      <alignment horizontal="center" vertical="center" wrapText="1"/>
    </xf>
    <xf numFmtId="0" fontId="21" fillId="39" borderId="22" xfId="0" applyFont="1" applyFill="1" applyBorder="1" applyAlignment="1">
      <alignment horizontal="center" vertical="center"/>
    </xf>
    <xf numFmtId="0" fontId="21" fillId="39" borderId="90" xfId="0" applyFont="1" applyFill="1" applyBorder="1" applyAlignment="1">
      <alignment horizontal="center" vertical="center"/>
    </xf>
    <xf numFmtId="0" fontId="21" fillId="39" borderId="5" xfId="0" applyFont="1" applyFill="1" applyBorder="1" applyAlignment="1">
      <alignment horizontal="center" vertical="center"/>
    </xf>
    <xf numFmtId="0" fontId="19" fillId="39" borderId="22" xfId="0" applyFont="1" applyFill="1" applyBorder="1" applyAlignment="1">
      <alignment horizontal="center" vertical="center" wrapText="1"/>
    </xf>
    <xf numFmtId="0" fontId="19" fillId="39" borderId="90" xfId="0" applyFont="1" applyFill="1" applyBorder="1" applyAlignment="1">
      <alignment horizontal="center" vertical="center" wrapText="1"/>
    </xf>
    <xf numFmtId="0" fontId="19" fillId="39" borderId="5" xfId="0" applyFont="1" applyFill="1" applyBorder="1" applyAlignment="1">
      <alignment horizontal="center" vertical="center" wrapText="1"/>
    </xf>
    <xf numFmtId="3" fontId="21" fillId="39" borderId="22" xfId="0" applyNumberFormat="1" applyFont="1" applyFill="1" applyBorder="1" applyAlignment="1">
      <alignment horizontal="right" vertical="center"/>
    </xf>
    <xf numFmtId="0" fontId="21" fillId="39" borderId="90" xfId="0" applyFont="1" applyFill="1" applyBorder="1" applyAlignment="1">
      <alignment horizontal="right" vertical="center"/>
    </xf>
    <xf numFmtId="0" fontId="21" fillId="39" borderId="5" xfId="0" applyFont="1" applyFill="1" applyBorder="1" applyAlignment="1">
      <alignment horizontal="right" vertical="center"/>
    </xf>
    <xf numFmtId="3" fontId="21" fillId="39" borderId="22" xfId="0" applyNumberFormat="1" applyFont="1" applyFill="1" applyBorder="1" applyAlignment="1">
      <alignment horizontal="center" vertical="center"/>
    </xf>
    <xf numFmtId="176" fontId="14" fillId="0" borderId="22" xfId="6895" applyNumberFormat="1" applyFont="1" applyBorder="1" applyAlignment="1">
      <alignment vertical="center" wrapText="1"/>
    </xf>
    <xf numFmtId="176" fontId="14" fillId="0" borderId="90" xfId="6895" applyNumberFormat="1" applyFont="1" applyBorder="1" applyAlignment="1">
      <alignment vertical="center" wrapText="1"/>
    </xf>
    <xf numFmtId="176" fontId="14" fillId="0" borderId="5" xfId="6895" applyNumberFormat="1" applyFont="1" applyBorder="1" applyAlignment="1">
      <alignment vertical="center" wrapText="1"/>
    </xf>
    <xf numFmtId="176" fontId="14" fillId="0" borderId="22" xfId="6895" applyNumberFormat="1" applyFont="1" applyBorder="1" applyAlignment="1">
      <alignment horizontal="center" vertical="center" wrapText="1"/>
    </xf>
    <xf numFmtId="176" fontId="14" fillId="0" borderId="90" xfId="6895" applyNumberFormat="1" applyFont="1" applyBorder="1" applyAlignment="1">
      <alignment horizontal="center" vertical="center" wrapText="1"/>
    </xf>
    <xf numFmtId="176" fontId="14" fillId="0" borderId="5" xfId="6895" applyNumberFormat="1" applyFont="1" applyBorder="1" applyAlignment="1">
      <alignment horizontal="center" vertical="center" wrapText="1"/>
    </xf>
    <xf numFmtId="0" fontId="0" fillId="0" borderId="1" xfId="0" applyBorder="1" applyAlignment="1">
      <alignment horizontal="center"/>
    </xf>
    <xf numFmtId="0" fontId="12" fillId="0" borderId="1" xfId="0" applyFont="1" applyBorder="1" applyAlignment="1">
      <alignment horizontal="center" vertical="center" wrapText="1"/>
    </xf>
    <xf numFmtId="176" fontId="14" fillId="0" borderId="1" xfId="6895" applyNumberFormat="1" applyFont="1" applyBorder="1" applyAlignment="1">
      <alignment vertical="center" wrapText="1"/>
    </xf>
    <xf numFmtId="176" fontId="14" fillId="0" borderId="22" xfId="0" applyNumberFormat="1" applyFont="1" applyBorder="1" applyAlignment="1">
      <alignment horizontal="center" vertical="center" wrapText="1"/>
    </xf>
    <xf numFmtId="3" fontId="21" fillId="39" borderId="90" xfId="0" applyNumberFormat="1" applyFont="1" applyFill="1" applyBorder="1" applyAlignment="1">
      <alignment horizontal="right" vertical="center"/>
    </xf>
    <xf numFmtId="3" fontId="21" fillId="39" borderId="5" xfId="0" applyNumberFormat="1" applyFont="1" applyFill="1" applyBorder="1" applyAlignment="1">
      <alignment horizontal="right" vertical="center"/>
    </xf>
    <xf numFmtId="0" fontId="21" fillId="39" borderId="22" xfId="0" applyFont="1" applyFill="1" applyBorder="1" applyAlignment="1">
      <alignment horizontal="center" vertical="center" wrapText="1"/>
    </xf>
    <xf numFmtId="0" fontId="21" fillId="39" borderId="90" xfId="0" applyFont="1" applyFill="1" applyBorder="1" applyAlignment="1">
      <alignment horizontal="center" vertical="center" wrapText="1"/>
    </xf>
    <xf numFmtId="0" fontId="21" fillId="39" borderId="5" xfId="0" applyFont="1" applyFill="1" applyBorder="1" applyAlignment="1">
      <alignment horizontal="center" vertical="center" wrapText="1"/>
    </xf>
    <xf numFmtId="0" fontId="14" fillId="0" borderId="21" xfId="0" applyFont="1" applyBorder="1" applyAlignment="1">
      <alignment horizontal="center" vertical="center" wrapText="1"/>
    </xf>
    <xf numFmtId="0" fontId="14" fillId="0" borderId="95" xfId="0" applyFont="1" applyBorder="1" applyAlignment="1">
      <alignment horizontal="center" vertical="center" wrapText="1"/>
    </xf>
    <xf numFmtId="0" fontId="14" fillId="0" borderId="69"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5" xfId="0" applyFont="1" applyBorder="1" applyAlignment="1">
      <alignment horizontal="center" vertical="center" wrapText="1"/>
    </xf>
    <xf numFmtId="3" fontId="14" fillId="0" borderId="22" xfId="0" applyNumberFormat="1" applyFont="1" applyBorder="1" applyAlignment="1">
      <alignment horizontal="center" vertical="center"/>
    </xf>
    <xf numFmtId="3" fontId="14" fillId="0" borderId="90" xfId="0" applyNumberFormat="1" applyFont="1" applyBorder="1" applyAlignment="1">
      <alignment horizontal="center" vertical="center"/>
    </xf>
    <xf numFmtId="3" fontId="14" fillId="0" borderId="5" xfId="0" applyNumberFormat="1" applyFont="1" applyBorder="1" applyAlignment="1">
      <alignment horizontal="center" vertical="center"/>
    </xf>
    <xf numFmtId="3" fontId="21" fillId="39" borderId="90" xfId="0" applyNumberFormat="1" applyFont="1" applyFill="1" applyBorder="1" applyAlignment="1">
      <alignment horizontal="center" vertical="center"/>
    </xf>
    <xf numFmtId="3" fontId="21" fillId="39" borderId="5" xfId="0" applyNumberFormat="1" applyFont="1" applyFill="1" applyBorder="1" applyAlignment="1">
      <alignment horizontal="center" vertical="center"/>
    </xf>
    <xf numFmtId="0" fontId="12" fillId="40" borderId="22" xfId="0" applyFont="1" applyFill="1" applyBorder="1" applyAlignment="1">
      <alignment horizontal="center" vertical="top" wrapText="1"/>
    </xf>
    <xf numFmtId="0" fontId="12" fillId="40" borderId="90" xfId="0" applyFont="1" applyFill="1" applyBorder="1" applyAlignment="1">
      <alignment horizontal="center" vertical="top" wrapText="1"/>
    </xf>
    <xf numFmtId="0" fontId="12" fillId="40" borderId="5" xfId="0" applyFont="1" applyFill="1" applyBorder="1" applyAlignment="1">
      <alignment horizontal="center" vertical="top" wrapText="1"/>
    </xf>
    <xf numFmtId="3" fontId="88" fillId="39" borderId="22" xfId="0" applyNumberFormat="1" applyFont="1" applyFill="1" applyBorder="1" applyAlignment="1">
      <alignment horizontal="right" vertical="center" wrapText="1"/>
    </xf>
    <xf numFmtId="3" fontId="88" fillId="39" borderId="90" xfId="0" applyNumberFormat="1" applyFont="1" applyFill="1" applyBorder="1" applyAlignment="1">
      <alignment horizontal="right" vertical="center" wrapText="1"/>
    </xf>
    <xf numFmtId="3" fontId="88" fillId="39" borderId="5" xfId="0" applyNumberFormat="1" applyFont="1" applyFill="1" applyBorder="1" applyAlignment="1">
      <alignment horizontal="right" vertical="center" wrapText="1"/>
    </xf>
    <xf numFmtId="3" fontId="3" fillId="0" borderId="24" xfId="0" applyNumberFormat="1" applyFont="1" applyBorder="1" applyAlignment="1">
      <alignment horizontal="center" vertical="center" wrapText="1"/>
    </xf>
    <xf numFmtId="3" fontId="3" fillId="0" borderId="55" xfId="0" applyNumberFormat="1" applyFont="1" applyBorder="1" applyAlignment="1">
      <alignment horizontal="center" vertical="center" wrapText="1"/>
    </xf>
    <xf numFmtId="3" fontId="3" fillId="0" borderId="56" xfId="0" applyNumberFormat="1" applyFont="1" applyBorder="1" applyAlignment="1">
      <alignment horizontal="center" vertical="center" wrapText="1"/>
    </xf>
    <xf numFmtId="0" fontId="0" fillId="0" borderId="14" xfId="0" applyBorder="1" applyAlignment="1">
      <alignment horizontal="center"/>
    </xf>
    <xf numFmtId="0" fontId="0" fillId="0" borderId="82" xfId="0" applyBorder="1" applyAlignment="1">
      <alignment horizontal="center"/>
    </xf>
    <xf numFmtId="0" fontId="0" fillId="0" borderId="83" xfId="0" applyBorder="1" applyAlignment="1">
      <alignment horizontal="center"/>
    </xf>
    <xf numFmtId="0" fontId="21" fillId="39" borderId="6" xfId="0" applyFont="1" applyFill="1" applyBorder="1" applyAlignment="1">
      <alignment horizontal="center" vertical="center"/>
    </xf>
    <xf numFmtId="0" fontId="21" fillId="39" borderId="92" xfId="0" applyFont="1" applyFill="1" applyBorder="1" applyAlignment="1">
      <alignment horizontal="center" vertical="center"/>
    </xf>
    <xf numFmtId="0" fontId="21" fillId="39" borderId="25" xfId="0" applyFont="1" applyFill="1" applyBorder="1" applyAlignment="1">
      <alignment horizontal="center" vertical="center"/>
    </xf>
    <xf numFmtId="0" fontId="9" fillId="39" borderId="15" xfId="0" applyFont="1" applyFill="1" applyBorder="1" applyAlignment="1">
      <alignment horizontal="center" vertical="center" wrapText="1"/>
    </xf>
    <xf numFmtId="0" fontId="9" fillId="39" borderId="71" xfId="0" applyFont="1" applyFill="1" applyBorder="1" applyAlignment="1">
      <alignment horizontal="center" vertical="center" wrapText="1"/>
    </xf>
    <xf numFmtId="0" fontId="9" fillId="39" borderId="9" xfId="0" applyFont="1" applyFill="1" applyBorder="1" applyAlignment="1">
      <alignment horizontal="center" vertical="center" wrapText="1"/>
    </xf>
    <xf numFmtId="0" fontId="9" fillId="37" borderId="72" xfId="0" applyFont="1" applyFill="1" applyBorder="1" applyAlignment="1">
      <alignment horizontal="left" vertical="center" wrapText="1"/>
    </xf>
    <xf numFmtId="0" fontId="9" fillId="37" borderId="73" xfId="0" applyFont="1" applyFill="1" applyBorder="1" applyAlignment="1">
      <alignment horizontal="left" vertical="center" wrapText="1"/>
    </xf>
    <xf numFmtId="0" fontId="9" fillId="37" borderId="74" xfId="0" applyFont="1" applyFill="1" applyBorder="1" applyAlignment="1">
      <alignment horizontal="left" vertical="center" wrapText="1"/>
    </xf>
    <xf numFmtId="0" fontId="9" fillId="37" borderId="14" xfId="0" applyFont="1" applyFill="1" applyBorder="1" applyAlignment="1">
      <alignment horizontal="left" vertical="center"/>
    </xf>
    <xf numFmtId="0" fontId="9" fillId="37" borderId="82" xfId="0" applyFont="1" applyFill="1" applyBorder="1" applyAlignment="1">
      <alignment horizontal="left" vertical="center"/>
    </xf>
    <xf numFmtId="0" fontId="9" fillId="37" borderId="62" xfId="0" applyFont="1" applyFill="1" applyBorder="1" applyAlignment="1">
      <alignment horizontal="left" vertical="center"/>
    </xf>
    <xf numFmtId="0" fontId="8" fillId="39" borderId="72" xfId="0" applyFont="1" applyFill="1" applyBorder="1" applyAlignment="1">
      <alignment horizontal="left" vertical="center"/>
    </xf>
    <xf numFmtId="0" fontId="8" fillId="39" borderId="73" xfId="0" applyFont="1" applyFill="1" applyBorder="1" applyAlignment="1">
      <alignment horizontal="left" vertical="center"/>
    </xf>
    <xf numFmtId="0" fontId="8" fillId="39" borderId="74" xfId="0" applyFont="1" applyFill="1" applyBorder="1" applyAlignment="1">
      <alignment horizontal="left" vertical="center"/>
    </xf>
    <xf numFmtId="0" fontId="8" fillId="36" borderId="96" xfId="0" applyFont="1" applyFill="1" applyBorder="1" applyAlignment="1">
      <alignment horizontal="center" vertical="center"/>
    </xf>
    <xf numFmtId="0" fontId="8" fillId="36" borderId="64" xfId="0" applyFont="1" applyFill="1" applyBorder="1" applyAlignment="1">
      <alignment horizontal="center" vertical="center"/>
    </xf>
    <xf numFmtId="0" fontId="8" fillId="36" borderId="97" xfId="0" applyFont="1" applyFill="1" applyBorder="1" applyAlignment="1">
      <alignment horizontal="center" vertical="center"/>
    </xf>
    <xf numFmtId="0" fontId="8" fillId="36" borderId="98" xfId="0" applyFont="1" applyFill="1" applyBorder="1" applyAlignment="1">
      <alignment horizontal="center" vertical="center"/>
    </xf>
    <xf numFmtId="0" fontId="3" fillId="39" borderId="80" xfId="0" applyFont="1" applyFill="1" applyBorder="1" applyAlignment="1">
      <alignment horizontal="center" vertical="center" wrapText="1"/>
    </xf>
    <xf numFmtId="0" fontId="3" fillId="39" borderId="81" xfId="0" applyFont="1" applyFill="1" applyBorder="1" applyAlignment="1">
      <alignment horizontal="center" vertical="center" wrapText="1"/>
    </xf>
    <xf numFmtId="0" fontId="3" fillId="39" borderId="16" xfId="0" applyFont="1" applyFill="1" applyBorder="1" applyAlignment="1">
      <alignment horizontal="center" vertical="center" wrapText="1"/>
    </xf>
    <xf numFmtId="0" fontId="3" fillId="39" borderId="69" xfId="0" applyFont="1" applyFill="1" applyBorder="1" applyAlignment="1">
      <alignment horizontal="center" vertical="center" wrapText="1"/>
    </xf>
    <xf numFmtId="0" fontId="3" fillId="39" borderId="5" xfId="0" applyFont="1" applyFill="1" applyBorder="1" applyAlignment="1">
      <alignment horizontal="center" vertical="center" wrapText="1"/>
    </xf>
    <xf numFmtId="0" fontId="3" fillId="39" borderId="70" xfId="0" applyFont="1" applyFill="1" applyBorder="1" applyAlignment="1">
      <alignment horizontal="center" vertical="center" wrapText="1"/>
    </xf>
    <xf numFmtId="0" fontId="3" fillId="39" borderId="99" xfId="0" applyFont="1" applyFill="1" applyBorder="1" applyAlignment="1">
      <alignment horizontal="center" vertical="center" wrapText="1"/>
    </xf>
    <xf numFmtId="0" fontId="3" fillId="39" borderId="94" xfId="0" applyFont="1" applyFill="1" applyBorder="1" applyAlignment="1">
      <alignment horizontal="center" vertical="center" wrapText="1"/>
    </xf>
    <xf numFmtId="0" fontId="3" fillId="39" borderId="87" xfId="0" applyFont="1" applyFill="1" applyBorder="1" applyAlignment="1">
      <alignment horizontal="center" vertical="center" wrapText="1"/>
    </xf>
    <xf numFmtId="0" fontId="3" fillId="39" borderId="56" xfId="0" applyFont="1" applyFill="1" applyBorder="1" applyAlignment="1">
      <alignment horizontal="center" vertical="center" wrapText="1"/>
    </xf>
    <xf numFmtId="0" fontId="3" fillId="39" borderId="24" xfId="0" applyFont="1" applyFill="1" applyBorder="1" applyAlignment="1">
      <alignment horizontal="center" vertical="center" wrapText="1"/>
    </xf>
    <xf numFmtId="0" fontId="8" fillId="39" borderId="72" xfId="0" applyFont="1" applyFill="1" applyBorder="1" applyAlignment="1">
      <alignment horizontal="left" vertical="center" wrapText="1"/>
    </xf>
    <xf numFmtId="0" fontId="8" fillId="39" borderId="73" xfId="0" applyFont="1" applyFill="1" applyBorder="1" applyAlignment="1">
      <alignment horizontal="left" vertical="center" wrapText="1"/>
    </xf>
    <xf numFmtId="0" fontId="8" fillId="39" borderId="74" xfId="0" applyFont="1" applyFill="1" applyBorder="1" applyAlignment="1">
      <alignment horizontal="left" vertical="center" wrapText="1"/>
    </xf>
    <xf numFmtId="0" fontId="8" fillId="36" borderId="96" xfId="0" applyFont="1" applyFill="1" applyBorder="1" applyAlignment="1">
      <alignment horizontal="center" vertical="center" wrapText="1"/>
    </xf>
    <xf numFmtId="0" fontId="8" fillId="36" borderId="64" xfId="0" applyFont="1" applyFill="1" applyBorder="1" applyAlignment="1">
      <alignment horizontal="center" vertical="center" wrapText="1"/>
    </xf>
    <xf numFmtId="0" fontId="8" fillId="36" borderId="97" xfId="0" applyFont="1" applyFill="1" applyBorder="1" applyAlignment="1">
      <alignment horizontal="center" vertical="center" wrapText="1"/>
    </xf>
    <xf numFmtId="0" fontId="8" fillId="36" borderId="98" xfId="0" applyFont="1" applyFill="1" applyBorder="1" applyAlignment="1">
      <alignment horizontal="center" vertical="center" wrapText="1"/>
    </xf>
    <xf numFmtId="0" fontId="29" fillId="39" borderId="11" xfId="38" applyFont="1" applyFill="1" applyBorder="1" applyAlignment="1">
      <alignment horizontal="left" vertical="center" wrapText="1"/>
      <protection/>
    </xf>
    <xf numFmtId="0" fontId="29" fillId="39" borderId="12" xfId="38" applyFont="1" applyFill="1" applyBorder="1" applyAlignment="1">
      <alignment horizontal="left" vertical="center" wrapText="1"/>
      <protection/>
    </xf>
    <xf numFmtId="0" fontId="29" fillId="39" borderId="75" xfId="38" applyFont="1" applyFill="1" applyBorder="1" applyAlignment="1">
      <alignment horizontal="left" vertical="center" wrapText="1"/>
      <protection/>
    </xf>
    <xf numFmtId="0" fontId="29" fillId="0" borderId="72" xfId="38" applyFont="1" applyBorder="1" applyAlignment="1">
      <alignment horizontal="center" vertical="center" wrapText="1"/>
      <protection/>
    </xf>
    <xf numFmtId="0" fontId="29" fillId="0" borderId="73" xfId="38" applyFont="1" applyBorder="1" applyAlignment="1">
      <alignment horizontal="center" vertical="center" wrapText="1"/>
      <protection/>
    </xf>
    <xf numFmtId="0" fontId="29" fillId="0" borderId="74" xfId="38" applyFont="1" applyBorder="1" applyAlignment="1">
      <alignment horizontal="center" vertical="center" wrapText="1"/>
      <protection/>
    </xf>
    <xf numFmtId="0" fontId="3" fillId="39" borderId="21" xfId="0" applyFont="1" applyFill="1" applyBorder="1" applyAlignment="1">
      <alignment horizontal="center" vertical="center" wrapText="1"/>
    </xf>
    <xf numFmtId="0" fontId="3" fillId="39" borderId="22" xfId="0" applyFont="1" applyFill="1" applyBorder="1" applyAlignment="1">
      <alignment horizontal="center" vertical="center" wrapText="1"/>
    </xf>
    <xf numFmtId="0" fontId="3" fillId="39" borderId="5" xfId="38" applyFont="1" applyFill="1" applyBorder="1" applyAlignment="1">
      <alignment horizontal="center" vertical="center" wrapText="1"/>
      <protection/>
    </xf>
    <xf numFmtId="0" fontId="3" fillId="39" borderId="22" xfId="38" applyFont="1" applyFill="1" applyBorder="1" applyAlignment="1">
      <alignment horizontal="center" vertical="center" wrapText="1"/>
      <protection/>
    </xf>
    <xf numFmtId="0" fontId="3" fillId="39" borderId="19" xfId="0" applyFont="1" applyFill="1" applyBorder="1" applyAlignment="1">
      <alignment horizontal="center" vertical="center" wrapText="1"/>
    </xf>
    <xf numFmtId="0" fontId="3" fillId="39" borderId="23" xfId="0" applyFont="1" applyFill="1" applyBorder="1" applyAlignment="1">
      <alignment horizontal="center" vertical="center" wrapText="1"/>
    </xf>
    <xf numFmtId="0" fontId="84" fillId="26" borderId="0" xfId="2880" applyFont="1" applyFill="1" applyAlignment="1">
      <alignment horizontal="center" vertical="center"/>
      <protection/>
    </xf>
    <xf numFmtId="0" fontId="84" fillId="47" borderId="53" xfId="2880" applyFont="1" applyFill="1" applyBorder="1" applyAlignment="1">
      <alignment horizontal="center" vertical="center"/>
      <protection/>
    </xf>
    <xf numFmtId="0" fontId="63" fillId="39" borderId="22" xfId="0" applyFont="1" applyFill="1" applyBorder="1" applyAlignment="1">
      <alignment horizontal="center" vertical="center" wrapText="1"/>
    </xf>
    <xf numFmtId="0" fontId="63" fillId="39" borderId="90" xfId="0" applyFont="1" applyFill="1" applyBorder="1" applyAlignment="1">
      <alignment horizontal="center" vertical="center" wrapText="1"/>
    </xf>
    <xf numFmtId="0" fontId="63" fillId="39" borderId="5" xfId="0" applyFont="1" applyFill="1" applyBorder="1" applyAlignment="1">
      <alignment horizontal="center" vertical="center" wrapText="1"/>
    </xf>
    <xf numFmtId="3" fontId="14" fillId="39" borderId="22" xfId="0" applyNumberFormat="1" applyFont="1" applyFill="1" applyBorder="1" applyAlignment="1">
      <alignment horizontal="center" vertical="center" wrapText="1"/>
    </xf>
    <xf numFmtId="0" fontId="14" fillId="39" borderId="90" xfId="0" applyFont="1" applyFill="1" applyBorder="1" applyAlignment="1">
      <alignment horizontal="center" vertical="center" wrapText="1"/>
    </xf>
    <xf numFmtId="0" fontId="14" fillId="39" borderId="5" xfId="0" applyFont="1" applyFill="1" applyBorder="1" applyAlignment="1">
      <alignment horizontal="center" vertical="center" wrapText="1"/>
    </xf>
    <xf numFmtId="0" fontId="14" fillId="39" borderId="22" xfId="0" applyFont="1" applyFill="1" applyBorder="1" applyAlignment="1">
      <alignment horizontal="center" vertical="center" wrapText="1"/>
    </xf>
    <xf numFmtId="0" fontId="14" fillId="39" borderId="21" xfId="0" applyFont="1" applyFill="1" applyBorder="1" applyAlignment="1">
      <alignment horizontal="center" vertical="center" wrapText="1"/>
    </xf>
    <xf numFmtId="0" fontId="14" fillId="39" borderId="95" xfId="0" applyFont="1" applyFill="1" applyBorder="1" applyAlignment="1">
      <alignment horizontal="center" vertical="center" wrapText="1"/>
    </xf>
    <xf numFmtId="0" fontId="14" fillId="39" borderId="69" xfId="0" applyFont="1" applyFill="1" applyBorder="1" applyAlignment="1">
      <alignment horizontal="center" vertical="center" wrapText="1"/>
    </xf>
    <xf numFmtId="0" fontId="15" fillId="0" borderId="1" xfId="0" applyFont="1" applyBorder="1" applyAlignment="1">
      <alignment vertical="center" wrapText="1"/>
    </xf>
    <xf numFmtId="0" fontId="12" fillId="40" borderId="1" xfId="0" applyFont="1" applyFill="1" applyBorder="1" applyAlignment="1">
      <alignment horizontal="center" vertical="center" wrapText="1"/>
    </xf>
    <xf numFmtId="0" fontId="14" fillId="0" borderId="68" xfId="0" applyFont="1" applyBorder="1" applyAlignment="1">
      <alignment vertical="center" wrapText="1"/>
    </xf>
    <xf numFmtId="0" fontId="21" fillId="39" borderId="1" xfId="0" applyFont="1" applyFill="1" applyBorder="1" applyAlignment="1">
      <alignment horizontal="center" vertical="center"/>
    </xf>
    <xf numFmtId="0" fontId="9" fillId="39" borderId="22" xfId="0" applyFont="1" applyFill="1" applyBorder="1" applyAlignment="1">
      <alignment horizontal="center" vertical="center" wrapText="1"/>
    </xf>
    <xf numFmtId="0" fontId="9" fillId="37" borderId="14" xfId="0" applyFont="1" applyFill="1" applyBorder="1" applyAlignment="1">
      <alignment horizontal="left" vertical="center" wrapText="1"/>
    </xf>
    <xf numFmtId="0" fontId="9" fillId="37" borderId="82" xfId="0" applyFont="1" applyFill="1" applyBorder="1" applyAlignment="1">
      <alignment horizontal="left" vertical="center" wrapText="1"/>
    </xf>
    <xf numFmtId="0" fontId="9" fillId="37" borderId="62" xfId="0" applyFont="1" applyFill="1" applyBorder="1" applyAlignment="1">
      <alignment horizontal="left" vertical="center" wrapText="1"/>
    </xf>
    <xf numFmtId="0" fontId="9" fillId="37" borderId="96" xfId="0" applyFont="1" applyFill="1" applyBorder="1" applyAlignment="1">
      <alignment horizontal="center" vertical="center" wrapText="1"/>
    </xf>
    <xf numFmtId="0" fontId="9" fillId="37" borderId="64" xfId="0" applyFont="1" applyFill="1" applyBorder="1" applyAlignment="1">
      <alignment horizontal="center" vertical="center" wrapText="1"/>
    </xf>
    <xf numFmtId="0" fontId="9" fillId="37" borderId="98" xfId="0" applyFont="1" applyFill="1" applyBorder="1" applyAlignment="1">
      <alignment horizontal="center" vertical="center" wrapText="1"/>
    </xf>
    <xf numFmtId="0" fontId="3" fillId="39" borderId="14" xfId="0" applyFont="1" applyFill="1" applyBorder="1" applyAlignment="1">
      <alignment horizontal="center" vertical="center" wrapText="1"/>
    </xf>
    <xf numFmtId="0" fontId="3" fillId="39" borderId="83" xfId="0" applyFont="1" applyFill="1" applyBorder="1" applyAlignment="1">
      <alignment horizontal="center" vertical="center" wrapText="1"/>
    </xf>
    <xf numFmtId="3" fontId="14" fillId="0" borderId="99" xfId="0" applyNumberFormat="1" applyFont="1" applyBorder="1" applyAlignment="1">
      <alignment horizontal="center" vertical="center"/>
    </xf>
    <xf numFmtId="0" fontId="62" fillId="57" borderId="31" xfId="2880" applyFont="1" applyFill="1" applyBorder="1" applyAlignment="1">
      <alignment horizontal="center" vertical="center"/>
      <protection/>
    </xf>
    <xf numFmtId="0" fontId="62" fillId="57" borderId="100" xfId="2880" applyFont="1" applyFill="1" applyBorder="1" applyAlignment="1">
      <alignment horizontal="center" vertical="center"/>
      <protection/>
    </xf>
  </cellXfs>
  <cellStyles count="13458">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_Hoja1" xfId="261"/>
    <cellStyle name="Moneda [0] 2" xfId="262"/>
    <cellStyle name="Moneda [0] 2 2" xfId="263"/>
    <cellStyle name="Moneda [0] 2 2 2" xfId="264"/>
    <cellStyle name="Moneda [0] 2 2 2 2" xfId="265"/>
    <cellStyle name="Moneda [0] 2 2 3" xfId="266"/>
    <cellStyle name="Moneda [0] 2 2 4" xfId="267"/>
    <cellStyle name="Moneda [0] 2 3" xfId="268"/>
    <cellStyle name="Moneda [0] 2 3 2" xfId="269"/>
    <cellStyle name="Moneda [0] 2 4" xfId="270"/>
    <cellStyle name="Moneda [0] 2 5" xfId="271"/>
    <cellStyle name="Moneda [0] 3" xfId="272"/>
    <cellStyle name="Moneda [0] 3 2" xfId="273"/>
    <cellStyle name="Moneda [0] 3 2 2" xfId="274"/>
    <cellStyle name="Moneda [0] 3 2 2 2" xfId="275"/>
    <cellStyle name="Moneda [0] 3 2 3" xfId="276"/>
    <cellStyle name="Moneda [0] 3 2 3 2" xfId="277"/>
    <cellStyle name="Moneda [0] 3 2 4" xfId="278"/>
    <cellStyle name="Moneda [0] 3 2 4 2" xfId="279"/>
    <cellStyle name="Moneda [0] 3 2 5" xfId="280"/>
    <cellStyle name="Moneda [0] 3 3" xfId="281"/>
    <cellStyle name="Moneda [0] 3 3 2" xfId="282"/>
    <cellStyle name="Moneda [0] 3 4" xfId="283"/>
    <cellStyle name="Moneda [0] 3 4 2" xfId="284"/>
    <cellStyle name="Moneda [0] 3 5" xfId="285"/>
    <cellStyle name="Moneda [0] 3 5 2" xfId="286"/>
    <cellStyle name="Moneda [0] 3 6" xfId="287"/>
    <cellStyle name="Moneda [0] 3 7" xfId="288"/>
    <cellStyle name="Moneda [0] 4" xfId="289"/>
    <cellStyle name="Moneda [0] 4 2" xfId="290"/>
    <cellStyle name="Moneda [0] 4 2 2" xfId="291"/>
    <cellStyle name="Moneda [0] 4 3" xfId="292"/>
    <cellStyle name="Moneda [0] 4 3 2" xfId="293"/>
    <cellStyle name="Moneda [0] 4 4" xfId="294"/>
    <cellStyle name="Moneda [0] 4 4 2" xfId="295"/>
    <cellStyle name="Moneda [0] 4 5" xfId="296"/>
    <cellStyle name="Moneda [0] 5" xfId="297"/>
    <cellStyle name="Moneda [0] 5 2" xfId="298"/>
    <cellStyle name="Moneda [0] 5 2 2" xfId="299"/>
    <cellStyle name="Moneda [0] 5 3" xfId="300"/>
    <cellStyle name="Moneda [0] 5 3 2" xfId="301"/>
    <cellStyle name="Moneda [0] 5 4" xfId="302"/>
    <cellStyle name="Moneda [0] 5 4 2" xfId="303"/>
    <cellStyle name="Moneda [0] 5 5" xfId="304"/>
    <cellStyle name="Moneda [0] 6" xfId="305"/>
    <cellStyle name="Moneda [0] 6 2" xfId="306"/>
    <cellStyle name="Moneda [0] 7" xfId="307"/>
    <cellStyle name="Moneda [0] 7 2" xfId="308"/>
    <cellStyle name="Moneda [0] 8" xfId="309"/>
    <cellStyle name="Moneda [0] 8 2" xfId="310"/>
    <cellStyle name="Moneda [0] 9" xfId="311"/>
    <cellStyle name="Moneda [0] 9 2" xfId="312"/>
    <cellStyle name="Moneda 10" xfId="313"/>
    <cellStyle name="Moneda 10 10" xfId="314"/>
    <cellStyle name="Moneda 10 11" xfId="315"/>
    <cellStyle name="Moneda 10 2" xfId="316"/>
    <cellStyle name="Moneda 10 2 2" xfId="317"/>
    <cellStyle name="Moneda 10 2 2 2" xfId="318"/>
    <cellStyle name="Moneda 10 2 2 2 2" xfId="319"/>
    <cellStyle name="Moneda 10 2 2 2 2 2" xfId="320"/>
    <cellStyle name="Moneda 10 2 2 2 3" xfId="321"/>
    <cellStyle name="Moneda 10 2 2 2 3 2" xfId="322"/>
    <cellStyle name="Moneda 10 2 2 2 4" xfId="323"/>
    <cellStyle name="Moneda 10 2 2 2 4 2" xfId="324"/>
    <cellStyle name="Moneda 10 2 2 2 5" xfId="325"/>
    <cellStyle name="Moneda 10 2 2 3" xfId="326"/>
    <cellStyle name="Moneda 10 2 2 3 2" xfId="327"/>
    <cellStyle name="Moneda 10 2 2 4" xfId="328"/>
    <cellStyle name="Moneda 10 2 2 4 2" xfId="329"/>
    <cellStyle name="Moneda 10 2 2 5" xfId="330"/>
    <cellStyle name="Moneda 10 2 2 5 2" xfId="331"/>
    <cellStyle name="Moneda 10 2 2 6" xfId="332"/>
    <cellStyle name="Moneda 10 2 3" xfId="333"/>
    <cellStyle name="Moneda 10 2 3 2" xfId="334"/>
    <cellStyle name="Moneda 10 2 3 2 2" xfId="335"/>
    <cellStyle name="Moneda 10 2 3 3" xfId="336"/>
    <cellStyle name="Moneda 10 2 3 3 2" xfId="337"/>
    <cellStyle name="Moneda 10 2 3 4" xfId="338"/>
    <cellStyle name="Moneda 10 2 3 4 2" xfId="339"/>
    <cellStyle name="Moneda 10 2 3 5" xfId="340"/>
    <cellStyle name="Moneda 10 2 4" xfId="341"/>
    <cellStyle name="Moneda 10 2 4 2" xfId="342"/>
    <cellStyle name="Moneda 10 2 5" xfId="343"/>
    <cellStyle name="Moneda 10 2 5 2" xfId="344"/>
    <cellStyle name="Moneda 10 2 6" xfId="345"/>
    <cellStyle name="Moneda 10 2 6 2" xfId="346"/>
    <cellStyle name="Moneda 10 2 7" xfId="347"/>
    <cellStyle name="Moneda 10 2 8" xfId="348"/>
    <cellStyle name="Moneda 10 3" xfId="349"/>
    <cellStyle name="Moneda 10 3 2" xfId="350"/>
    <cellStyle name="Moneda 10 3 2 2" xfId="351"/>
    <cellStyle name="Moneda 10 3 2 2 2" xfId="352"/>
    <cellStyle name="Moneda 10 3 2 2 2 2" xfId="353"/>
    <cellStyle name="Moneda 10 3 2 2 3" xfId="354"/>
    <cellStyle name="Moneda 10 3 2 2 3 2" xfId="355"/>
    <cellStyle name="Moneda 10 3 2 2 4" xfId="356"/>
    <cellStyle name="Moneda 10 3 2 2 4 2" xfId="357"/>
    <cellStyle name="Moneda 10 3 2 2 5" xfId="358"/>
    <cellStyle name="Moneda 10 3 2 3" xfId="359"/>
    <cellStyle name="Moneda 10 3 2 3 2" xfId="360"/>
    <cellStyle name="Moneda 10 3 2 4" xfId="361"/>
    <cellStyle name="Moneda 10 3 2 4 2" xfId="362"/>
    <cellStyle name="Moneda 10 3 2 5" xfId="363"/>
    <cellStyle name="Moneda 10 3 2 5 2" xfId="364"/>
    <cellStyle name="Moneda 10 3 2 6" xfId="365"/>
    <cellStyle name="Moneda 10 3 3" xfId="366"/>
    <cellStyle name="Moneda 10 3 3 2" xfId="367"/>
    <cellStyle name="Moneda 10 3 3 2 2" xfId="368"/>
    <cellStyle name="Moneda 10 3 3 3" xfId="369"/>
    <cellStyle name="Moneda 10 3 3 3 2" xfId="370"/>
    <cellStyle name="Moneda 10 3 3 4" xfId="371"/>
    <cellStyle name="Moneda 10 3 3 4 2" xfId="372"/>
    <cellStyle name="Moneda 10 3 3 5" xfId="373"/>
    <cellStyle name="Moneda 10 3 4" xfId="374"/>
    <cellStyle name="Moneda 10 3 4 2" xfId="375"/>
    <cellStyle name="Moneda 10 3 5" xfId="376"/>
    <cellStyle name="Moneda 10 3 5 2" xfId="377"/>
    <cellStyle name="Moneda 10 3 6" xfId="378"/>
    <cellStyle name="Moneda 10 3 6 2" xfId="379"/>
    <cellStyle name="Moneda 10 3 7" xfId="380"/>
    <cellStyle name="Moneda 10 4" xfId="381"/>
    <cellStyle name="Moneda 10 4 2" xfId="382"/>
    <cellStyle name="Moneda 10 4 2 2" xfId="383"/>
    <cellStyle name="Moneda 10 4 2 2 2" xfId="384"/>
    <cellStyle name="Moneda 10 4 2 2 2 2" xfId="385"/>
    <cellStyle name="Moneda 10 4 2 2 3" xfId="386"/>
    <cellStyle name="Moneda 10 4 2 2 3 2" xfId="387"/>
    <cellStyle name="Moneda 10 4 2 2 4" xfId="388"/>
    <cellStyle name="Moneda 10 4 2 2 4 2" xfId="389"/>
    <cellStyle name="Moneda 10 4 2 2 5" xfId="390"/>
    <cellStyle name="Moneda 10 4 2 3" xfId="391"/>
    <cellStyle name="Moneda 10 4 2 3 2" xfId="392"/>
    <cellStyle name="Moneda 10 4 2 4" xfId="393"/>
    <cellStyle name="Moneda 10 4 2 4 2" xfId="394"/>
    <cellStyle name="Moneda 10 4 2 5" xfId="395"/>
    <cellStyle name="Moneda 10 4 2 5 2" xfId="396"/>
    <cellStyle name="Moneda 10 4 2 6" xfId="397"/>
    <cellStyle name="Moneda 10 4 3" xfId="398"/>
    <cellStyle name="Moneda 10 4 3 2" xfId="399"/>
    <cellStyle name="Moneda 10 4 3 2 2" xfId="400"/>
    <cellStyle name="Moneda 10 4 3 3" xfId="401"/>
    <cellStyle name="Moneda 10 4 3 3 2" xfId="402"/>
    <cellStyle name="Moneda 10 4 3 4" xfId="403"/>
    <cellStyle name="Moneda 10 4 3 4 2" xfId="404"/>
    <cellStyle name="Moneda 10 4 3 5" xfId="405"/>
    <cellStyle name="Moneda 10 4 4" xfId="406"/>
    <cellStyle name="Moneda 10 4 4 2" xfId="407"/>
    <cellStyle name="Moneda 10 4 5" xfId="408"/>
    <cellStyle name="Moneda 10 4 5 2" xfId="409"/>
    <cellStyle name="Moneda 10 4 6" xfId="410"/>
    <cellStyle name="Moneda 10 4 6 2" xfId="411"/>
    <cellStyle name="Moneda 10 4 7" xfId="412"/>
    <cellStyle name="Moneda 10 5" xfId="413"/>
    <cellStyle name="Moneda 10 5 2" xfId="414"/>
    <cellStyle name="Moneda 10 5 2 2" xfId="415"/>
    <cellStyle name="Moneda 10 5 2 2 2" xfId="416"/>
    <cellStyle name="Moneda 10 5 2 3" xfId="417"/>
    <cellStyle name="Moneda 10 5 2 3 2" xfId="418"/>
    <cellStyle name="Moneda 10 5 2 4" xfId="419"/>
    <cellStyle name="Moneda 10 5 2 4 2" xfId="420"/>
    <cellStyle name="Moneda 10 5 2 5" xfId="421"/>
    <cellStyle name="Moneda 10 5 3" xfId="422"/>
    <cellStyle name="Moneda 10 5 3 2" xfId="423"/>
    <cellStyle name="Moneda 10 5 4" xfId="424"/>
    <cellStyle name="Moneda 10 5 4 2" xfId="425"/>
    <cellStyle name="Moneda 10 5 5" xfId="426"/>
    <cellStyle name="Moneda 10 5 5 2" xfId="427"/>
    <cellStyle name="Moneda 10 5 6" xfId="428"/>
    <cellStyle name="Moneda 10 6" xfId="429"/>
    <cellStyle name="Moneda 10 6 2" xfId="430"/>
    <cellStyle name="Moneda 10 6 2 2" xfId="431"/>
    <cellStyle name="Moneda 10 6 3" xfId="432"/>
    <cellStyle name="Moneda 10 6 3 2" xfId="433"/>
    <cellStyle name="Moneda 10 6 4" xfId="434"/>
    <cellStyle name="Moneda 10 6 4 2" xfId="435"/>
    <cellStyle name="Moneda 10 6 5" xfId="436"/>
    <cellStyle name="Moneda 10 7" xfId="437"/>
    <cellStyle name="Moneda 10 7 2" xfId="438"/>
    <cellStyle name="Moneda 10 8" xfId="439"/>
    <cellStyle name="Moneda 10 8 2" xfId="440"/>
    <cellStyle name="Moneda 10 9" xfId="441"/>
    <cellStyle name="Moneda 10 9 2" xfId="442"/>
    <cellStyle name="Moneda 11" xfId="443"/>
    <cellStyle name="Moneda 11 10" xfId="444"/>
    <cellStyle name="Moneda 11 11" xfId="445"/>
    <cellStyle name="Moneda 11 2" xfId="446"/>
    <cellStyle name="Moneda 11 2 2" xfId="447"/>
    <cellStyle name="Moneda 11 2 2 2" xfId="448"/>
    <cellStyle name="Moneda 11 2 2 2 2" xfId="449"/>
    <cellStyle name="Moneda 11 2 2 2 2 2" xfId="450"/>
    <cellStyle name="Moneda 11 2 2 2 3" xfId="451"/>
    <cellStyle name="Moneda 11 2 2 2 3 2" xfId="452"/>
    <cellStyle name="Moneda 11 2 2 2 4" xfId="453"/>
    <cellStyle name="Moneda 11 2 2 2 4 2" xfId="454"/>
    <cellStyle name="Moneda 11 2 2 2 5" xfId="455"/>
    <cellStyle name="Moneda 11 2 2 3" xfId="456"/>
    <cellStyle name="Moneda 11 2 2 3 2" xfId="457"/>
    <cellStyle name="Moneda 11 2 2 4" xfId="458"/>
    <cellStyle name="Moneda 11 2 2 4 2" xfId="459"/>
    <cellStyle name="Moneda 11 2 2 5" xfId="460"/>
    <cellStyle name="Moneda 11 2 2 5 2" xfId="461"/>
    <cellStyle name="Moneda 11 2 2 6" xfId="462"/>
    <cellStyle name="Moneda 11 2 3" xfId="463"/>
    <cellStyle name="Moneda 11 2 3 2" xfId="464"/>
    <cellStyle name="Moneda 11 2 3 2 2" xfId="465"/>
    <cellStyle name="Moneda 11 2 3 3" xfId="466"/>
    <cellStyle name="Moneda 11 2 3 3 2" xfId="467"/>
    <cellStyle name="Moneda 11 2 3 4" xfId="468"/>
    <cellStyle name="Moneda 11 2 3 4 2" xfId="469"/>
    <cellStyle name="Moneda 11 2 3 5" xfId="470"/>
    <cellStyle name="Moneda 11 2 4" xfId="471"/>
    <cellStyle name="Moneda 11 2 4 2" xfId="472"/>
    <cellStyle name="Moneda 11 2 5" xfId="473"/>
    <cellStyle name="Moneda 11 2 5 2" xfId="474"/>
    <cellStyle name="Moneda 11 2 6" xfId="475"/>
    <cellStyle name="Moneda 11 2 6 2" xfId="476"/>
    <cellStyle name="Moneda 11 2 7" xfId="477"/>
    <cellStyle name="Moneda 11 2 8" xfId="478"/>
    <cellStyle name="Moneda 11 3" xfId="479"/>
    <cellStyle name="Moneda 11 3 2" xfId="480"/>
    <cellStyle name="Moneda 11 3 2 2" xfId="481"/>
    <cellStyle name="Moneda 11 3 2 2 2" xfId="482"/>
    <cellStyle name="Moneda 11 3 2 2 2 2" xfId="483"/>
    <cellStyle name="Moneda 11 3 2 2 3" xfId="484"/>
    <cellStyle name="Moneda 11 3 2 2 3 2" xfId="485"/>
    <cellStyle name="Moneda 11 3 2 2 4" xfId="486"/>
    <cellStyle name="Moneda 11 3 2 2 4 2" xfId="487"/>
    <cellStyle name="Moneda 11 3 2 2 5" xfId="488"/>
    <cellStyle name="Moneda 11 3 2 3" xfId="489"/>
    <cellStyle name="Moneda 11 3 2 3 2" xfId="490"/>
    <cellStyle name="Moneda 11 3 2 4" xfId="491"/>
    <cellStyle name="Moneda 11 3 2 4 2" xfId="492"/>
    <cellStyle name="Moneda 11 3 2 5" xfId="493"/>
    <cellStyle name="Moneda 11 3 2 5 2" xfId="494"/>
    <cellStyle name="Moneda 11 3 2 6" xfId="495"/>
    <cellStyle name="Moneda 11 3 3" xfId="496"/>
    <cellStyle name="Moneda 11 3 3 2" xfId="497"/>
    <cellStyle name="Moneda 11 3 3 2 2" xfId="498"/>
    <cellStyle name="Moneda 11 3 3 3" xfId="499"/>
    <cellStyle name="Moneda 11 3 3 3 2" xfId="500"/>
    <cellStyle name="Moneda 11 3 3 4" xfId="501"/>
    <cellStyle name="Moneda 11 3 3 4 2" xfId="502"/>
    <cellStyle name="Moneda 11 3 3 5" xfId="503"/>
    <cellStyle name="Moneda 11 3 4" xfId="504"/>
    <cellStyle name="Moneda 11 3 4 2" xfId="505"/>
    <cellStyle name="Moneda 11 3 5" xfId="506"/>
    <cellStyle name="Moneda 11 3 5 2" xfId="507"/>
    <cellStyle name="Moneda 11 3 6" xfId="508"/>
    <cellStyle name="Moneda 11 3 6 2" xfId="509"/>
    <cellStyle name="Moneda 11 3 7" xfId="510"/>
    <cellStyle name="Moneda 11 4" xfId="511"/>
    <cellStyle name="Moneda 11 4 2" xfId="512"/>
    <cellStyle name="Moneda 11 4 2 2" xfId="513"/>
    <cellStyle name="Moneda 11 4 2 2 2" xfId="514"/>
    <cellStyle name="Moneda 11 4 2 2 2 2" xfId="515"/>
    <cellStyle name="Moneda 11 4 2 2 3" xfId="516"/>
    <cellStyle name="Moneda 11 4 2 2 3 2" xfId="517"/>
    <cellStyle name="Moneda 11 4 2 2 4" xfId="518"/>
    <cellStyle name="Moneda 11 4 2 2 4 2" xfId="519"/>
    <cellStyle name="Moneda 11 4 2 2 5" xfId="520"/>
    <cellStyle name="Moneda 11 4 2 3" xfId="521"/>
    <cellStyle name="Moneda 11 4 2 3 2" xfId="522"/>
    <cellStyle name="Moneda 11 4 2 4" xfId="523"/>
    <cellStyle name="Moneda 11 4 2 4 2" xfId="524"/>
    <cellStyle name="Moneda 11 4 2 5" xfId="525"/>
    <cellStyle name="Moneda 11 4 2 5 2" xfId="526"/>
    <cellStyle name="Moneda 11 4 2 6" xfId="527"/>
    <cellStyle name="Moneda 11 4 3" xfId="528"/>
    <cellStyle name="Moneda 11 4 3 2" xfId="529"/>
    <cellStyle name="Moneda 11 4 3 2 2" xfId="530"/>
    <cellStyle name="Moneda 11 4 3 3" xfId="531"/>
    <cellStyle name="Moneda 11 4 3 3 2" xfId="532"/>
    <cellStyle name="Moneda 11 4 3 4" xfId="533"/>
    <cellStyle name="Moneda 11 4 3 4 2" xfId="534"/>
    <cellStyle name="Moneda 11 4 3 5" xfId="535"/>
    <cellStyle name="Moneda 11 4 4" xfId="536"/>
    <cellStyle name="Moneda 11 4 4 2" xfId="537"/>
    <cellStyle name="Moneda 11 4 5" xfId="538"/>
    <cellStyle name="Moneda 11 4 5 2" xfId="539"/>
    <cellStyle name="Moneda 11 4 6" xfId="540"/>
    <cellStyle name="Moneda 11 4 6 2" xfId="541"/>
    <cellStyle name="Moneda 11 4 7" xfId="542"/>
    <cellStyle name="Moneda 11 5" xfId="543"/>
    <cellStyle name="Moneda 11 5 2" xfId="544"/>
    <cellStyle name="Moneda 11 5 2 2" xfId="545"/>
    <cellStyle name="Moneda 11 5 2 2 2" xfId="546"/>
    <cellStyle name="Moneda 11 5 2 3" xfId="547"/>
    <cellStyle name="Moneda 11 5 2 3 2" xfId="548"/>
    <cellStyle name="Moneda 11 5 2 4" xfId="549"/>
    <cellStyle name="Moneda 11 5 2 4 2" xfId="550"/>
    <cellStyle name="Moneda 11 5 2 5" xfId="551"/>
    <cellStyle name="Moneda 11 5 3" xfId="552"/>
    <cellStyle name="Moneda 11 5 3 2" xfId="553"/>
    <cellStyle name="Moneda 11 5 4" xfId="554"/>
    <cellStyle name="Moneda 11 5 4 2" xfId="555"/>
    <cellStyle name="Moneda 11 5 5" xfId="556"/>
    <cellStyle name="Moneda 11 5 5 2" xfId="557"/>
    <cellStyle name="Moneda 11 5 6" xfId="558"/>
    <cellStyle name="Moneda 11 6" xfId="559"/>
    <cellStyle name="Moneda 11 6 2" xfId="560"/>
    <cellStyle name="Moneda 11 6 2 2" xfId="561"/>
    <cellStyle name="Moneda 11 6 3" xfId="562"/>
    <cellStyle name="Moneda 11 6 3 2" xfId="563"/>
    <cellStyle name="Moneda 11 6 4" xfId="564"/>
    <cellStyle name="Moneda 11 6 4 2" xfId="565"/>
    <cellStyle name="Moneda 11 6 5" xfId="566"/>
    <cellStyle name="Moneda 11 7" xfId="567"/>
    <cellStyle name="Moneda 11 7 2" xfId="568"/>
    <cellStyle name="Moneda 11 8" xfId="569"/>
    <cellStyle name="Moneda 11 8 2" xfId="570"/>
    <cellStyle name="Moneda 11 9" xfId="571"/>
    <cellStyle name="Moneda 11 9 2" xfId="572"/>
    <cellStyle name="Moneda 12" xfId="573"/>
    <cellStyle name="Moneda 12 2" xfId="574"/>
    <cellStyle name="Moneda 12 2 2" xfId="575"/>
    <cellStyle name="Moneda 12 2 2 2" xfId="576"/>
    <cellStyle name="Moneda 12 2 2 2 2" xfId="577"/>
    <cellStyle name="Moneda 12 2 2 2 2 2" xfId="578"/>
    <cellStyle name="Moneda 12 2 2 2 3" xfId="579"/>
    <cellStyle name="Moneda 12 2 2 2 3 2" xfId="580"/>
    <cellStyle name="Moneda 12 2 2 2 4" xfId="581"/>
    <cellStyle name="Moneda 12 2 2 2 4 2" xfId="582"/>
    <cellStyle name="Moneda 12 2 2 2 5" xfId="583"/>
    <cellStyle name="Moneda 12 2 2 3" xfId="584"/>
    <cellStyle name="Moneda 12 2 2 3 2" xfId="585"/>
    <cellStyle name="Moneda 12 2 2 4" xfId="586"/>
    <cellStyle name="Moneda 12 2 2 4 2" xfId="587"/>
    <cellStyle name="Moneda 12 2 2 5" xfId="588"/>
    <cellStyle name="Moneda 12 2 2 5 2" xfId="589"/>
    <cellStyle name="Moneda 12 2 2 6" xfId="590"/>
    <cellStyle name="Moneda 12 2 3" xfId="591"/>
    <cellStyle name="Moneda 12 2 3 2" xfId="592"/>
    <cellStyle name="Moneda 12 2 3 2 2" xfId="593"/>
    <cellStyle name="Moneda 12 2 3 3" xfId="594"/>
    <cellStyle name="Moneda 12 2 3 3 2" xfId="595"/>
    <cellStyle name="Moneda 12 2 3 4" xfId="596"/>
    <cellStyle name="Moneda 12 2 3 4 2" xfId="597"/>
    <cellStyle name="Moneda 12 2 3 5" xfId="598"/>
    <cellStyle name="Moneda 12 2 4" xfId="599"/>
    <cellStyle name="Moneda 12 2 4 2" xfId="600"/>
    <cellStyle name="Moneda 12 2 5" xfId="601"/>
    <cellStyle name="Moneda 12 2 5 2" xfId="602"/>
    <cellStyle name="Moneda 12 2 6" xfId="603"/>
    <cellStyle name="Moneda 12 2 6 2" xfId="604"/>
    <cellStyle name="Moneda 12 2 7" xfId="605"/>
    <cellStyle name="Moneda 12 2 8" xfId="606"/>
    <cellStyle name="Moneda 12 3" xfId="607"/>
    <cellStyle name="Moneda 12 3 2" xfId="608"/>
    <cellStyle name="Moneda 12 3 2 2" xfId="609"/>
    <cellStyle name="Moneda 12 3 2 2 2" xfId="610"/>
    <cellStyle name="Moneda 12 3 2 3" xfId="611"/>
    <cellStyle name="Moneda 12 3 2 3 2" xfId="612"/>
    <cellStyle name="Moneda 12 3 2 4" xfId="613"/>
    <cellStyle name="Moneda 12 3 2 4 2" xfId="614"/>
    <cellStyle name="Moneda 12 3 2 5" xfId="615"/>
    <cellStyle name="Moneda 12 3 3" xfId="616"/>
    <cellStyle name="Moneda 12 3 3 2" xfId="617"/>
    <cellStyle name="Moneda 12 3 4" xfId="618"/>
    <cellStyle name="Moneda 12 3 4 2" xfId="619"/>
    <cellStyle name="Moneda 12 3 5" xfId="620"/>
    <cellStyle name="Moneda 12 3 5 2" xfId="621"/>
    <cellStyle name="Moneda 12 3 6" xfId="622"/>
    <cellStyle name="Moneda 12 4" xfId="623"/>
    <cellStyle name="Moneda 12 4 2" xfId="624"/>
    <cellStyle name="Moneda 12 4 2 2" xfId="625"/>
    <cellStyle name="Moneda 12 4 3" xfId="626"/>
    <cellStyle name="Moneda 12 4 3 2" xfId="627"/>
    <cellStyle name="Moneda 12 4 4" xfId="628"/>
    <cellStyle name="Moneda 12 4 4 2" xfId="629"/>
    <cellStyle name="Moneda 12 4 5" xfId="630"/>
    <cellStyle name="Moneda 12 5" xfId="631"/>
    <cellStyle name="Moneda 12 5 2" xfId="632"/>
    <cellStyle name="Moneda 12 6" xfId="633"/>
    <cellStyle name="Moneda 12 6 2" xfId="634"/>
    <cellStyle name="Moneda 12 7" xfId="635"/>
    <cellStyle name="Moneda 12 7 2" xfId="636"/>
    <cellStyle name="Moneda 12 8" xfId="637"/>
    <cellStyle name="Moneda 12 9" xfId="638"/>
    <cellStyle name="Moneda 13" xfId="639"/>
    <cellStyle name="Moneda 13 10" xfId="640"/>
    <cellStyle name="Moneda 13 2" xfId="641"/>
    <cellStyle name="Moneda 13 2 2" xfId="642"/>
    <cellStyle name="Moneda 13 2 2 2" xfId="643"/>
    <cellStyle name="Moneda 13 2 2 2 2" xfId="644"/>
    <cellStyle name="Moneda 13 2 2 2 2 2" xfId="645"/>
    <cellStyle name="Moneda 13 2 2 2 3" xfId="646"/>
    <cellStyle name="Moneda 13 2 2 2 3 2" xfId="647"/>
    <cellStyle name="Moneda 13 2 2 2 4" xfId="648"/>
    <cellStyle name="Moneda 13 2 2 2 4 2" xfId="649"/>
    <cellStyle name="Moneda 13 2 2 2 5" xfId="650"/>
    <cellStyle name="Moneda 13 2 2 3" xfId="651"/>
    <cellStyle name="Moneda 13 2 2 3 2" xfId="652"/>
    <cellStyle name="Moneda 13 2 2 4" xfId="653"/>
    <cellStyle name="Moneda 13 2 2 4 2" xfId="654"/>
    <cellStyle name="Moneda 13 2 2 5" xfId="655"/>
    <cellStyle name="Moneda 13 2 2 5 2" xfId="656"/>
    <cellStyle name="Moneda 13 2 2 6" xfId="657"/>
    <cellStyle name="Moneda 13 2 3" xfId="658"/>
    <cellStyle name="Moneda 13 2 3 2" xfId="659"/>
    <cellStyle name="Moneda 13 2 3 2 2" xfId="660"/>
    <cellStyle name="Moneda 13 2 3 3" xfId="661"/>
    <cellStyle name="Moneda 13 2 3 3 2" xfId="662"/>
    <cellStyle name="Moneda 13 2 3 4" xfId="663"/>
    <cellStyle name="Moneda 13 2 3 4 2" xfId="664"/>
    <cellStyle name="Moneda 13 2 3 5" xfId="665"/>
    <cellStyle name="Moneda 13 2 4" xfId="666"/>
    <cellStyle name="Moneda 13 2 4 2" xfId="667"/>
    <cellStyle name="Moneda 13 2 5" xfId="668"/>
    <cellStyle name="Moneda 13 2 5 2" xfId="669"/>
    <cellStyle name="Moneda 13 2 6" xfId="670"/>
    <cellStyle name="Moneda 13 2 6 2" xfId="671"/>
    <cellStyle name="Moneda 13 2 7" xfId="672"/>
    <cellStyle name="Moneda 13 2 8" xfId="673"/>
    <cellStyle name="Moneda 13 3" xfId="674"/>
    <cellStyle name="Moneda 13 3 2" xfId="675"/>
    <cellStyle name="Moneda 13 3 2 2" xfId="676"/>
    <cellStyle name="Moneda 13 3 2 2 2" xfId="677"/>
    <cellStyle name="Moneda 13 3 2 3" xfId="678"/>
    <cellStyle name="Moneda 13 3 2 3 2" xfId="679"/>
    <cellStyle name="Moneda 13 3 2 4" xfId="680"/>
    <cellStyle name="Moneda 13 3 2 4 2" xfId="681"/>
    <cellStyle name="Moneda 13 3 2 5" xfId="682"/>
    <cellStyle name="Moneda 13 3 3" xfId="683"/>
    <cellStyle name="Moneda 13 3 3 2" xfId="684"/>
    <cellStyle name="Moneda 13 3 4" xfId="685"/>
    <cellStyle name="Moneda 13 3 4 2" xfId="686"/>
    <cellStyle name="Moneda 13 3 5" xfId="687"/>
    <cellStyle name="Moneda 13 3 5 2" xfId="688"/>
    <cellStyle name="Moneda 13 3 6" xfId="689"/>
    <cellStyle name="Moneda 13 4" xfId="690"/>
    <cellStyle name="Moneda 13 4 2" xfId="691"/>
    <cellStyle name="Moneda 13 4 2 2" xfId="692"/>
    <cellStyle name="Moneda 13 4 3" xfId="693"/>
    <cellStyle name="Moneda 13 4 3 2" xfId="694"/>
    <cellStyle name="Moneda 13 4 4" xfId="695"/>
    <cellStyle name="Moneda 13 4 4 2" xfId="696"/>
    <cellStyle name="Moneda 13 4 5" xfId="697"/>
    <cellStyle name="Moneda 13 5" xfId="698"/>
    <cellStyle name="Moneda 13 5 2" xfId="699"/>
    <cellStyle name="Moneda 13 5 2 2" xfId="700"/>
    <cellStyle name="Moneda 13 5 3" xfId="701"/>
    <cellStyle name="Moneda 13 5 3 2" xfId="702"/>
    <cellStyle name="Moneda 13 5 4" xfId="703"/>
    <cellStyle name="Moneda 13 5 4 2" xfId="704"/>
    <cellStyle name="Moneda 13 5 5" xfId="705"/>
    <cellStyle name="Moneda 13 6" xfId="706"/>
    <cellStyle name="Moneda 13 6 2" xfId="707"/>
    <cellStyle name="Moneda 13 7" xfId="708"/>
    <cellStyle name="Moneda 13 7 2" xfId="709"/>
    <cellStyle name="Moneda 13 8" xfId="710"/>
    <cellStyle name="Moneda 13 8 2" xfId="711"/>
    <cellStyle name="Moneda 13 9" xfId="712"/>
    <cellStyle name="Moneda 14" xfId="713"/>
    <cellStyle name="Moneda 14 2" xfId="714"/>
    <cellStyle name="Moneda 14 2 2" xfId="715"/>
    <cellStyle name="Moneda 14 2 2 2" xfId="716"/>
    <cellStyle name="Moneda 14 2 2 2 2" xfId="717"/>
    <cellStyle name="Moneda 14 2 2 2 2 2" xfId="718"/>
    <cellStyle name="Moneda 14 2 2 2 3" xfId="719"/>
    <cellStyle name="Moneda 14 2 2 2 3 2" xfId="720"/>
    <cellStyle name="Moneda 14 2 2 2 4" xfId="721"/>
    <cellStyle name="Moneda 14 2 2 2 4 2" xfId="722"/>
    <cellStyle name="Moneda 14 2 2 2 5" xfId="723"/>
    <cellStyle name="Moneda 14 2 2 3" xfId="724"/>
    <cellStyle name="Moneda 14 2 2 3 2" xfId="725"/>
    <cellStyle name="Moneda 14 2 2 4" xfId="726"/>
    <cellStyle name="Moneda 14 2 2 4 2" xfId="727"/>
    <cellStyle name="Moneda 14 2 2 5" xfId="728"/>
    <cellStyle name="Moneda 14 2 2 5 2" xfId="729"/>
    <cellStyle name="Moneda 14 2 2 6" xfId="730"/>
    <cellStyle name="Moneda 14 2 3" xfId="731"/>
    <cellStyle name="Moneda 14 2 3 2" xfId="732"/>
    <cellStyle name="Moneda 14 2 3 2 2" xfId="733"/>
    <cellStyle name="Moneda 14 2 3 3" xfId="734"/>
    <cellStyle name="Moneda 14 2 3 3 2" xfId="735"/>
    <cellStyle name="Moneda 14 2 3 4" xfId="736"/>
    <cellStyle name="Moneda 14 2 3 4 2" xfId="737"/>
    <cellStyle name="Moneda 14 2 3 5" xfId="738"/>
    <cellStyle name="Moneda 14 2 4" xfId="739"/>
    <cellStyle name="Moneda 14 2 4 2" xfId="740"/>
    <cellStyle name="Moneda 14 2 5" xfId="741"/>
    <cellStyle name="Moneda 14 2 5 2" xfId="742"/>
    <cellStyle name="Moneda 14 2 6" xfId="743"/>
    <cellStyle name="Moneda 14 2 6 2" xfId="744"/>
    <cellStyle name="Moneda 14 2 7" xfId="745"/>
    <cellStyle name="Moneda 14 2 8" xfId="746"/>
    <cellStyle name="Moneda 14 3" xfId="747"/>
    <cellStyle name="Moneda 14 3 2" xfId="748"/>
    <cellStyle name="Moneda 14 3 2 2" xfId="749"/>
    <cellStyle name="Moneda 14 3 2 2 2" xfId="750"/>
    <cellStyle name="Moneda 14 3 2 3" xfId="751"/>
    <cellStyle name="Moneda 14 3 2 3 2" xfId="752"/>
    <cellStyle name="Moneda 14 3 2 4" xfId="753"/>
    <cellStyle name="Moneda 14 3 2 4 2" xfId="754"/>
    <cellStyle name="Moneda 14 3 2 5" xfId="755"/>
    <cellStyle name="Moneda 14 3 3" xfId="756"/>
    <cellStyle name="Moneda 14 3 3 2" xfId="757"/>
    <cellStyle name="Moneda 14 3 4" xfId="758"/>
    <cellStyle name="Moneda 14 3 4 2" xfId="759"/>
    <cellStyle name="Moneda 14 3 5" xfId="760"/>
    <cellStyle name="Moneda 14 3 5 2" xfId="761"/>
    <cellStyle name="Moneda 14 3 6" xfId="762"/>
    <cellStyle name="Moneda 14 4" xfId="763"/>
    <cellStyle name="Moneda 14 4 2" xfId="764"/>
    <cellStyle name="Moneda 14 4 2 2" xfId="765"/>
    <cellStyle name="Moneda 14 4 3" xfId="766"/>
    <cellStyle name="Moneda 14 4 3 2" xfId="767"/>
    <cellStyle name="Moneda 14 4 4" xfId="768"/>
    <cellStyle name="Moneda 14 4 4 2" xfId="769"/>
    <cellStyle name="Moneda 14 4 5" xfId="770"/>
    <cellStyle name="Moneda 14 5" xfId="771"/>
    <cellStyle name="Moneda 14 5 2" xfId="772"/>
    <cellStyle name="Moneda 14 6" xfId="773"/>
    <cellStyle name="Moneda 14 6 2" xfId="774"/>
    <cellStyle name="Moneda 14 7" xfId="775"/>
    <cellStyle name="Moneda 14 7 2" xfId="776"/>
    <cellStyle name="Moneda 14 8" xfId="777"/>
    <cellStyle name="Moneda 14 9" xfId="778"/>
    <cellStyle name="Moneda 15" xfId="779"/>
    <cellStyle name="Moneda 15 2" xfId="780"/>
    <cellStyle name="Moneda 15 2 2" xfId="781"/>
    <cellStyle name="Moneda 15 2 2 2" xfId="782"/>
    <cellStyle name="Moneda 15 2 2 2 2" xfId="783"/>
    <cellStyle name="Moneda 15 2 2 2 2 2" xfId="784"/>
    <cellStyle name="Moneda 15 2 2 2 3" xfId="785"/>
    <cellStyle name="Moneda 15 2 2 2 3 2" xfId="786"/>
    <cellStyle name="Moneda 15 2 2 2 4" xfId="787"/>
    <cellStyle name="Moneda 15 2 2 2 4 2" xfId="788"/>
    <cellStyle name="Moneda 15 2 2 2 5" xfId="789"/>
    <cellStyle name="Moneda 15 2 2 3" xfId="790"/>
    <cellStyle name="Moneda 15 2 2 3 2" xfId="791"/>
    <cellStyle name="Moneda 15 2 2 4" xfId="792"/>
    <cellStyle name="Moneda 15 2 2 4 2" xfId="793"/>
    <cellStyle name="Moneda 15 2 2 5" xfId="794"/>
    <cellStyle name="Moneda 15 2 2 5 2" xfId="795"/>
    <cellStyle name="Moneda 15 2 2 6" xfId="796"/>
    <cellStyle name="Moneda 15 2 3" xfId="797"/>
    <cellStyle name="Moneda 15 2 3 2" xfId="798"/>
    <cellStyle name="Moneda 15 2 3 2 2" xfId="799"/>
    <cellStyle name="Moneda 15 2 3 3" xfId="800"/>
    <cellStyle name="Moneda 15 2 3 3 2" xfId="801"/>
    <cellStyle name="Moneda 15 2 3 4" xfId="802"/>
    <cellStyle name="Moneda 15 2 3 4 2" xfId="803"/>
    <cellStyle name="Moneda 15 2 3 5" xfId="804"/>
    <cellStyle name="Moneda 15 2 4" xfId="805"/>
    <cellStyle name="Moneda 15 2 4 2" xfId="806"/>
    <cellStyle name="Moneda 15 2 5" xfId="807"/>
    <cellStyle name="Moneda 15 2 5 2" xfId="808"/>
    <cellStyle name="Moneda 15 2 6" xfId="809"/>
    <cellStyle name="Moneda 15 2 6 2" xfId="810"/>
    <cellStyle name="Moneda 15 2 7" xfId="811"/>
    <cellStyle name="Moneda 15 2 8" xfId="812"/>
    <cellStyle name="Moneda 15 3" xfId="813"/>
    <cellStyle name="Moneda 15 3 2" xfId="814"/>
    <cellStyle name="Moneda 15 3 2 2" xfId="815"/>
    <cellStyle name="Moneda 15 3 2 2 2" xfId="816"/>
    <cellStyle name="Moneda 15 3 2 3" xfId="817"/>
    <cellStyle name="Moneda 15 3 2 3 2" xfId="818"/>
    <cellStyle name="Moneda 15 3 2 4" xfId="819"/>
    <cellStyle name="Moneda 15 3 2 4 2" xfId="820"/>
    <cellStyle name="Moneda 15 3 2 5" xfId="821"/>
    <cellStyle name="Moneda 15 3 3" xfId="822"/>
    <cellStyle name="Moneda 15 3 3 2" xfId="823"/>
    <cellStyle name="Moneda 15 3 4" xfId="824"/>
    <cellStyle name="Moneda 15 3 4 2" xfId="825"/>
    <cellStyle name="Moneda 15 3 5" xfId="826"/>
    <cellStyle name="Moneda 15 3 5 2" xfId="827"/>
    <cellStyle name="Moneda 15 3 6" xfId="828"/>
    <cellStyle name="Moneda 15 4" xfId="829"/>
    <cellStyle name="Moneda 15 4 2" xfId="830"/>
    <cellStyle name="Moneda 15 4 2 2" xfId="831"/>
    <cellStyle name="Moneda 15 4 3" xfId="832"/>
    <cellStyle name="Moneda 15 4 3 2" xfId="833"/>
    <cellStyle name="Moneda 15 4 4" xfId="834"/>
    <cellStyle name="Moneda 15 4 4 2" xfId="835"/>
    <cellStyle name="Moneda 15 4 5" xfId="836"/>
    <cellStyle name="Moneda 15 5" xfId="837"/>
    <cellStyle name="Moneda 15 5 2" xfId="838"/>
    <cellStyle name="Moneda 15 6" xfId="839"/>
    <cellStyle name="Moneda 15 6 2" xfId="840"/>
    <cellStyle name="Moneda 15 7" xfId="841"/>
    <cellStyle name="Moneda 15 7 2" xfId="842"/>
    <cellStyle name="Moneda 15 8" xfId="843"/>
    <cellStyle name="Moneda 15 9" xfId="844"/>
    <cellStyle name="Moneda 16" xfId="845"/>
    <cellStyle name="Moneda 16 2" xfId="846"/>
    <cellStyle name="Moneda 16 2 2" xfId="847"/>
    <cellStyle name="Moneda 16 2 2 2" xfId="848"/>
    <cellStyle name="Moneda 16 2 2 2 2" xfId="849"/>
    <cellStyle name="Moneda 16 2 2 3" xfId="850"/>
    <cellStyle name="Moneda 16 2 2 3 2" xfId="851"/>
    <cellStyle name="Moneda 16 2 2 4" xfId="852"/>
    <cellStyle name="Moneda 16 2 2 4 2" xfId="853"/>
    <cellStyle name="Moneda 16 2 2 5" xfId="854"/>
    <cellStyle name="Moneda 16 2 3" xfId="855"/>
    <cellStyle name="Moneda 16 2 3 2" xfId="856"/>
    <cellStyle name="Moneda 16 2 4" xfId="857"/>
    <cellStyle name="Moneda 16 2 4 2" xfId="858"/>
    <cellStyle name="Moneda 16 2 5" xfId="859"/>
    <cellStyle name="Moneda 16 2 5 2" xfId="860"/>
    <cellStyle name="Moneda 16 2 6" xfId="861"/>
    <cellStyle name="Moneda 16 2 7" xfId="862"/>
    <cellStyle name="Moneda 16 3" xfId="863"/>
    <cellStyle name="Moneda 16 3 2" xfId="864"/>
    <cellStyle name="Moneda 16 3 2 2" xfId="865"/>
    <cellStyle name="Moneda 16 3 3" xfId="866"/>
    <cellStyle name="Moneda 16 3 3 2" xfId="867"/>
    <cellStyle name="Moneda 16 3 4" xfId="868"/>
    <cellStyle name="Moneda 16 3 4 2" xfId="869"/>
    <cellStyle name="Moneda 16 3 5" xfId="870"/>
    <cellStyle name="Moneda 16 4" xfId="871"/>
    <cellStyle name="Moneda 16 4 2" xfId="872"/>
    <cellStyle name="Moneda 16 5" xfId="873"/>
    <cellStyle name="Moneda 16 5 2" xfId="874"/>
    <cellStyle name="Moneda 16 6" xfId="875"/>
    <cellStyle name="Moneda 16 6 2" xfId="876"/>
    <cellStyle name="Moneda 16 7" xfId="877"/>
    <cellStyle name="Moneda 16 8" xfId="878"/>
    <cellStyle name="Moneda 17" xfId="879"/>
    <cellStyle name="Moneda 17 2" xfId="880"/>
    <cellStyle name="Moneda 17 2 2" xfId="881"/>
    <cellStyle name="Moneda 17 2 2 2" xfId="882"/>
    <cellStyle name="Moneda 17 2 2 2 2" xfId="883"/>
    <cellStyle name="Moneda 17 2 2 3" xfId="884"/>
    <cellStyle name="Moneda 17 2 2 3 2" xfId="885"/>
    <cellStyle name="Moneda 17 2 2 4" xfId="886"/>
    <cellStyle name="Moneda 17 2 2 4 2" xfId="887"/>
    <cellStyle name="Moneda 17 2 2 5" xfId="888"/>
    <cellStyle name="Moneda 17 2 3" xfId="889"/>
    <cellStyle name="Moneda 17 2 3 2" xfId="890"/>
    <cellStyle name="Moneda 17 2 4" xfId="891"/>
    <cellStyle name="Moneda 17 2 4 2" xfId="892"/>
    <cellStyle name="Moneda 17 2 5" xfId="893"/>
    <cellStyle name="Moneda 17 2 5 2" xfId="894"/>
    <cellStyle name="Moneda 17 2 6" xfId="895"/>
    <cellStyle name="Moneda 17 2 7" xfId="896"/>
    <cellStyle name="Moneda 17 3" xfId="897"/>
    <cellStyle name="Moneda 17 3 2" xfId="898"/>
    <cellStyle name="Moneda 17 3 2 2" xfId="899"/>
    <cellStyle name="Moneda 17 3 3" xfId="900"/>
    <cellStyle name="Moneda 17 3 3 2" xfId="901"/>
    <cellStyle name="Moneda 17 3 4" xfId="902"/>
    <cellStyle name="Moneda 17 3 4 2" xfId="903"/>
    <cellStyle name="Moneda 17 3 5" xfId="904"/>
    <cellStyle name="Moneda 17 4" xfId="905"/>
    <cellStyle name="Moneda 17 4 2" xfId="906"/>
    <cellStyle name="Moneda 17 5" xfId="907"/>
    <cellStyle name="Moneda 17 5 2" xfId="908"/>
    <cellStyle name="Moneda 17 6" xfId="909"/>
    <cellStyle name="Moneda 17 6 2" xfId="910"/>
    <cellStyle name="Moneda 17 7" xfId="911"/>
    <cellStyle name="Moneda 17 8" xfId="912"/>
    <cellStyle name="Moneda 18" xfId="913"/>
    <cellStyle name="Moneda 18 2" xfId="914"/>
    <cellStyle name="Moneda 18 2 2" xfId="915"/>
    <cellStyle name="Moneda 18 2 2 2" xfId="916"/>
    <cellStyle name="Moneda 18 2 2 2 2" xfId="917"/>
    <cellStyle name="Moneda 18 2 2 3" xfId="918"/>
    <cellStyle name="Moneda 18 2 2 3 2" xfId="919"/>
    <cellStyle name="Moneda 18 2 2 4" xfId="920"/>
    <cellStyle name="Moneda 18 2 2 4 2" xfId="921"/>
    <cellStyle name="Moneda 18 2 2 5" xfId="922"/>
    <cellStyle name="Moneda 18 2 3" xfId="923"/>
    <cellStyle name="Moneda 18 2 3 2" xfId="924"/>
    <cellStyle name="Moneda 18 2 4" xfId="925"/>
    <cellStyle name="Moneda 18 2 4 2" xfId="926"/>
    <cellStyle name="Moneda 18 2 5" xfId="927"/>
    <cellStyle name="Moneda 18 2 5 2" xfId="928"/>
    <cellStyle name="Moneda 18 2 6" xfId="929"/>
    <cellStyle name="Moneda 18 2 7" xfId="930"/>
    <cellStyle name="Moneda 18 3" xfId="931"/>
    <cellStyle name="Moneda 18 3 2" xfId="932"/>
    <cellStyle name="Moneda 18 3 2 2" xfId="933"/>
    <cellStyle name="Moneda 18 3 3" xfId="934"/>
    <cellStyle name="Moneda 18 3 3 2" xfId="935"/>
    <cellStyle name="Moneda 18 3 4" xfId="936"/>
    <cellStyle name="Moneda 18 3 4 2" xfId="937"/>
    <cellStyle name="Moneda 18 3 5" xfId="938"/>
    <cellStyle name="Moneda 18 4" xfId="939"/>
    <cellStyle name="Moneda 18 4 2" xfId="940"/>
    <cellStyle name="Moneda 18 5" xfId="941"/>
    <cellStyle name="Moneda 18 5 2" xfId="942"/>
    <cellStyle name="Moneda 18 6" xfId="943"/>
    <cellStyle name="Moneda 18 6 2" xfId="944"/>
    <cellStyle name="Moneda 18 7" xfId="945"/>
    <cellStyle name="Moneda 18 8" xfId="946"/>
    <cellStyle name="Moneda 19" xfId="947"/>
    <cellStyle name="Moneda 19 2" xfId="948"/>
    <cellStyle name="Moneda 19 2 2" xfId="949"/>
    <cellStyle name="Moneda 19 2 2 2" xfId="950"/>
    <cellStyle name="Moneda 19 2 2 2 2" xfId="951"/>
    <cellStyle name="Moneda 19 2 2 3" xfId="952"/>
    <cellStyle name="Moneda 19 2 2 3 2" xfId="953"/>
    <cellStyle name="Moneda 19 2 2 4" xfId="954"/>
    <cellStyle name="Moneda 19 2 2 4 2" xfId="955"/>
    <cellStyle name="Moneda 19 2 2 5" xfId="956"/>
    <cellStyle name="Moneda 19 2 3" xfId="957"/>
    <cellStyle name="Moneda 19 2 3 2" xfId="958"/>
    <cellStyle name="Moneda 19 2 4" xfId="959"/>
    <cellStyle name="Moneda 19 2 4 2" xfId="960"/>
    <cellStyle name="Moneda 19 2 5" xfId="961"/>
    <cellStyle name="Moneda 19 2 5 2" xfId="962"/>
    <cellStyle name="Moneda 19 2 6" xfId="963"/>
    <cellStyle name="Moneda 19 2 7" xfId="964"/>
    <cellStyle name="Moneda 19 3" xfId="965"/>
    <cellStyle name="Moneda 19 3 2" xfId="966"/>
    <cellStyle name="Moneda 19 3 2 2" xfId="967"/>
    <cellStyle name="Moneda 19 3 3" xfId="968"/>
    <cellStyle name="Moneda 19 3 3 2" xfId="969"/>
    <cellStyle name="Moneda 19 3 4" xfId="970"/>
    <cellStyle name="Moneda 19 3 4 2" xfId="971"/>
    <cellStyle name="Moneda 19 3 5" xfId="972"/>
    <cellStyle name="Moneda 19 4" xfId="973"/>
    <cellStyle name="Moneda 19 4 2" xfId="974"/>
    <cellStyle name="Moneda 19 5" xfId="975"/>
    <cellStyle name="Moneda 19 5 2" xfId="976"/>
    <cellStyle name="Moneda 19 6" xfId="977"/>
    <cellStyle name="Moneda 19 6 2" xfId="978"/>
    <cellStyle name="Moneda 19 7" xfId="979"/>
    <cellStyle name="Moneda 19 8" xfId="980"/>
    <cellStyle name="Moneda 2 2 3" xfId="981"/>
    <cellStyle name="Moneda 2 2 3 2" xfId="982"/>
    <cellStyle name="Moneda 2 3 10" xfId="983"/>
    <cellStyle name="Moneda 2 3 10 2" xfId="984"/>
    <cellStyle name="Moneda 2 3 10 2 2" xfId="985"/>
    <cellStyle name="Moneda 2 3 10 3" xfId="986"/>
    <cellStyle name="Moneda 2 3 11" xfId="987"/>
    <cellStyle name="Moneda 2 3 11 2" xfId="988"/>
    <cellStyle name="Moneda 2 3 11 3" xfId="989"/>
    <cellStyle name="Moneda 2 3 12" xfId="990"/>
    <cellStyle name="Moneda 2 3 2" xfId="991"/>
    <cellStyle name="Moneda 2 3 2 10" xfId="992"/>
    <cellStyle name="Moneda 2 3 2 11" xfId="993"/>
    <cellStyle name="Moneda 2 3 2 2" xfId="994"/>
    <cellStyle name="Moneda 2 3 2 2 2" xfId="995"/>
    <cellStyle name="Moneda 2 3 2 2 2 2" xfId="996"/>
    <cellStyle name="Moneda 2 3 2 2 2 2 2" xfId="997"/>
    <cellStyle name="Moneda 2 3 2 2 2 2 2 2" xfId="998"/>
    <cellStyle name="Moneda 2 3 2 2 2 2 2 2 2" xfId="999"/>
    <cellStyle name="Moneda 2 3 2 2 2 2 2 3" xfId="1000"/>
    <cellStyle name="Moneda 2 3 2 2 2 2 3" xfId="1001"/>
    <cellStyle name="Moneda 2 3 2 2 2 2 3 2" xfId="1002"/>
    <cellStyle name="Moneda 2 3 2 2 2 2 3 3" xfId="1003"/>
    <cellStyle name="Moneda 2 3 2 2 2 2 4" xfId="1004"/>
    <cellStyle name="Moneda 2 3 2 2 2 2 4 2" xfId="1005"/>
    <cellStyle name="Moneda 2 3 2 2 2 2 5" xfId="1006"/>
    <cellStyle name="Moneda 2 3 2 2 2 2 6" xfId="1007"/>
    <cellStyle name="Moneda 2 3 2 2 2 3" xfId="1008"/>
    <cellStyle name="Moneda 2 3 2 2 2 3 2" xfId="1009"/>
    <cellStyle name="Moneda 2 3 2 2 2 3 2 2" xfId="1010"/>
    <cellStyle name="Moneda 2 3 2 2 2 3 3" xfId="1011"/>
    <cellStyle name="Moneda 2 3 2 2 2 4" xfId="1012"/>
    <cellStyle name="Moneda 2 3 2 2 2 4 2" xfId="1013"/>
    <cellStyle name="Moneda 2 3 2 2 2 4 3" xfId="1014"/>
    <cellStyle name="Moneda 2 3 2 2 2 5" xfId="1015"/>
    <cellStyle name="Moneda 2 3 2 2 2 5 2" xfId="1016"/>
    <cellStyle name="Moneda 2 3 2 2 2 6" xfId="1017"/>
    <cellStyle name="Moneda 2 3 2 2 2 7" xfId="1018"/>
    <cellStyle name="Moneda 2 3 2 2 3" xfId="1019"/>
    <cellStyle name="Moneda 2 3 2 2 3 2" xfId="1020"/>
    <cellStyle name="Moneda 2 3 2 2 3 2 2" xfId="1021"/>
    <cellStyle name="Moneda 2 3 2 2 3 2 2 2" xfId="1022"/>
    <cellStyle name="Moneda 2 3 2 2 3 2 2 3" xfId="1023"/>
    <cellStyle name="Moneda 2 3 2 2 3 2 3" xfId="1024"/>
    <cellStyle name="Moneda 2 3 2 2 3 2 4" xfId="1025"/>
    <cellStyle name="Moneda 2 3 2 2 3 3" xfId="1026"/>
    <cellStyle name="Moneda 2 3 2 2 3 3 2" xfId="1027"/>
    <cellStyle name="Moneda 2 3 2 2 3 3 2 2" xfId="1028"/>
    <cellStyle name="Moneda 2 3 2 2 3 3 3" xfId="1029"/>
    <cellStyle name="Moneda 2 3 2 2 3 4" xfId="1030"/>
    <cellStyle name="Moneda 2 3 2 2 3 4 2" xfId="1031"/>
    <cellStyle name="Moneda 2 3 2 2 3 4 3" xfId="1032"/>
    <cellStyle name="Moneda 2 3 2 2 3 5" xfId="1033"/>
    <cellStyle name="Moneda 2 3 2 2 3 6" xfId="1034"/>
    <cellStyle name="Moneda 2 3 2 2 4" xfId="1035"/>
    <cellStyle name="Moneda 2 3 2 2 4 2" xfId="1036"/>
    <cellStyle name="Moneda 2 3 2 2 4 2 2" xfId="1037"/>
    <cellStyle name="Moneda 2 3 2 2 4 2 2 2" xfId="1038"/>
    <cellStyle name="Moneda 2 3 2 2 4 2 3" xfId="1039"/>
    <cellStyle name="Moneda 2 3 2 2 4 2 4" xfId="1040"/>
    <cellStyle name="Moneda 2 3 2 2 4 3" xfId="1041"/>
    <cellStyle name="Moneda 2 3 2 2 4 3 2" xfId="1042"/>
    <cellStyle name="Moneda 2 3 2 2 4 4" xfId="1043"/>
    <cellStyle name="Moneda 2 3 2 2 4 5" xfId="1044"/>
    <cellStyle name="Moneda 2 3 2 2 5" xfId="1045"/>
    <cellStyle name="Moneda 2 3 2 2 5 2" xfId="1046"/>
    <cellStyle name="Moneda 2 3 2 2 5 2 2" xfId="1047"/>
    <cellStyle name="Moneda 2 3 2 2 5 2 3" xfId="1048"/>
    <cellStyle name="Moneda 2 3 2 2 5 3" xfId="1049"/>
    <cellStyle name="Moneda 2 3 2 2 5 4" xfId="1050"/>
    <cellStyle name="Moneda 2 3 2 2 6" xfId="1051"/>
    <cellStyle name="Moneda 2 3 2 2 6 2" xfId="1052"/>
    <cellStyle name="Moneda 2 3 2 2 6 2 2" xfId="1053"/>
    <cellStyle name="Moneda 2 3 2 2 6 3" xfId="1054"/>
    <cellStyle name="Moneda 2 3 2 2 7" xfId="1055"/>
    <cellStyle name="Moneda 2 3 2 2 7 2" xfId="1056"/>
    <cellStyle name="Moneda 2 3 2 2 8" xfId="1057"/>
    <cellStyle name="Moneda 2 3 2 3" xfId="1058"/>
    <cellStyle name="Moneda 2 3 2 3 2" xfId="1059"/>
    <cellStyle name="Moneda 2 3 2 3 2 2" xfId="1060"/>
    <cellStyle name="Moneda 2 3 2 3 2 2 2" xfId="1061"/>
    <cellStyle name="Moneda 2 3 2 3 2 2 2 2" xfId="1062"/>
    <cellStyle name="Moneda 2 3 2 3 2 2 2 3" xfId="1063"/>
    <cellStyle name="Moneda 2 3 2 3 2 2 3" xfId="1064"/>
    <cellStyle name="Moneda 2 3 2 3 2 2 3 2" xfId="1065"/>
    <cellStyle name="Moneda 2 3 2 3 2 2 4" xfId="1066"/>
    <cellStyle name="Moneda 2 3 2 3 2 2 4 2" xfId="1067"/>
    <cellStyle name="Moneda 2 3 2 3 2 2 5" xfId="1068"/>
    <cellStyle name="Moneda 2 3 2 3 2 2 6" xfId="1069"/>
    <cellStyle name="Moneda 2 3 2 3 2 3" xfId="1070"/>
    <cellStyle name="Moneda 2 3 2 3 2 3 2" xfId="1071"/>
    <cellStyle name="Moneda 2 3 2 3 2 3 3" xfId="1072"/>
    <cellStyle name="Moneda 2 3 2 3 2 4" xfId="1073"/>
    <cellStyle name="Moneda 2 3 2 3 2 4 2" xfId="1074"/>
    <cellStyle name="Moneda 2 3 2 3 2 5" xfId="1075"/>
    <cellStyle name="Moneda 2 3 2 3 2 5 2" xfId="1076"/>
    <cellStyle name="Moneda 2 3 2 3 2 6" xfId="1077"/>
    <cellStyle name="Moneda 2 3 2 3 2 7" xfId="1078"/>
    <cellStyle name="Moneda 2 3 2 3 3" xfId="1079"/>
    <cellStyle name="Moneda 2 3 2 3 3 2" xfId="1080"/>
    <cellStyle name="Moneda 2 3 2 3 3 2 2" xfId="1081"/>
    <cellStyle name="Moneda 2 3 2 3 3 2 3" xfId="1082"/>
    <cellStyle name="Moneda 2 3 2 3 3 3" xfId="1083"/>
    <cellStyle name="Moneda 2 3 2 3 3 3 2" xfId="1084"/>
    <cellStyle name="Moneda 2 3 2 3 3 4" xfId="1085"/>
    <cellStyle name="Moneda 2 3 2 3 3 4 2" xfId="1086"/>
    <cellStyle name="Moneda 2 3 2 3 3 5" xfId="1087"/>
    <cellStyle name="Moneda 2 3 2 3 3 6" xfId="1088"/>
    <cellStyle name="Moneda 2 3 2 3 4" xfId="1089"/>
    <cellStyle name="Moneda 2 3 2 3 4 2" xfId="1090"/>
    <cellStyle name="Moneda 2 3 2 3 4 3" xfId="1091"/>
    <cellStyle name="Moneda 2 3 2 3 5" xfId="1092"/>
    <cellStyle name="Moneda 2 3 2 3 5 2" xfId="1093"/>
    <cellStyle name="Moneda 2 3 2 3 6" xfId="1094"/>
    <cellStyle name="Moneda 2 3 2 3 6 2" xfId="1095"/>
    <cellStyle name="Moneda 2 3 2 3 7" xfId="1096"/>
    <cellStyle name="Moneda 2 3 2 3 8" xfId="1097"/>
    <cellStyle name="Moneda 2 3 2 4" xfId="1098"/>
    <cellStyle name="Moneda 2 3 2 4 2" xfId="1099"/>
    <cellStyle name="Moneda 2 3 2 4 2 2" xfId="1100"/>
    <cellStyle name="Moneda 2 3 2 4 2 2 2" xfId="1101"/>
    <cellStyle name="Moneda 2 3 2 4 2 2 2 2" xfId="1102"/>
    <cellStyle name="Moneda 2 3 2 4 2 2 2 3" xfId="1103"/>
    <cellStyle name="Moneda 2 3 2 4 2 2 3" xfId="1104"/>
    <cellStyle name="Moneda 2 3 2 4 2 2 3 2" xfId="1105"/>
    <cellStyle name="Moneda 2 3 2 4 2 2 4" xfId="1106"/>
    <cellStyle name="Moneda 2 3 2 4 2 2 4 2" xfId="1107"/>
    <cellStyle name="Moneda 2 3 2 4 2 2 5" xfId="1108"/>
    <cellStyle name="Moneda 2 3 2 4 2 2 6" xfId="1109"/>
    <cellStyle name="Moneda 2 3 2 4 2 3" xfId="1110"/>
    <cellStyle name="Moneda 2 3 2 4 2 3 2" xfId="1111"/>
    <cellStyle name="Moneda 2 3 2 4 2 3 3" xfId="1112"/>
    <cellStyle name="Moneda 2 3 2 4 2 4" xfId="1113"/>
    <cellStyle name="Moneda 2 3 2 4 2 4 2" xfId="1114"/>
    <cellStyle name="Moneda 2 3 2 4 2 5" xfId="1115"/>
    <cellStyle name="Moneda 2 3 2 4 2 5 2" xfId="1116"/>
    <cellStyle name="Moneda 2 3 2 4 2 6" xfId="1117"/>
    <cellStyle name="Moneda 2 3 2 4 2 7" xfId="1118"/>
    <cellStyle name="Moneda 2 3 2 4 3" xfId="1119"/>
    <cellStyle name="Moneda 2 3 2 4 3 2" xfId="1120"/>
    <cellStyle name="Moneda 2 3 2 4 3 2 2" xfId="1121"/>
    <cellStyle name="Moneda 2 3 2 4 3 2 3" xfId="1122"/>
    <cellStyle name="Moneda 2 3 2 4 3 3" xfId="1123"/>
    <cellStyle name="Moneda 2 3 2 4 3 3 2" xfId="1124"/>
    <cellStyle name="Moneda 2 3 2 4 3 4" xfId="1125"/>
    <cellStyle name="Moneda 2 3 2 4 3 4 2" xfId="1126"/>
    <cellStyle name="Moneda 2 3 2 4 3 5" xfId="1127"/>
    <cellStyle name="Moneda 2 3 2 4 3 6" xfId="1128"/>
    <cellStyle name="Moneda 2 3 2 4 4" xfId="1129"/>
    <cellStyle name="Moneda 2 3 2 4 4 2" xfId="1130"/>
    <cellStyle name="Moneda 2 3 2 4 4 3" xfId="1131"/>
    <cellStyle name="Moneda 2 3 2 4 5" xfId="1132"/>
    <cellStyle name="Moneda 2 3 2 4 5 2" xfId="1133"/>
    <cellStyle name="Moneda 2 3 2 4 6" xfId="1134"/>
    <cellStyle name="Moneda 2 3 2 4 6 2" xfId="1135"/>
    <cellStyle name="Moneda 2 3 2 4 7" xfId="1136"/>
    <cellStyle name="Moneda 2 3 2 4 8" xfId="1137"/>
    <cellStyle name="Moneda 2 3 2 5" xfId="1138"/>
    <cellStyle name="Moneda 2 3 2 5 2" xfId="1139"/>
    <cellStyle name="Moneda 2 3 2 5 2 2" xfId="1140"/>
    <cellStyle name="Moneda 2 3 2 5 2 2 2" xfId="1141"/>
    <cellStyle name="Moneda 2 3 2 5 2 2 2 2" xfId="1142"/>
    <cellStyle name="Moneda 2 3 2 5 2 2 3" xfId="1143"/>
    <cellStyle name="Moneda 2 3 2 5 2 3" xfId="1144"/>
    <cellStyle name="Moneda 2 3 2 5 2 3 2" xfId="1145"/>
    <cellStyle name="Moneda 2 3 2 5 2 3 3" xfId="1146"/>
    <cellStyle name="Moneda 2 3 2 5 2 4" xfId="1147"/>
    <cellStyle name="Moneda 2 3 2 5 2 4 2" xfId="1148"/>
    <cellStyle name="Moneda 2 3 2 5 2 5" xfId="1149"/>
    <cellStyle name="Moneda 2 3 2 5 2 6" xfId="1150"/>
    <cellStyle name="Moneda 2 3 2 5 3" xfId="1151"/>
    <cellStyle name="Moneda 2 3 2 5 3 2" xfId="1152"/>
    <cellStyle name="Moneda 2 3 2 5 3 2 2" xfId="1153"/>
    <cellStyle name="Moneda 2 3 2 5 3 3" xfId="1154"/>
    <cellStyle name="Moneda 2 3 2 5 4" xfId="1155"/>
    <cellStyle name="Moneda 2 3 2 5 4 2" xfId="1156"/>
    <cellStyle name="Moneda 2 3 2 5 4 3" xfId="1157"/>
    <cellStyle name="Moneda 2 3 2 5 5" xfId="1158"/>
    <cellStyle name="Moneda 2 3 2 5 5 2" xfId="1159"/>
    <cellStyle name="Moneda 2 3 2 5 6" xfId="1160"/>
    <cellStyle name="Moneda 2 3 2 5 7" xfId="1161"/>
    <cellStyle name="Moneda 2 3 2 6" xfId="1162"/>
    <cellStyle name="Moneda 2 3 2 6 2" xfId="1163"/>
    <cellStyle name="Moneda 2 3 2 6 2 2" xfId="1164"/>
    <cellStyle name="Moneda 2 3 2 6 2 2 2" xfId="1165"/>
    <cellStyle name="Moneda 2 3 2 6 2 3" xfId="1166"/>
    <cellStyle name="Moneda 2 3 2 6 3" xfId="1167"/>
    <cellStyle name="Moneda 2 3 2 6 3 2" xfId="1168"/>
    <cellStyle name="Moneda 2 3 2 6 3 3" xfId="1169"/>
    <cellStyle name="Moneda 2 3 2 6 4" xfId="1170"/>
    <cellStyle name="Moneda 2 3 2 6 4 2" xfId="1171"/>
    <cellStyle name="Moneda 2 3 2 6 5" xfId="1172"/>
    <cellStyle name="Moneda 2 3 2 6 6" xfId="1173"/>
    <cellStyle name="Moneda 2 3 2 7" xfId="1174"/>
    <cellStyle name="Moneda 2 3 2 7 2" xfId="1175"/>
    <cellStyle name="Moneda 2 3 2 7 2 2" xfId="1176"/>
    <cellStyle name="Moneda 2 3 2 7 3" xfId="1177"/>
    <cellStyle name="Moneda 2 3 2 8" xfId="1178"/>
    <cellStyle name="Moneda 2 3 2 8 2" xfId="1179"/>
    <cellStyle name="Moneda 2 3 2 8 3" xfId="1180"/>
    <cellStyle name="Moneda 2 3 2 9" xfId="1181"/>
    <cellStyle name="Moneda 2 3 2 9 2" xfId="1182"/>
    <cellStyle name="Moneda 2 3 3" xfId="1183"/>
    <cellStyle name="Moneda 2 3 3 2" xfId="1184"/>
    <cellStyle name="Moneda 2 3 3 2 2" xfId="1185"/>
    <cellStyle name="Moneda 2 3 3 2 2 2" xfId="1186"/>
    <cellStyle name="Moneda 2 3 3 2 2 2 2" xfId="1187"/>
    <cellStyle name="Moneda 2 3 3 2 2 2 2 2" xfId="1188"/>
    <cellStyle name="Moneda 2 3 3 2 2 2 3" xfId="1189"/>
    <cellStyle name="Moneda 2 3 3 2 2 3" xfId="1190"/>
    <cellStyle name="Moneda 2 3 3 2 2 3 2" xfId="1191"/>
    <cellStyle name="Moneda 2 3 3 2 2 3 3" xfId="1192"/>
    <cellStyle name="Moneda 2 3 3 2 2 4" xfId="1193"/>
    <cellStyle name="Moneda 2 3 3 2 2 4 2" xfId="1194"/>
    <cellStyle name="Moneda 2 3 3 2 2 5" xfId="1195"/>
    <cellStyle name="Moneda 2 3 3 2 2 6" xfId="1196"/>
    <cellStyle name="Moneda 2 3 3 2 3" xfId="1197"/>
    <cellStyle name="Moneda 2 3 3 2 3 2" xfId="1198"/>
    <cellStyle name="Moneda 2 3 3 2 3 2 2" xfId="1199"/>
    <cellStyle name="Moneda 2 3 3 2 3 3" xfId="1200"/>
    <cellStyle name="Moneda 2 3 3 2 4" xfId="1201"/>
    <cellStyle name="Moneda 2 3 3 2 4 2" xfId="1202"/>
    <cellStyle name="Moneda 2 3 3 2 4 3" xfId="1203"/>
    <cellStyle name="Moneda 2 3 3 2 5" xfId="1204"/>
    <cellStyle name="Moneda 2 3 3 2 5 2" xfId="1205"/>
    <cellStyle name="Moneda 2 3 3 2 6" xfId="1206"/>
    <cellStyle name="Moneda 2 3 3 2 7" xfId="1207"/>
    <cellStyle name="Moneda 2 3 3 3" xfId="1208"/>
    <cellStyle name="Moneda 2 3 3 3 2" xfId="1209"/>
    <cellStyle name="Moneda 2 3 3 3 2 2" xfId="1210"/>
    <cellStyle name="Moneda 2 3 3 3 2 2 2" xfId="1211"/>
    <cellStyle name="Moneda 2 3 3 3 2 2 3" xfId="1212"/>
    <cellStyle name="Moneda 2 3 3 3 2 3" xfId="1213"/>
    <cellStyle name="Moneda 2 3 3 3 2 4" xfId="1214"/>
    <cellStyle name="Moneda 2 3 3 3 3" xfId="1215"/>
    <cellStyle name="Moneda 2 3 3 3 3 2" xfId="1216"/>
    <cellStyle name="Moneda 2 3 3 3 3 2 2" xfId="1217"/>
    <cellStyle name="Moneda 2 3 3 3 3 3" xfId="1218"/>
    <cellStyle name="Moneda 2 3 3 3 4" xfId="1219"/>
    <cellStyle name="Moneda 2 3 3 3 4 2" xfId="1220"/>
    <cellStyle name="Moneda 2 3 3 3 4 3" xfId="1221"/>
    <cellStyle name="Moneda 2 3 3 3 5" xfId="1222"/>
    <cellStyle name="Moneda 2 3 3 3 6" xfId="1223"/>
    <cellStyle name="Moneda 2 3 3 4" xfId="1224"/>
    <cellStyle name="Moneda 2 3 3 4 2" xfId="1225"/>
    <cellStyle name="Moneda 2 3 3 4 2 2" xfId="1226"/>
    <cellStyle name="Moneda 2 3 3 4 2 2 2" xfId="1227"/>
    <cellStyle name="Moneda 2 3 3 4 2 3" xfId="1228"/>
    <cellStyle name="Moneda 2 3 3 4 2 4" xfId="1229"/>
    <cellStyle name="Moneda 2 3 3 4 3" xfId="1230"/>
    <cellStyle name="Moneda 2 3 3 4 3 2" xfId="1231"/>
    <cellStyle name="Moneda 2 3 3 4 4" xfId="1232"/>
    <cellStyle name="Moneda 2 3 3 4 5" xfId="1233"/>
    <cellStyle name="Moneda 2 3 3 5" xfId="1234"/>
    <cellStyle name="Moneda 2 3 3 5 2" xfId="1235"/>
    <cellStyle name="Moneda 2 3 3 5 2 2" xfId="1236"/>
    <cellStyle name="Moneda 2 3 3 5 2 3" xfId="1237"/>
    <cellStyle name="Moneda 2 3 3 5 3" xfId="1238"/>
    <cellStyle name="Moneda 2 3 3 5 4" xfId="1239"/>
    <cellStyle name="Moneda 2 3 3 6" xfId="1240"/>
    <cellStyle name="Moneda 2 3 3 6 2" xfId="1241"/>
    <cellStyle name="Moneda 2 3 3 6 2 2" xfId="1242"/>
    <cellStyle name="Moneda 2 3 3 6 3" xfId="1243"/>
    <cellStyle name="Moneda 2 3 3 7" xfId="1244"/>
    <cellStyle name="Moneda 2 3 3 7 2" xfId="1245"/>
    <cellStyle name="Moneda 2 3 3 8" xfId="1246"/>
    <cellStyle name="Moneda 2 3 4" xfId="1247"/>
    <cellStyle name="Moneda 2 3 4 2" xfId="1248"/>
    <cellStyle name="Moneda 2 3 4 2 2" xfId="1249"/>
    <cellStyle name="Moneda 2 3 4 2 2 2" xfId="1250"/>
    <cellStyle name="Moneda 2 3 4 2 2 2 2" xfId="1251"/>
    <cellStyle name="Moneda 2 3 4 2 2 2 2 2" xfId="1252"/>
    <cellStyle name="Moneda 2 3 4 2 2 2 3" xfId="1253"/>
    <cellStyle name="Moneda 2 3 4 2 2 3" xfId="1254"/>
    <cellStyle name="Moneda 2 3 4 2 2 3 2" xfId="1255"/>
    <cellStyle name="Moneda 2 3 4 2 2 3 3" xfId="1256"/>
    <cellStyle name="Moneda 2 3 4 2 2 4" xfId="1257"/>
    <cellStyle name="Moneda 2 3 4 2 2 4 2" xfId="1258"/>
    <cellStyle name="Moneda 2 3 4 2 2 5" xfId="1259"/>
    <cellStyle name="Moneda 2 3 4 2 2 6" xfId="1260"/>
    <cellStyle name="Moneda 2 3 4 2 3" xfId="1261"/>
    <cellStyle name="Moneda 2 3 4 2 3 2" xfId="1262"/>
    <cellStyle name="Moneda 2 3 4 2 3 2 2" xfId="1263"/>
    <cellStyle name="Moneda 2 3 4 2 3 3" xfId="1264"/>
    <cellStyle name="Moneda 2 3 4 2 4" xfId="1265"/>
    <cellStyle name="Moneda 2 3 4 2 4 2" xfId="1266"/>
    <cellStyle name="Moneda 2 3 4 2 4 3" xfId="1267"/>
    <cellStyle name="Moneda 2 3 4 2 5" xfId="1268"/>
    <cellStyle name="Moneda 2 3 4 2 5 2" xfId="1269"/>
    <cellStyle name="Moneda 2 3 4 2 6" xfId="1270"/>
    <cellStyle name="Moneda 2 3 4 2 7" xfId="1271"/>
    <cellStyle name="Moneda 2 3 4 3" xfId="1272"/>
    <cellStyle name="Moneda 2 3 4 3 2" xfId="1273"/>
    <cellStyle name="Moneda 2 3 4 3 2 2" xfId="1274"/>
    <cellStyle name="Moneda 2 3 4 3 2 2 2" xfId="1275"/>
    <cellStyle name="Moneda 2 3 4 3 2 2 3" xfId="1276"/>
    <cellStyle name="Moneda 2 3 4 3 2 3" xfId="1277"/>
    <cellStyle name="Moneda 2 3 4 3 2 4" xfId="1278"/>
    <cellStyle name="Moneda 2 3 4 3 3" xfId="1279"/>
    <cellStyle name="Moneda 2 3 4 3 3 2" xfId="1280"/>
    <cellStyle name="Moneda 2 3 4 3 3 2 2" xfId="1281"/>
    <cellStyle name="Moneda 2 3 4 3 3 3" xfId="1282"/>
    <cellStyle name="Moneda 2 3 4 3 4" xfId="1283"/>
    <cellStyle name="Moneda 2 3 4 3 4 2" xfId="1284"/>
    <cellStyle name="Moneda 2 3 4 3 4 3" xfId="1285"/>
    <cellStyle name="Moneda 2 3 4 3 5" xfId="1286"/>
    <cellStyle name="Moneda 2 3 4 3 6" xfId="1287"/>
    <cellStyle name="Moneda 2 3 4 4" xfId="1288"/>
    <cellStyle name="Moneda 2 3 4 4 2" xfId="1289"/>
    <cellStyle name="Moneda 2 3 4 4 2 2" xfId="1290"/>
    <cellStyle name="Moneda 2 3 4 4 2 2 2" xfId="1291"/>
    <cellStyle name="Moneda 2 3 4 4 2 3" xfId="1292"/>
    <cellStyle name="Moneda 2 3 4 4 2 4" xfId="1293"/>
    <cellStyle name="Moneda 2 3 4 4 3" xfId="1294"/>
    <cellStyle name="Moneda 2 3 4 4 3 2" xfId="1295"/>
    <cellStyle name="Moneda 2 3 4 4 4" xfId="1296"/>
    <cellStyle name="Moneda 2 3 4 4 5" xfId="1297"/>
    <cellStyle name="Moneda 2 3 4 5" xfId="1298"/>
    <cellStyle name="Moneda 2 3 4 5 2" xfId="1299"/>
    <cellStyle name="Moneda 2 3 4 5 2 2" xfId="1300"/>
    <cellStyle name="Moneda 2 3 4 5 2 3" xfId="1301"/>
    <cellStyle name="Moneda 2 3 4 5 3" xfId="1302"/>
    <cellStyle name="Moneda 2 3 4 5 4" xfId="1303"/>
    <cellStyle name="Moneda 2 3 4 6" xfId="1304"/>
    <cellStyle name="Moneda 2 3 4 6 2" xfId="1305"/>
    <cellStyle name="Moneda 2 3 4 6 2 2" xfId="1306"/>
    <cellStyle name="Moneda 2 3 4 6 3" xfId="1307"/>
    <cellStyle name="Moneda 2 3 4 7" xfId="1308"/>
    <cellStyle name="Moneda 2 3 4 7 2" xfId="1309"/>
    <cellStyle name="Moneda 2 3 4 8" xfId="1310"/>
    <cellStyle name="Moneda 2 3 5" xfId="1311"/>
    <cellStyle name="Moneda 2 3 5 2" xfId="1312"/>
    <cellStyle name="Moneda 2 3 5 2 2" xfId="1313"/>
    <cellStyle name="Moneda 2 3 5 2 2 2" xfId="1314"/>
    <cellStyle name="Moneda 2 3 5 2 2 2 2" xfId="1315"/>
    <cellStyle name="Moneda 2 3 5 2 2 2 3" xfId="1316"/>
    <cellStyle name="Moneda 2 3 5 2 2 3" xfId="1317"/>
    <cellStyle name="Moneda 2 3 5 2 2 3 2" xfId="1318"/>
    <cellStyle name="Moneda 2 3 5 2 2 4" xfId="1319"/>
    <cellStyle name="Moneda 2 3 5 2 2 4 2" xfId="1320"/>
    <cellStyle name="Moneda 2 3 5 2 2 5" xfId="1321"/>
    <cellStyle name="Moneda 2 3 5 2 2 6" xfId="1322"/>
    <cellStyle name="Moneda 2 3 5 2 3" xfId="1323"/>
    <cellStyle name="Moneda 2 3 5 2 3 2" xfId="1324"/>
    <cellStyle name="Moneda 2 3 5 2 3 3" xfId="1325"/>
    <cellStyle name="Moneda 2 3 5 2 4" xfId="1326"/>
    <cellStyle name="Moneda 2 3 5 2 4 2" xfId="1327"/>
    <cellStyle name="Moneda 2 3 5 2 5" xfId="1328"/>
    <cellStyle name="Moneda 2 3 5 2 5 2" xfId="1329"/>
    <cellStyle name="Moneda 2 3 5 2 6" xfId="1330"/>
    <cellStyle name="Moneda 2 3 5 2 7" xfId="1331"/>
    <cellStyle name="Moneda 2 3 5 3" xfId="1332"/>
    <cellStyle name="Moneda 2 3 5 3 2" xfId="1333"/>
    <cellStyle name="Moneda 2 3 5 3 2 2" xfId="1334"/>
    <cellStyle name="Moneda 2 3 5 3 2 3" xfId="1335"/>
    <cellStyle name="Moneda 2 3 5 3 3" xfId="1336"/>
    <cellStyle name="Moneda 2 3 5 3 3 2" xfId="1337"/>
    <cellStyle name="Moneda 2 3 5 3 4" xfId="1338"/>
    <cellStyle name="Moneda 2 3 5 3 4 2" xfId="1339"/>
    <cellStyle name="Moneda 2 3 5 3 5" xfId="1340"/>
    <cellStyle name="Moneda 2 3 5 3 6" xfId="1341"/>
    <cellStyle name="Moneda 2 3 5 4" xfId="1342"/>
    <cellStyle name="Moneda 2 3 5 4 2" xfId="1343"/>
    <cellStyle name="Moneda 2 3 5 4 3" xfId="1344"/>
    <cellStyle name="Moneda 2 3 5 5" xfId="1345"/>
    <cellStyle name="Moneda 2 3 5 5 2" xfId="1346"/>
    <cellStyle name="Moneda 2 3 5 6" xfId="1347"/>
    <cellStyle name="Moneda 2 3 5 6 2" xfId="1348"/>
    <cellStyle name="Moneda 2 3 5 7" xfId="1349"/>
    <cellStyle name="Moneda 2 3 5 8" xfId="1350"/>
    <cellStyle name="Moneda 2 3 6" xfId="1351"/>
    <cellStyle name="Moneda 2 3 6 2" xfId="1352"/>
    <cellStyle name="Moneda 2 3 6 2 2" xfId="1353"/>
    <cellStyle name="Moneda 2 3 6 2 2 2" xfId="1354"/>
    <cellStyle name="Moneda 2 3 6 2 2 2 2" xfId="1355"/>
    <cellStyle name="Moneda 2 3 6 2 2 3" xfId="1356"/>
    <cellStyle name="Moneda 2 3 6 2 3" xfId="1357"/>
    <cellStyle name="Moneda 2 3 6 2 3 2" xfId="1358"/>
    <cellStyle name="Moneda 2 3 6 2 3 3" xfId="1359"/>
    <cellStyle name="Moneda 2 3 6 2 4" xfId="1360"/>
    <cellStyle name="Moneda 2 3 6 2 4 2" xfId="1361"/>
    <cellStyle name="Moneda 2 3 6 2 5" xfId="1362"/>
    <cellStyle name="Moneda 2 3 6 2 6" xfId="1363"/>
    <cellStyle name="Moneda 2 3 6 3" xfId="1364"/>
    <cellStyle name="Moneda 2 3 6 3 2" xfId="1365"/>
    <cellStyle name="Moneda 2 3 6 3 2 2" xfId="1366"/>
    <cellStyle name="Moneda 2 3 6 3 3" xfId="1367"/>
    <cellStyle name="Moneda 2 3 6 4" xfId="1368"/>
    <cellStyle name="Moneda 2 3 6 4 2" xfId="1369"/>
    <cellStyle name="Moneda 2 3 6 4 3" xfId="1370"/>
    <cellStyle name="Moneda 2 3 6 5" xfId="1371"/>
    <cellStyle name="Moneda 2 3 6 5 2" xfId="1372"/>
    <cellStyle name="Moneda 2 3 6 6" xfId="1373"/>
    <cellStyle name="Moneda 2 3 6 7" xfId="1374"/>
    <cellStyle name="Moneda 2 3 7" xfId="1375"/>
    <cellStyle name="Moneda 2 3 7 2" xfId="1376"/>
    <cellStyle name="Moneda 2 3 7 2 2" xfId="1377"/>
    <cellStyle name="Moneda 2 3 7 2 2 2" xfId="1378"/>
    <cellStyle name="Moneda 2 3 7 2 2 3" xfId="1379"/>
    <cellStyle name="Moneda 2 3 7 2 3" xfId="1380"/>
    <cellStyle name="Moneda 2 3 7 2 4" xfId="1381"/>
    <cellStyle name="Moneda 2 3 7 3" xfId="1382"/>
    <cellStyle name="Moneda 2 3 7 3 2" xfId="1383"/>
    <cellStyle name="Moneda 2 3 7 3 2 2" xfId="1384"/>
    <cellStyle name="Moneda 2 3 7 3 3" xfId="1385"/>
    <cellStyle name="Moneda 2 3 7 4" xfId="1386"/>
    <cellStyle name="Moneda 2 3 7 4 2" xfId="1387"/>
    <cellStyle name="Moneda 2 3 7 4 3" xfId="1388"/>
    <cellStyle name="Moneda 2 3 7 5" xfId="1389"/>
    <cellStyle name="Moneda 2 3 7 6" xfId="1390"/>
    <cellStyle name="Moneda 2 3 8" xfId="1391"/>
    <cellStyle name="Moneda 2 3 8 2" xfId="1392"/>
    <cellStyle name="Moneda 2 3 8 2 2" xfId="1393"/>
    <cellStyle name="Moneda 2 3 8 2 3" xfId="1394"/>
    <cellStyle name="Moneda 2 3 8 3" xfId="1395"/>
    <cellStyle name="Moneda 2 3 8 4" xfId="1396"/>
    <cellStyle name="Moneda 2 3 9" xfId="1397"/>
    <cellStyle name="Moneda 2 3 9 2" xfId="1398"/>
    <cellStyle name="Moneda 2 3 9 2 2" xfId="1399"/>
    <cellStyle name="Moneda 2 3 9 3" xfId="1400"/>
    <cellStyle name="Moneda 2 4" xfId="1401"/>
    <cellStyle name="Moneda 2 4 2" xfId="1402"/>
    <cellStyle name="Moneda 2 5" xfId="1403"/>
    <cellStyle name="Moneda 2 5 2" xfId="1404"/>
    <cellStyle name="Moneda 2 5 2 2" xfId="1405"/>
    <cellStyle name="Moneda 2 5 3" xfId="1406"/>
    <cellStyle name="Moneda 2 5 3 2" xfId="1407"/>
    <cellStyle name="Moneda 2 5 4" xfId="1408"/>
    <cellStyle name="Moneda 2 5 4 2" xfId="1409"/>
    <cellStyle name="Moneda 2 5 5" xfId="1410"/>
    <cellStyle name="Moneda 2 6" xfId="1411"/>
    <cellStyle name="Moneda 20" xfId="1412"/>
    <cellStyle name="Moneda 20 2" xfId="1413"/>
    <cellStyle name="Moneda 20 2 2" xfId="1414"/>
    <cellStyle name="Moneda 20 2 2 2" xfId="1415"/>
    <cellStyle name="Moneda 20 2 2 2 2" xfId="1416"/>
    <cellStyle name="Moneda 20 2 2 3" xfId="1417"/>
    <cellStyle name="Moneda 20 2 2 3 2" xfId="1418"/>
    <cellStyle name="Moneda 20 2 2 4" xfId="1419"/>
    <cellStyle name="Moneda 20 2 2 4 2" xfId="1420"/>
    <cellStyle name="Moneda 20 2 2 5" xfId="1421"/>
    <cellStyle name="Moneda 20 2 3" xfId="1422"/>
    <cellStyle name="Moneda 20 2 3 2" xfId="1423"/>
    <cellStyle name="Moneda 20 2 4" xfId="1424"/>
    <cellStyle name="Moneda 20 2 4 2" xfId="1425"/>
    <cellStyle name="Moneda 20 2 5" xfId="1426"/>
    <cellStyle name="Moneda 20 2 5 2" xfId="1427"/>
    <cellStyle name="Moneda 20 2 6" xfId="1428"/>
    <cellStyle name="Moneda 20 2 7" xfId="1429"/>
    <cellStyle name="Moneda 20 3" xfId="1430"/>
    <cellStyle name="Moneda 20 3 2" xfId="1431"/>
    <cellStyle name="Moneda 20 3 2 2" xfId="1432"/>
    <cellStyle name="Moneda 20 3 3" xfId="1433"/>
    <cellStyle name="Moneda 20 3 3 2" xfId="1434"/>
    <cellStyle name="Moneda 20 3 4" xfId="1435"/>
    <cellStyle name="Moneda 20 3 4 2" xfId="1436"/>
    <cellStyle name="Moneda 20 3 5" xfId="1437"/>
    <cellStyle name="Moneda 20 4" xfId="1438"/>
    <cellStyle name="Moneda 20 4 2" xfId="1439"/>
    <cellStyle name="Moneda 20 5" xfId="1440"/>
    <cellStyle name="Moneda 20 5 2" xfId="1441"/>
    <cellStyle name="Moneda 20 6" xfId="1442"/>
    <cellStyle name="Moneda 20 6 2" xfId="1443"/>
    <cellStyle name="Moneda 20 7" xfId="1444"/>
    <cellStyle name="Moneda 20 8" xfId="1445"/>
    <cellStyle name="Moneda 21" xfId="1446"/>
    <cellStyle name="Moneda 21 2" xfId="1447"/>
    <cellStyle name="Moneda 21 2 2" xfId="1448"/>
    <cellStyle name="Moneda 21 2 2 2" xfId="1449"/>
    <cellStyle name="Moneda 21 2 2 2 2" xfId="1450"/>
    <cellStyle name="Moneda 21 2 2 3" xfId="1451"/>
    <cellStyle name="Moneda 21 2 2 3 2" xfId="1452"/>
    <cellStyle name="Moneda 21 2 2 4" xfId="1453"/>
    <cellStyle name="Moneda 21 2 2 4 2" xfId="1454"/>
    <cellStyle name="Moneda 21 2 2 5" xfId="1455"/>
    <cellStyle name="Moneda 21 2 3" xfId="1456"/>
    <cellStyle name="Moneda 21 2 3 2" xfId="1457"/>
    <cellStyle name="Moneda 21 2 4" xfId="1458"/>
    <cellStyle name="Moneda 21 2 4 2" xfId="1459"/>
    <cellStyle name="Moneda 21 2 5" xfId="1460"/>
    <cellStyle name="Moneda 21 2 5 2" xfId="1461"/>
    <cellStyle name="Moneda 21 2 6" xfId="1462"/>
    <cellStyle name="Moneda 21 2 7" xfId="1463"/>
    <cellStyle name="Moneda 21 3" xfId="1464"/>
    <cellStyle name="Moneda 21 3 2" xfId="1465"/>
    <cellStyle name="Moneda 21 3 2 2" xfId="1466"/>
    <cellStyle name="Moneda 21 3 3" xfId="1467"/>
    <cellStyle name="Moneda 21 3 3 2" xfId="1468"/>
    <cellStyle name="Moneda 21 3 4" xfId="1469"/>
    <cellStyle name="Moneda 21 3 4 2" xfId="1470"/>
    <cellStyle name="Moneda 21 3 5" xfId="1471"/>
    <cellStyle name="Moneda 21 4" xfId="1472"/>
    <cellStyle name="Moneda 21 4 2" xfId="1473"/>
    <cellStyle name="Moneda 21 5" xfId="1474"/>
    <cellStyle name="Moneda 21 5 2" xfId="1475"/>
    <cellStyle name="Moneda 21 6" xfId="1476"/>
    <cellStyle name="Moneda 21 6 2" xfId="1477"/>
    <cellStyle name="Moneda 21 7" xfId="1478"/>
    <cellStyle name="Moneda 21 8" xfId="1479"/>
    <cellStyle name="Moneda 22" xfId="1480"/>
    <cellStyle name="Moneda 22 2" xfId="1481"/>
    <cellStyle name="Moneda 22 2 2" xfId="1482"/>
    <cellStyle name="Moneda 22 2 2 2" xfId="1483"/>
    <cellStyle name="Moneda 22 2 2 2 2" xfId="1484"/>
    <cellStyle name="Moneda 22 2 2 3" xfId="1485"/>
    <cellStyle name="Moneda 22 2 2 3 2" xfId="1486"/>
    <cellStyle name="Moneda 22 2 2 4" xfId="1487"/>
    <cellStyle name="Moneda 22 2 2 4 2" xfId="1488"/>
    <cellStyle name="Moneda 22 2 2 5" xfId="1489"/>
    <cellStyle name="Moneda 22 2 3" xfId="1490"/>
    <cellStyle name="Moneda 22 2 3 2" xfId="1491"/>
    <cellStyle name="Moneda 22 2 4" xfId="1492"/>
    <cellStyle name="Moneda 22 2 4 2" xfId="1493"/>
    <cellStyle name="Moneda 22 2 5" xfId="1494"/>
    <cellStyle name="Moneda 22 2 5 2" xfId="1495"/>
    <cellStyle name="Moneda 22 2 6" xfId="1496"/>
    <cellStyle name="Moneda 22 3" xfId="1497"/>
    <cellStyle name="Moneda 22 3 2" xfId="1498"/>
    <cellStyle name="Moneda 22 3 2 2" xfId="1499"/>
    <cellStyle name="Moneda 22 3 3" xfId="1500"/>
    <cellStyle name="Moneda 22 3 3 2" xfId="1501"/>
    <cellStyle name="Moneda 22 3 4" xfId="1502"/>
    <cellStyle name="Moneda 22 3 4 2" xfId="1503"/>
    <cellStyle name="Moneda 22 3 5" xfId="1504"/>
    <cellStyle name="Moneda 22 4" xfId="1505"/>
    <cellStyle name="Moneda 22 4 2" xfId="1506"/>
    <cellStyle name="Moneda 22 5" xfId="1507"/>
    <cellStyle name="Moneda 22 5 2" xfId="1508"/>
    <cellStyle name="Moneda 22 6" xfId="1509"/>
    <cellStyle name="Moneda 22 6 2" xfId="1510"/>
    <cellStyle name="Moneda 22 7" xfId="1511"/>
    <cellStyle name="Moneda 22 8" xfId="1512"/>
    <cellStyle name="Moneda 23" xfId="1513"/>
    <cellStyle name="Moneda 23 2" xfId="1514"/>
    <cellStyle name="Moneda 23 2 2" xfId="1515"/>
    <cellStyle name="Moneda 23 2 2 2" xfId="1516"/>
    <cellStyle name="Moneda 23 2 3" xfId="1517"/>
    <cellStyle name="Moneda 23 2 3 2" xfId="1518"/>
    <cellStyle name="Moneda 23 2 4" xfId="1519"/>
    <cellStyle name="Moneda 23 2 4 2" xfId="1520"/>
    <cellStyle name="Moneda 23 2 5" xfId="1521"/>
    <cellStyle name="Moneda 23 3" xfId="1522"/>
    <cellStyle name="Moneda 23 3 2" xfId="1523"/>
    <cellStyle name="Moneda 23 4" xfId="1524"/>
    <cellStyle name="Moneda 23 4 2" xfId="1525"/>
    <cellStyle name="Moneda 23 5" xfId="1526"/>
    <cellStyle name="Moneda 23 5 2" xfId="1527"/>
    <cellStyle name="Moneda 23 6" xfId="1528"/>
    <cellStyle name="Moneda 23 7" xfId="1529"/>
    <cellStyle name="Moneda 24" xfId="1530"/>
    <cellStyle name="Moneda 24 2" xfId="1531"/>
    <cellStyle name="Moneda 24 2 2" xfId="1532"/>
    <cellStyle name="Moneda 24 2 2 2" xfId="1533"/>
    <cellStyle name="Moneda 24 2 3" xfId="1534"/>
    <cellStyle name="Moneda 24 2 3 2" xfId="1535"/>
    <cellStyle name="Moneda 24 2 4" xfId="1536"/>
    <cellStyle name="Moneda 24 2 4 2" xfId="1537"/>
    <cellStyle name="Moneda 24 2 5" xfId="1538"/>
    <cellStyle name="Moneda 24 3" xfId="1539"/>
    <cellStyle name="Moneda 24 3 2" xfId="1540"/>
    <cellStyle name="Moneda 24 4" xfId="1541"/>
    <cellStyle name="Moneda 24 4 2" xfId="1542"/>
    <cellStyle name="Moneda 24 5" xfId="1543"/>
    <cellStyle name="Moneda 24 5 2" xfId="1544"/>
    <cellStyle name="Moneda 24 6" xfId="1545"/>
    <cellStyle name="Moneda 24 7" xfId="1546"/>
    <cellStyle name="Moneda 25" xfId="1547"/>
    <cellStyle name="Moneda 25 2" xfId="1548"/>
    <cellStyle name="Moneda 25 2 2" xfId="1549"/>
    <cellStyle name="Moneda 25 3" xfId="1550"/>
    <cellStyle name="Moneda 25 3 2" xfId="1551"/>
    <cellStyle name="Moneda 25 4" xfId="1552"/>
    <cellStyle name="Moneda 25 4 2" xfId="1553"/>
    <cellStyle name="Moneda 25 5" xfId="1554"/>
    <cellStyle name="Moneda 26" xfId="1555"/>
    <cellStyle name="Moneda 26 2" xfId="1556"/>
    <cellStyle name="Moneda 26 2 2" xfId="1557"/>
    <cellStyle name="Moneda 26 3" xfId="1558"/>
    <cellStyle name="Moneda 26 3 2" xfId="1559"/>
    <cellStyle name="Moneda 26 4" xfId="1560"/>
    <cellStyle name="Moneda 26 4 2" xfId="1561"/>
    <cellStyle name="Moneda 26 5" xfId="1562"/>
    <cellStyle name="Moneda 27" xfId="1563"/>
    <cellStyle name="Moneda 27 2" xfId="1564"/>
    <cellStyle name="Moneda 27 2 2" xfId="1565"/>
    <cellStyle name="Moneda 27 3" xfId="1566"/>
    <cellStyle name="Moneda 27 3 2" xfId="1567"/>
    <cellStyle name="Moneda 27 4" xfId="1568"/>
    <cellStyle name="Moneda 27 4 2" xfId="1569"/>
    <cellStyle name="Moneda 27 5" xfId="1570"/>
    <cellStyle name="Moneda 28" xfId="1571"/>
    <cellStyle name="Moneda 28 2" xfId="1572"/>
    <cellStyle name="Moneda 28 2 2" xfId="1573"/>
    <cellStyle name="Moneda 28 3" xfId="1574"/>
    <cellStyle name="Moneda 28 3 2" xfId="1575"/>
    <cellStyle name="Moneda 28 4" xfId="1576"/>
    <cellStyle name="Moneda 28 4 2" xfId="1577"/>
    <cellStyle name="Moneda 28 5" xfId="1578"/>
    <cellStyle name="Moneda 29" xfId="1579"/>
    <cellStyle name="Moneda 29 2" xfId="1580"/>
    <cellStyle name="Moneda 29 2 2" xfId="1581"/>
    <cellStyle name="Moneda 29 3" xfId="1582"/>
    <cellStyle name="Moneda 29 3 2" xfId="1583"/>
    <cellStyle name="Moneda 29 4" xfId="1584"/>
    <cellStyle name="Moneda 29 4 2" xfId="1585"/>
    <cellStyle name="Moneda 29 5" xfId="1586"/>
    <cellStyle name="Moneda 3 10" xfId="1587"/>
    <cellStyle name="Moneda 3 10 2" xfId="1588"/>
    <cellStyle name="Moneda 3 10 2 2" xfId="1589"/>
    <cellStyle name="Moneda 3 10 3" xfId="1590"/>
    <cellStyle name="Moneda 3 10 3 2" xfId="1591"/>
    <cellStyle name="Moneda 3 10 4" xfId="1592"/>
    <cellStyle name="Moneda 3 10 4 2" xfId="1593"/>
    <cellStyle name="Moneda 3 10 5" xfId="1594"/>
    <cellStyle name="Moneda 3 11" xfId="1595"/>
    <cellStyle name="Moneda 3 11 2" xfId="1596"/>
    <cellStyle name="Moneda 3 12" xfId="1597"/>
    <cellStyle name="Moneda 3 12 2" xfId="1598"/>
    <cellStyle name="Moneda 3 13" xfId="1599"/>
    <cellStyle name="Moneda 3 13 2" xfId="1600"/>
    <cellStyle name="Moneda 3 14" xfId="1601"/>
    <cellStyle name="Moneda 3 14 2" xfId="1602"/>
    <cellStyle name="Moneda 3 15" xfId="1603"/>
    <cellStyle name="Moneda 3 15 2" xfId="1604"/>
    <cellStyle name="Moneda 3 15 3" xfId="1605"/>
    <cellStyle name="Moneda 3 16" xfId="1606"/>
    <cellStyle name="Moneda 3 2" xfId="1607"/>
    <cellStyle name="Moneda 3 2 10" xfId="1608"/>
    <cellStyle name="Moneda 3 2 10 2" xfId="1609"/>
    <cellStyle name="Moneda 3 2 11" xfId="1610"/>
    <cellStyle name="Moneda 3 2 2" xfId="1611"/>
    <cellStyle name="Moneda 3 2 2 2" xfId="1612"/>
    <cellStyle name="Moneda 3 2 2 2 2" xfId="1613"/>
    <cellStyle name="Moneda 3 2 2 2 2 2" xfId="1614"/>
    <cellStyle name="Moneda 3 2 2 2 2 2 2" xfId="1615"/>
    <cellStyle name="Moneda 3 2 2 2 2 3" xfId="1616"/>
    <cellStyle name="Moneda 3 2 2 2 2 3 2" xfId="1617"/>
    <cellStyle name="Moneda 3 2 2 2 2 4" xfId="1618"/>
    <cellStyle name="Moneda 3 2 2 2 2 4 2" xfId="1619"/>
    <cellStyle name="Moneda 3 2 2 2 2 5" xfId="1620"/>
    <cellStyle name="Moneda 3 2 2 2 3" xfId="1621"/>
    <cellStyle name="Moneda 3 2 2 2 3 2" xfId="1622"/>
    <cellStyle name="Moneda 3 2 2 2 4" xfId="1623"/>
    <cellStyle name="Moneda 3 2 2 2 4 2" xfId="1624"/>
    <cellStyle name="Moneda 3 2 2 2 5" xfId="1625"/>
    <cellStyle name="Moneda 3 2 2 2 5 2" xfId="1626"/>
    <cellStyle name="Moneda 3 2 2 2 6" xfId="1627"/>
    <cellStyle name="Moneda 3 2 2 3" xfId="1628"/>
    <cellStyle name="Moneda 3 2 2 3 2" xfId="1629"/>
    <cellStyle name="Moneda 3 2 2 3 2 2" xfId="1630"/>
    <cellStyle name="Moneda 3 2 2 3 2 2 2" xfId="1631"/>
    <cellStyle name="Moneda 3 2 2 3 2 3" xfId="1632"/>
    <cellStyle name="Moneda 3 2 2 3 3" xfId="1633"/>
    <cellStyle name="Moneda 3 2 2 3 3 2" xfId="1634"/>
    <cellStyle name="Moneda 3 2 2 3 4" xfId="1635"/>
    <cellStyle name="Moneda 3 2 2 3 4 2" xfId="1636"/>
    <cellStyle name="Moneda 3 2 2 3 5" xfId="1637"/>
    <cellStyle name="Moneda 3 2 2 4" xfId="1638"/>
    <cellStyle name="Moneda 3 2 2 4 2" xfId="1639"/>
    <cellStyle name="Moneda 3 2 2 4 2 2" xfId="1640"/>
    <cellStyle name="Moneda 3 2 2 4 2 2 2" xfId="1641"/>
    <cellStyle name="Moneda 3 2 2 4 2 3" xfId="1642"/>
    <cellStyle name="Moneda 3 2 2 4 3" xfId="1643"/>
    <cellStyle name="Moneda 3 2 2 4 3 2" xfId="1644"/>
    <cellStyle name="Moneda 3 2 2 4 4" xfId="1645"/>
    <cellStyle name="Moneda 3 2 2 5" xfId="1646"/>
    <cellStyle name="Moneda 3 2 2 5 2" xfId="1647"/>
    <cellStyle name="Moneda 3 2 2 5 2 2" xfId="1648"/>
    <cellStyle name="Moneda 3 2 2 5 3" xfId="1649"/>
    <cellStyle name="Moneda 3 2 2 6" xfId="1650"/>
    <cellStyle name="Moneda 3 2 2 6 2" xfId="1651"/>
    <cellStyle name="Moneda 3 2 2 7" xfId="1652"/>
    <cellStyle name="Moneda 3 2 3" xfId="1653"/>
    <cellStyle name="Moneda 3 2 3 2" xfId="1654"/>
    <cellStyle name="Moneda 3 2 3 2 2" xfId="1655"/>
    <cellStyle name="Moneda 3 2 3 2 2 2" xfId="1656"/>
    <cellStyle name="Moneda 3 2 3 2 2 2 2" xfId="1657"/>
    <cellStyle name="Moneda 3 2 3 2 2 3" xfId="1658"/>
    <cellStyle name="Moneda 3 2 3 2 2 3 2" xfId="1659"/>
    <cellStyle name="Moneda 3 2 3 2 2 4" xfId="1660"/>
    <cellStyle name="Moneda 3 2 3 2 2 4 2" xfId="1661"/>
    <cellStyle name="Moneda 3 2 3 2 2 5" xfId="1662"/>
    <cellStyle name="Moneda 3 2 3 2 3" xfId="1663"/>
    <cellStyle name="Moneda 3 2 3 2 3 2" xfId="1664"/>
    <cellStyle name="Moneda 3 2 3 2 4" xfId="1665"/>
    <cellStyle name="Moneda 3 2 3 2 4 2" xfId="1666"/>
    <cellStyle name="Moneda 3 2 3 2 5" xfId="1667"/>
    <cellStyle name="Moneda 3 2 3 2 5 2" xfId="1668"/>
    <cellStyle name="Moneda 3 2 3 2 6" xfId="1669"/>
    <cellStyle name="Moneda 3 2 3 3" xfId="1670"/>
    <cellStyle name="Moneda 3 2 3 3 2" xfId="1671"/>
    <cellStyle name="Moneda 3 2 3 3 2 2" xfId="1672"/>
    <cellStyle name="Moneda 3 2 3 3 3" xfId="1673"/>
    <cellStyle name="Moneda 3 2 3 3 3 2" xfId="1674"/>
    <cellStyle name="Moneda 3 2 3 3 4" xfId="1675"/>
    <cellStyle name="Moneda 3 2 3 3 4 2" xfId="1676"/>
    <cellStyle name="Moneda 3 2 3 3 5" xfId="1677"/>
    <cellStyle name="Moneda 3 2 3 4" xfId="1678"/>
    <cellStyle name="Moneda 3 2 3 4 2" xfId="1679"/>
    <cellStyle name="Moneda 3 2 3 5" xfId="1680"/>
    <cellStyle name="Moneda 3 2 3 5 2" xfId="1681"/>
    <cellStyle name="Moneda 3 2 3 6" xfId="1682"/>
    <cellStyle name="Moneda 3 2 3 6 2" xfId="1683"/>
    <cellStyle name="Moneda 3 2 3 7" xfId="1684"/>
    <cellStyle name="Moneda 3 2 4" xfId="1685"/>
    <cellStyle name="Moneda 3 2 4 2" xfId="1686"/>
    <cellStyle name="Moneda 3 2 4 2 2" xfId="1687"/>
    <cellStyle name="Moneda 3 2 4 2 2 2" xfId="1688"/>
    <cellStyle name="Moneda 3 2 4 2 2 2 2" xfId="1689"/>
    <cellStyle name="Moneda 3 2 4 2 2 3" xfId="1690"/>
    <cellStyle name="Moneda 3 2 4 2 2 3 2" xfId="1691"/>
    <cellStyle name="Moneda 3 2 4 2 2 4" xfId="1692"/>
    <cellStyle name="Moneda 3 2 4 2 2 4 2" xfId="1693"/>
    <cellStyle name="Moneda 3 2 4 2 2 5" xfId="1694"/>
    <cellStyle name="Moneda 3 2 4 2 3" xfId="1695"/>
    <cellStyle name="Moneda 3 2 4 2 3 2" xfId="1696"/>
    <cellStyle name="Moneda 3 2 4 2 4" xfId="1697"/>
    <cellStyle name="Moneda 3 2 4 2 4 2" xfId="1698"/>
    <cellStyle name="Moneda 3 2 4 2 5" xfId="1699"/>
    <cellStyle name="Moneda 3 2 4 2 5 2" xfId="1700"/>
    <cellStyle name="Moneda 3 2 4 2 6" xfId="1701"/>
    <cellStyle name="Moneda 3 2 4 3" xfId="1702"/>
    <cellStyle name="Moneda 3 2 4 3 2" xfId="1703"/>
    <cellStyle name="Moneda 3 2 4 3 2 2" xfId="1704"/>
    <cellStyle name="Moneda 3 2 4 3 3" xfId="1705"/>
    <cellStyle name="Moneda 3 2 4 3 3 2" xfId="1706"/>
    <cellStyle name="Moneda 3 2 4 3 4" xfId="1707"/>
    <cellStyle name="Moneda 3 2 4 3 4 2" xfId="1708"/>
    <cellStyle name="Moneda 3 2 4 3 5" xfId="1709"/>
    <cellStyle name="Moneda 3 2 4 4" xfId="1710"/>
    <cellStyle name="Moneda 3 2 4 4 2" xfId="1711"/>
    <cellStyle name="Moneda 3 2 4 5" xfId="1712"/>
    <cellStyle name="Moneda 3 2 4 5 2" xfId="1713"/>
    <cellStyle name="Moneda 3 2 4 6" xfId="1714"/>
    <cellStyle name="Moneda 3 2 4 6 2" xfId="1715"/>
    <cellStyle name="Moneda 3 2 4 7" xfId="1716"/>
    <cellStyle name="Moneda 3 2 5" xfId="1717"/>
    <cellStyle name="Moneda 3 2 5 2" xfId="1718"/>
    <cellStyle name="Moneda 3 2 5 2 2" xfId="1719"/>
    <cellStyle name="Moneda 3 2 5 2 2 2" xfId="1720"/>
    <cellStyle name="Moneda 3 2 5 2 3" xfId="1721"/>
    <cellStyle name="Moneda 3 2 5 2 3 2" xfId="1722"/>
    <cellStyle name="Moneda 3 2 5 2 4" xfId="1723"/>
    <cellStyle name="Moneda 3 2 5 2 4 2" xfId="1724"/>
    <cellStyle name="Moneda 3 2 5 2 5" xfId="1725"/>
    <cellStyle name="Moneda 3 2 5 3" xfId="1726"/>
    <cellStyle name="Moneda 3 2 5 3 2" xfId="1727"/>
    <cellStyle name="Moneda 3 2 5 4" xfId="1728"/>
    <cellStyle name="Moneda 3 2 5 4 2" xfId="1729"/>
    <cellStyle name="Moneda 3 2 5 5" xfId="1730"/>
    <cellStyle name="Moneda 3 2 5 5 2" xfId="1731"/>
    <cellStyle name="Moneda 3 2 5 6" xfId="1732"/>
    <cellStyle name="Moneda 3 2 6" xfId="1733"/>
    <cellStyle name="Moneda 3 2 6 2" xfId="1734"/>
    <cellStyle name="Moneda 3 2 6 2 2" xfId="1735"/>
    <cellStyle name="Moneda 3 2 6 2 3" xfId="1736"/>
    <cellStyle name="Moneda 3 2 6 3" xfId="1737"/>
    <cellStyle name="Moneda 3 2 6 4" xfId="1738"/>
    <cellStyle name="Moneda 3 2 7" xfId="1739"/>
    <cellStyle name="Moneda 3 2 7 2" xfId="1740"/>
    <cellStyle name="Moneda 3 2 7 2 2" xfId="1741"/>
    <cellStyle name="Moneda 3 2 7 3" xfId="1742"/>
    <cellStyle name="Moneda 3 2 7 3 2" xfId="1743"/>
    <cellStyle name="Moneda 3 2 7 4" xfId="1744"/>
    <cellStyle name="Moneda 3 2 7 4 2" xfId="1745"/>
    <cellStyle name="Moneda 3 2 7 5" xfId="1746"/>
    <cellStyle name="Moneda 3 2 8" xfId="1747"/>
    <cellStyle name="Moneda 3 2 8 2" xfId="1748"/>
    <cellStyle name="Moneda 3 2 8 3" xfId="1749"/>
    <cellStyle name="Moneda 3 2 9" xfId="1750"/>
    <cellStyle name="Moneda 3 2 9 2" xfId="1751"/>
    <cellStyle name="Moneda 3 3" xfId="1752"/>
    <cellStyle name="Moneda 3 3 2" xfId="1753"/>
    <cellStyle name="Moneda 3 3 2 2" xfId="1754"/>
    <cellStyle name="Moneda 3 3 2 2 2" xfId="1755"/>
    <cellStyle name="Moneda 3 3 2 2 2 2" xfId="1756"/>
    <cellStyle name="Moneda 3 3 2 2 3" xfId="1757"/>
    <cellStyle name="Moneda 3 3 2 2 3 2" xfId="1758"/>
    <cellStyle name="Moneda 3 3 2 2 4" xfId="1759"/>
    <cellStyle name="Moneda 3 3 2 2 4 2" xfId="1760"/>
    <cellStyle name="Moneda 3 3 2 2 5" xfId="1761"/>
    <cellStyle name="Moneda 3 3 2 3" xfId="1762"/>
    <cellStyle name="Moneda 3 3 2 3 2" xfId="1763"/>
    <cellStyle name="Moneda 3 3 2 4" xfId="1764"/>
    <cellStyle name="Moneda 3 3 2 4 2" xfId="1765"/>
    <cellStyle name="Moneda 3 3 2 5" xfId="1766"/>
    <cellStyle name="Moneda 3 3 2 5 2" xfId="1767"/>
    <cellStyle name="Moneda 3 3 2 6" xfId="1768"/>
    <cellStyle name="Moneda 3 3 2 7" xfId="1769"/>
    <cellStyle name="Moneda 3 3 3" xfId="1770"/>
    <cellStyle name="Moneda 3 3 3 2" xfId="1771"/>
    <cellStyle name="Moneda 3 3 3 2 2" xfId="1772"/>
    <cellStyle name="Moneda 3 3 3 3" xfId="1773"/>
    <cellStyle name="Moneda 3 3 3 3 2" xfId="1774"/>
    <cellStyle name="Moneda 3 3 3 4" xfId="1775"/>
    <cellStyle name="Moneda 3 3 3 4 2" xfId="1776"/>
    <cellStyle name="Moneda 3 3 3 5" xfId="1777"/>
    <cellStyle name="Moneda 3 3 4" xfId="1778"/>
    <cellStyle name="Moneda 3 3 4 2" xfId="1779"/>
    <cellStyle name="Moneda 3 3 5" xfId="1780"/>
    <cellStyle name="Moneda 3 3 5 2" xfId="1781"/>
    <cellStyle name="Moneda 3 3 6" xfId="1782"/>
    <cellStyle name="Moneda 3 3 6 2" xfId="1783"/>
    <cellStyle name="Moneda 3 3 7" xfId="1784"/>
    <cellStyle name="Moneda 3 3 8" xfId="1785"/>
    <cellStyle name="Moneda 3 4" xfId="1786"/>
    <cellStyle name="Moneda 3 4 2" xfId="1787"/>
    <cellStyle name="Moneda 3 4 2 2" xfId="1788"/>
    <cellStyle name="Moneda 3 4 2 2 2" xfId="1789"/>
    <cellStyle name="Moneda 3 4 2 2 2 2" xfId="1790"/>
    <cellStyle name="Moneda 3 4 2 2 3" xfId="1791"/>
    <cellStyle name="Moneda 3 4 2 2 3 2" xfId="1792"/>
    <cellStyle name="Moneda 3 4 2 2 4" xfId="1793"/>
    <cellStyle name="Moneda 3 4 2 2 4 2" xfId="1794"/>
    <cellStyle name="Moneda 3 4 2 2 5" xfId="1795"/>
    <cellStyle name="Moneda 3 4 2 3" xfId="1796"/>
    <cellStyle name="Moneda 3 4 2 3 2" xfId="1797"/>
    <cellStyle name="Moneda 3 4 2 4" xfId="1798"/>
    <cellStyle name="Moneda 3 4 2 4 2" xfId="1799"/>
    <cellStyle name="Moneda 3 4 2 5" xfId="1800"/>
    <cellStyle name="Moneda 3 4 2 5 2" xfId="1801"/>
    <cellStyle name="Moneda 3 4 2 6" xfId="1802"/>
    <cellStyle name="Moneda 3 4 3" xfId="1803"/>
    <cellStyle name="Moneda 3 4 3 2" xfId="1804"/>
    <cellStyle name="Moneda 3 4 3 2 2" xfId="1805"/>
    <cellStyle name="Moneda 3 4 3 3" xfId="1806"/>
    <cellStyle name="Moneda 3 4 3 3 2" xfId="1807"/>
    <cellStyle name="Moneda 3 4 3 4" xfId="1808"/>
    <cellStyle name="Moneda 3 4 3 4 2" xfId="1809"/>
    <cellStyle name="Moneda 3 4 3 5" xfId="1810"/>
    <cellStyle name="Moneda 3 4 4" xfId="1811"/>
    <cellStyle name="Moneda 3 4 4 2" xfId="1812"/>
    <cellStyle name="Moneda 3 4 5" xfId="1813"/>
    <cellStyle name="Moneda 3 4 5 2" xfId="1814"/>
    <cellStyle name="Moneda 3 4 6" xfId="1815"/>
    <cellStyle name="Moneda 3 4 6 2" xfId="1816"/>
    <cellStyle name="Moneda 3 4 7" xfId="1817"/>
    <cellStyle name="Moneda 3 5" xfId="1818"/>
    <cellStyle name="Moneda 3 5 2" xfId="1819"/>
    <cellStyle name="Moneda 3 5 2 2" xfId="1820"/>
    <cellStyle name="Moneda 3 5 2 2 2" xfId="1821"/>
    <cellStyle name="Moneda 3 5 2 2 2 2" xfId="1822"/>
    <cellStyle name="Moneda 3 5 2 2 3" xfId="1823"/>
    <cellStyle name="Moneda 3 5 2 2 3 2" xfId="1824"/>
    <cellStyle name="Moneda 3 5 2 2 4" xfId="1825"/>
    <cellStyle name="Moneda 3 5 2 2 4 2" xfId="1826"/>
    <cellStyle name="Moneda 3 5 2 2 5" xfId="1827"/>
    <cellStyle name="Moneda 3 5 2 3" xfId="1828"/>
    <cellStyle name="Moneda 3 5 2 3 2" xfId="1829"/>
    <cellStyle name="Moneda 3 5 2 4" xfId="1830"/>
    <cellStyle name="Moneda 3 5 2 4 2" xfId="1831"/>
    <cellStyle name="Moneda 3 5 2 5" xfId="1832"/>
    <cellStyle name="Moneda 3 5 2 5 2" xfId="1833"/>
    <cellStyle name="Moneda 3 5 2 6" xfId="1834"/>
    <cellStyle name="Moneda 3 5 3" xfId="1835"/>
    <cellStyle name="Moneda 3 5 3 2" xfId="1836"/>
    <cellStyle name="Moneda 3 5 3 2 2" xfId="1837"/>
    <cellStyle name="Moneda 3 5 3 3" xfId="1838"/>
    <cellStyle name="Moneda 3 5 3 3 2" xfId="1839"/>
    <cellStyle name="Moneda 3 5 3 4" xfId="1840"/>
    <cellStyle name="Moneda 3 5 3 4 2" xfId="1841"/>
    <cellStyle name="Moneda 3 5 3 5" xfId="1842"/>
    <cellStyle name="Moneda 3 5 4" xfId="1843"/>
    <cellStyle name="Moneda 3 5 4 2" xfId="1844"/>
    <cellStyle name="Moneda 3 5 5" xfId="1845"/>
    <cellStyle name="Moneda 3 5 5 2" xfId="1846"/>
    <cellStyle name="Moneda 3 5 6" xfId="1847"/>
    <cellStyle name="Moneda 3 5 6 2" xfId="1848"/>
    <cellStyle name="Moneda 3 5 7" xfId="1849"/>
    <cellStyle name="Moneda 3 5 8" xfId="1850"/>
    <cellStyle name="Moneda 3 6" xfId="1851"/>
    <cellStyle name="Moneda 3 6 2" xfId="1852"/>
    <cellStyle name="Moneda 3 6 2 2" xfId="1853"/>
    <cellStyle name="Moneda 3 6 2 2 2" xfId="1854"/>
    <cellStyle name="Moneda 3 6 2 3" xfId="1855"/>
    <cellStyle name="Moneda 3 6 3" xfId="1856"/>
    <cellStyle name="Moneda 3 7" xfId="1857"/>
    <cellStyle name="Moneda 3 7 2" xfId="1858"/>
    <cellStyle name="Moneda 3 7 2 2" xfId="1859"/>
    <cellStyle name="Moneda 3 7 3" xfId="1860"/>
    <cellStyle name="Moneda 3 8" xfId="1861"/>
    <cellStyle name="Moneda 3 8 2" xfId="1862"/>
    <cellStyle name="Moneda 3 8 2 2" xfId="1863"/>
    <cellStyle name="Moneda 3 8 2 2 2" xfId="1864"/>
    <cellStyle name="Moneda 3 8 2 3" xfId="1865"/>
    <cellStyle name="Moneda 3 8 2 3 2" xfId="1866"/>
    <cellStyle name="Moneda 3 8 2 4" xfId="1867"/>
    <cellStyle name="Moneda 3 8 2 4 2" xfId="1868"/>
    <cellStyle name="Moneda 3 8 2 5" xfId="1869"/>
    <cellStyle name="Moneda 3 8 3" xfId="1870"/>
    <cellStyle name="Moneda 3 8 3 2" xfId="1871"/>
    <cellStyle name="Moneda 3 8 4" xfId="1872"/>
    <cellStyle name="Moneda 3 8 4 2" xfId="1873"/>
    <cellStyle name="Moneda 3 8 5" xfId="1874"/>
    <cellStyle name="Moneda 3 8 5 2" xfId="1875"/>
    <cellStyle name="Moneda 3 8 6" xfId="1876"/>
    <cellStyle name="Moneda 3 9" xfId="1877"/>
    <cellStyle name="Moneda 3 9 2" xfId="1878"/>
    <cellStyle name="Moneda 30" xfId="1879"/>
    <cellStyle name="Moneda 30 2" xfId="1880"/>
    <cellStyle name="Moneda 30 2 2" xfId="1881"/>
    <cellStyle name="Moneda 30 3" xfId="1882"/>
    <cellStyle name="Moneda 30 3 2" xfId="1883"/>
    <cellStyle name="Moneda 30 4" xfId="1884"/>
    <cellStyle name="Moneda 30 4 2" xfId="1885"/>
    <cellStyle name="Moneda 30 5" xfId="1886"/>
    <cellStyle name="Moneda 31" xfId="1887"/>
    <cellStyle name="Moneda 31 2" xfId="1888"/>
    <cellStyle name="Moneda 32" xfId="1889"/>
    <cellStyle name="Moneda 32 2" xfId="1890"/>
    <cellStyle name="Moneda 33" xfId="1891"/>
    <cellStyle name="Moneda 33 2" xfId="1892"/>
    <cellStyle name="Moneda 34" xfId="1893"/>
    <cellStyle name="Moneda 34 2" xfId="1894"/>
    <cellStyle name="Moneda 35" xfId="1895"/>
    <cellStyle name="Moneda 35 2" xfId="1896"/>
    <cellStyle name="Moneda 36" xfId="1897"/>
    <cellStyle name="Moneda 36 2" xfId="1898"/>
    <cellStyle name="Moneda 37" xfId="1899"/>
    <cellStyle name="Moneda 37 2" xfId="1900"/>
    <cellStyle name="Moneda 38" xfId="1901"/>
    <cellStyle name="Moneda 38 2" xfId="1902"/>
    <cellStyle name="Moneda 39" xfId="1903"/>
    <cellStyle name="Moneda 39 2" xfId="1904"/>
    <cellStyle name="Moneda 4 2" xfId="1905"/>
    <cellStyle name="Moneda 4 3" xfId="1906"/>
    <cellStyle name="Moneda 4 4" xfId="1907"/>
    <cellStyle name="Moneda 40" xfId="1908"/>
    <cellStyle name="Moneda 40 2" xfId="1909"/>
    <cellStyle name="Moneda 41" xfId="1910"/>
    <cellStyle name="Moneda 41 2" xfId="1911"/>
    <cellStyle name="Moneda 42" xfId="1912"/>
    <cellStyle name="Moneda 42 2" xfId="1913"/>
    <cellStyle name="Moneda 43" xfId="1914"/>
    <cellStyle name="Moneda 43 2" xfId="1915"/>
    <cellStyle name="Moneda 44" xfId="1916"/>
    <cellStyle name="Moneda 44 2" xfId="1917"/>
    <cellStyle name="Moneda 45" xfId="1918"/>
    <cellStyle name="Moneda 45 2" xfId="1919"/>
    <cellStyle name="Moneda 46" xfId="1920"/>
    <cellStyle name="Moneda 46 2" xfId="1921"/>
    <cellStyle name="Moneda 47" xfId="1922"/>
    <cellStyle name="Moneda 47 2" xfId="1923"/>
    <cellStyle name="Moneda 48" xfId="1924"/>
    <cellStyle name="Moneda 48 2" xfId="1925"/>
    <cellStyle name="Moneda 49" xfId="1926"/>
    <cellStyle name="Moneda 5" xfId="1927"/>
    <cellStyle name="Moneda 5 2" xfId="1928"/>
    <cellStyle name="Moneda 5 3" xfId="1929"/>
    <cellStyle name="Moneda 5 4" xfId="1930"/>
    <cellStyle name="Moneda 5 5" xfId="1931"/>
    <cellStyle name="Moneda 50" xfId="1932"/>
    <cellStyle name="Moneda 51" xfId="1933"/>
    <cellStyle name="Moneda 52" xfId="1934"/>
    <cellStyle name="Moneda 6" xfId="1935"/>
    <cellStyle name="Moneda 6 10" xfId="1936"/>
    <cellStyle name="Moneda 6 10 2" xfId="1937"/>
    <cellStyle name="Moneda 6 11" xfId="1938"/>
    <cellStyle name="Moneda 6 11 2" xfId="1939"/>
    <cellStyle name="Moneda 6 12" xfId="1940"/>
    <cellStyle name="Moneda 6 2" xfId="1941"/>
    <cellStyle name="Moneda 6 2 10" xfId="1942"/>
    <cellStyle name="Moneda 6 2 11" xfId="1943"/>
    <cellStyle name="Moneda 6 2 2" xfId="1944"/>
    <cellStyle name="Moneda 6 2 2 2" xfId="1945"/>
    <cellStyle name="Moneda 6 2 2 2 2" xfId="1946"/>
    <cellStyle name="Moneda 6 2 2 2 2 2" xfId="1947"/>
    <cellStyle name="Moneda 6 2 2 2 2 2 2" xfId="1948"/>
    <cellStyle name="Moneda 6 2 2 2 2 3" xfId="1949"/>
    <cellStyle name="Moneda 6 2 2 2 2 3 2" xfId="1950"/>
    <cellStyle name="Moneda 6 2 2 2 2 4" xfId="1951"/>
    <cellStyle name="Moneda 6 2 2 2 2 4 2" xfId="1952"/>
    <cellStyle name="Moneda 6 2 2 2 2 5" xfId="1953"/>
    <cellStyle name="Moneda 6 2 2 2 3" xfId="1954"/>
    <cellStyle name="Moneda 6 2 2 2 3 2" xfId="1955"/>
    <cellStyle name="Moneda 6 2 2 2 4" xfId="1956"/>
    <cellStyle name="Moneda 6 2 2 2 4 2" xfId="1957"/>
    <cellStyle name="Moneda 6 2 2 2 5" xfId="1958"/>
    <cellStyle name="Moneda 6 2 2 2 5 2" xfId="1959"/>
    <cellStyle name="Moneda 6 2 2 2 6" xfId="1960"/>
    <cellStyle name="Moneda 6 2 2 3" xfId="1961"/>
    <cellStyle name="Moneda 6 2 2 3 2" xfId="1962"/>
    <cellStyle name="Moneda 6 2 2 3 2 2" xfId="1963"/>
    <cellStyle name="Moneda 6 2 2 3 3" xfId="1964"/>
    <cellStyle name="Moneda 6 2 2 3 3 2" xfId="1965"/>
    <cellStyle name="Moneda 6 2 2 3 4" xfId="1966"/>
    <cellStyle name="Moneda 6 2 2 3 4 2" xfId="1967"/>
    <cellStyle name="Moneda 6 2 2 3 5" xfId="1968"/>
    <cellStyle name="Moneda 6 2 2 4" xfId="1969"/>
    <cellStyle name="Moneda 6 2 2 4 2" xfId="1970"/>
    <cellStyle name="Moneda 6 2 2 5" xfId="1971"/>
    <cellStyle name="Moneda 6 2 2 5 2" xfId="1972"/>
    <cellStyle name="Moneda 6 2 2 6" xfId="1973"/>
    <cellStyle name="Moneda 6 2 2 6 2" xfId="1974"/>
    <cellStyle name="Moneda 6 2 2 7" xfId="1975"/>
    <cellStyle name="Moneda 6 2 3" xfId="1976"/>
    <cellStyle name="Moneda 6 2 3 2" xfId="1977"/>
    <cellStyle name="Moneda 6 2 3 2 2" xfId="1978"/>
    <cellStyle name="Moneda 6 2 3 2 2 2" xfId="1979"/>
    <cellStyle name="Moneda 6 2 3 2 2 2 2" xfId="1980"/>
    <cellStyle name="Moneda 6 2 3 2 2 3" xfId="1981"/>
    <cellStyle name="Moneda 6 2 3 2 2 3 2" xfId="1982"/>
    <cellStyle name="Moneda 6 2 3 2 2 4" xfId="1983"/>
    <cellStyle name="Moneda 6 2 3 2 2 4 2" xfId="1984"/>
    <cellStyle name="Moneda 6 2 3 2 2 5" xfId="1985"/>
    <cellStyle name="Moneda 6 2 3 2 3" xfId="1986"/>
    <cellStyle name="Moneda 6 2 3 2 3 2" xfId="1987"/>
    <cellStyle name="Moneda 6 2 3 2 4" xfId="1988"/>
    <cellStyle name="Moneda 6 2 3 2 4 2" xfId="1989"/>
    <cellStyle name="Moneda 6 2 3 2 5" xfId="1990"/>
    <cellStyle name="Moneda 6 2 3 2 5 2" xfId="1991"/>
    <cellStyle name="Moneda 6 2 3 2 6" xfId="1992"/>
    <cellStyle name="Moneda 6 2 3 3" xfId="1993"/>
    <cellStyle name="Moneda 6 2 3 3 2" xfId="1994"/>
    <cellStyle name="Moneda 6 2 3 3 2 2" xfId="1995"/>
    <cellStyle name="Moneda 6 2 3 3 3" xfId="1996"/>
    <cellStyle name="Moneda 6 2 3 3 3 2" xfId="1997"/>
    <cellStyle name="Moneda 6 2 3 3 4" xfId="1998"/>
    <cellStyle name="Moneda 6 2 3 3 4 2" xfId="1999"/>
    <cellStyle name="Moneda 6 2 3 3 5" xfId="2000"/>
    <cellStyle name="Moneda 6 2 3 4" xfId="2001"/>
    <cellStyle name="Moneda 6 2 3 4 2" xfId="2002"/>
    <cellStyle name="Moneda 6 2 3 5" xfId="2003"/>
    <cellStyle name="Moneda 6 2 3 5 2" xfId="2004"/>
    <cellStyle name="Moneda 6 2 3 6" xfId="2005"/>
    <cellStyle name="Moneda 6 2 3 6 2" xfId="2006"/>
    <cellStyle name="Moneda 6 2 3 7" xfId="2007"/>
    <cellStyle name="Moneda 6 2 4" xfId="2008"/>
    <cellStyle name="Moneda 6 2 4 2" xfId="2009"/>
    <cellStyle name="Moneda 6 2 4 2 2" xfId="2010"/>
    <cellStyle name="Moneda 6 2 4 2 2 2" xfId="2011"/>
    <cellStyle name="Moneda 6 2 4 2 2 2 2" xfId="2012"/>
    <cellStyle name="Moneda 6 2 4 2 2 3" xfId="2013"/>
    <cellStyle name="Moneda 6 2 4 2 2 3 2" xfId="2014"/>
    <cellStyle name="Moneda 6 2 4 2 2 4" xfId="2015"/>
    <cellStyle name="Moneda 6 2 4 2 2 4 2" xfId="2016"/>
    <cellStyle name="Moneda 6 2 4 2 2 5" xfId="2017"/>
    <cellStyle name="Moneda 6 2 4 2 3" xfId="2018"/>
    <cellStyle name="Moneda 6 2 4 2 3 2" xfId="2019"/>
    <cellStyle name="Moneda 6 2 4 2 4" xfId="2020"/>
    <cellStyle name="Moneda 6 2 4 2 4 2" xfId="2021"/>
    <cellStyle name="Moneda 6 2 4 2 5" xfId="2022"/>
    <cellStyle name="Moneda 6 2 4 2 5 2" xfId="2023"/>
    <cellStyle name="Moneda 6 2 4 2 6" xfId="2024"/>
    <cellStyle name="Moneda 6 2 4 3" xfId="2025"/>
    <cellStyle name="Moneda 6 2 4 3 2" xfId="2026"/>
    <cellStyle name="Moneda 6 2 4 3 2 2" xfId="2027"/>
    <cellStyle name="Moneda 6 2 4 3 3" xfId="2028"/>
    <cellStyle name="Moneda 6 2 4 3 3 2" xfId="2029"/>
    <cellStyle name="Moneda 6 2 4 3 4" xfId="2030"/>
    <cellStyle name="Moneda 6 2 4 3 4 2" xfId="2031"/>
    <cellStyle name="Moneda 6 2 4 3 5" xfId="2032"/>
    <cellStyle name="Moneda 6 2 4 4" xfId="2033"/>
    <cellStyle name="Moneda 6 2 4 4 2" xfId="2034"/>
    <cellStyle name="Moneda 6 2 4 5" xfId="2035"/>
    <cellStyle name="Moneda 6 2 4 5 2" xfId="2036"/>
    <cellStyle name="Moneda 6 2 4 6" xfId="2037"/>
    <cellStyle name="Moneda 6 2 4 6 2" xfId="2038"/>
    <cellStyle name="Moneda 6 2 4 7" xfId="2039"/>
    <cellStyle name="Moneda 6 2 5" xfId="2040"/>
    <cellStyle name="Moneda 6 2 5 2" xfId="2041"/>
    <cellStyle name="Moneda 6 2 5 2 2" xfId="2042"/>
    <cellStyle name="Moneda 6 2 5 2 2 2" xfId="2043"/>
    <cellStyle name="Moneda 6 2 5 2 3" xfId="2044"/>
    <cellStyle name="Moneda 6 2 5 2 3 2" xfId="2045"/>
    <cellStyle name="Moneda 6 2 5 2 4" xfId="2046"/>
    <cellStyle name="Moneda 6 2 5 2 4 2" xfId="2047"/>
    <cellStyle name="Moneda 6 2 5 2 5" xfId="2048"/>
    <cellStyle name="Moneda 6 2 5 3" xfId="2049"/>
    <cellStyle name="Moneda 6 2 5 3 2" xfId="2050"/>
    <cellStyle name="Moneda 6 2 5 4" xfId="2051"/>
    <cellStyle name="Moneda 6 2 5 4 2" xfId="2052"/>
    <cellStyle name="Moneda 6 2 5 5" xfId="2053"/>
    <cellStyle name="Moneda 6 2 5 5 2" xfId="2054"/>
    <cellStyle name="Moneda 6 2 5 6" xfId="2055"/>
    <cellStyle name="Moneda 6 2 6" xfId="2056"/>
    <cellStyle name="Moneda 6 2 6 2" xfId="2057"/>
    <cellStyle name="Moneda 6 2 6 2 2" xfId="2058"/>
    <cellStyle name="Moneda 6 2 6 3" xfId="2059"/>
    <cellStyle name="Moneda 6 2 6 3 2" xfId="2060"/>
    <cellStyle name="Moneda 6 2 6 4" xfId="2061"/>
    <cellStyle name="Moneda 6 2 6 4 2" xfId="2062"/>
    <cellStyle name="Moneda 6 2 6 5" xfId="2063"/>
    <cellStyle name="Moneda 6 2 7" xfId="2064"/>
    <cellStyle name="Moneda 6 2 7 2" xfId="2065"/>
    <cellStyle name="Moneda 6 2 8" xfId="2066"/>
    <cellStyle name="Moneda 6 2 8 2" xfId="2067"/>
    <cellStyle name="Moneda 6 2 9" xfId="2068"/>
    <cellStyle name="Moneda 6 2 9 2" xfId="2069"/>
    <cellStyle name="Moneda 6 3" xfId="2070"/>
    <cellStyle name="Moneda 6 3 2" xfId="2071"/>
    <cellStyle name="Moneda 6 3 2 2" xfId="2072"/>
    <cellStyle name="Moneda 6 3 2 2 2" xfId="2073"/>
    <cellStyle name="Moneda 6 3 2 2 2 2" xfId="2074"/>
    <cellStyle name="Moneda 6 3 2 2 3" xfId="2075"/>
    <cellStyle name="Moneda 6 3 2 2 3 2" xfId="2076"/>
    <cellStyle name="Moneda 6 3 2 2 4" xfId="2077"/>
    <cellStyle name="Moneda 6 3 2 2 4 2" xfId="2078"/>
    <cellStyle name="Moneda 6 3 2 2 5" xfId="2079"/>
    <cellStyle name="Moneda 6 3 2 3" xfId="2080"/>
    <cellStyle name="Moneda 6 3 2 3 2" xfId="2081"/>
    <cellStyle name="Moneda 6 3 2 4" xfId="2082"/>
    <cellStyle name="Moneda 6 3 2 4 2" xfId="2083"/>
    <cellStyle name="Moneda 6 3 2 5" xfId="2084"/>
    <cellStyle name="Moneda 6 3 2 5 2" xfId="2085"/>
    <cellStyle name="Moneda 6 3 2 6" xfId="2086"/>
    <cellStyle name="Moneda 6 3 3" xfId="2087"/>
    <cellStyle name="Moneda 6 3 3 2" xfId="2088"/>
    <cellStyle name="Moneda 6 3 3 2 2" xfId="2089"/>
    <cellStyle name="Moneda 6 3 3 3" xfId="2090"/>
    <cellStyle name="Moneda 6 3 3 3 2" xfId="2091"/>
    <cellStyle name="Moneda 6 3 3 4" xfId="2092"/>
    <cellStyle name="Moneda 6 3 3 4 2" xfId="2093"/>
    <cellStyle name="Moneda 6 3 3 5" xfId="2094"/>
    <cellStyle name="Moneda 6 3 4" xfId="2095"/>
    <cellStyle name="Moneda 6 3 4 2" xfId="2096"/>
    <cellStyle name="Moneda 6 3 5" xfId="2097"/>
    <cellStyle name="Moneda 6 3 5 2" xfId="2098"/>
    <cellStyle name="Moneda 6 3 6" xfId="2099"/>
    <cellStyle name="Moneda 6 3 6 2" xfId="2100"/>
    <cellStyle name="Moneda 6 3 7" xfId="2101"/>
    <cellStyle name="Moneda 6 4" xfId="2102"/>
    <cellStyle name="Moneda 6 4 2" xfId="2103"/>
    <cellStyle name="Moneda 6 4 2 2" xfId="2104"/>
    <cellStyle name="Moneda 6 4 2 2 2" xfId="2105"/>
    <cellStyle name="Moneda 6 4 2 2 2 2" xfId="2106"/>
    <cellStyle name="Moneda 6 4 2 2 3" xfId="2107"/>
    <cellStyle name="Moneda 6 4 2 2 3 2" xfId="2108"/>
    <cellStyle name="Moneda 6 4 2 2 4" xfId="2109"/>
    <cellStyle name="Moneda 6 4 2 2 4 2" xfId="2110"/>
    <cellStyle name="Moneda 6 4 2 2 5" xfId="2111"/>
    <cellStyle name="Moneda 6 4 2 3" xfId="2112"/>
    <cellStyle name="Moneda 6 4 2 3 2" xfId="2113"/>
    <cellStyle name="Moneda 6 4 2 4" xfId="2114"/>
    <cellStyle name="Moneda 6 4 2 4 2" xfId="2115"/>
    <cellStyle name="Moneda 6 4 2 5" xfId="2116"/>
    <cellStyle name="Moneda 6 4 2 5 2" xfId="2117"/>
    <cellStyle name="Moneda 6 4 2 6" xfId="2118"/>
    <cellStyle name="Moneda 6 4 3" xfId="2119"/>
    <cellStyle name="Moneda 6 4 3 2" xfId="2120"/>
    <cellStyle name="Moneda 6 4 3 2 2" xfId="2121"/>
    <cellStyle name="Moneda 6 4 3 3" xfId="2122"/>
    <cellStyle name="Moneda 6 4 3 3 2" xfId="2123"/>
    <cellStyle name="Moneda 6 4 3 4" xfId="2124"/>
    <cellStyle name="Moneda 6 4 3 4 2" xfId="2125"/>
    <cellStyle name="Moneda 6 4 3 5" xfId="2126"/>
    <cellStyle name="Moneda 6 4 4" xfId="2127"/>
    <cellStyle name="Moneda 6 4 4 2" xfId="2128"/>
    <cellStyle name="Moneda 6 4 5" xfId="2129"/>
    <cellStyle name="Moneda 6 4 5 2" xfId="2130"/>
    <cellStyle name="Moneda 6 4 6" xfId="2131"/>
    <cellStyle name="Moneda 6 4 6 2" xfId="2132"/>
    <cellStyle name="Moneda 6 4 7" xfId="2133"/>
    <cellStyle name="Moneda 6 5" xfId="2134"/>
    <cellStyle name="Moneda 6 5 2" xfId="2135"/>
    <cellStyle name="Moneda 6 5 2 2" xfId="2136"/>
    <cellStyle name="Moneda 6 5 2 2 2" xfId="2137"/>
    <cellStyle name="Moneda 6 5 2 2 2 2" xfId="2138"/>
    <cellStyle name="Moneda 6 5 2 2 3" xfId="2139"/>
    <cellStyle name="Moneda 6 5 2 2 3 2" xfId="2140"/>
    <cellStyle name="Moneda 6 5 2 2 4" xfId="2141"/>
    <cellStyle name="Moneda 6 5 2 2 4 2" xfId="2142"/>
    <cellStyle name="Moneda 6 5 2 2 5" xfId="2143"/>
    <cellStyle name="Moneda 6 5 2 3" xfId="2144"/>
    <cellStyle name="Moneda 6 5 2 3 2" xfId="2145"/>
    <cellStyle name="Moneda 6 5 2 4" xfId="2146"/>
    <cellStyle name="Moneda 6 5 2 4 2" xfId="2147"/>
    <cellStyle name="Moneda 6 5 2 5" xfId="2148"/>
    <cellStyle name="Moneda 6 5 2 5 2" xfId="2149"/>
    <cellStyle name="Moneda 6 5 2 6" xfId="2150"/>
    <cellStyle name="Moneda 6 5 3" xfId="2151"/>
    <cellStyle name="Moneda 6 5 3 2" xfId="2152"/>
    <cellStyle name="Moneda 6 5 3 2 2" xfId="2153"/>
    <cellStyle name="Moneda 6 5 3 3" xfId="2154"/>
    <cellStyle name="Moneda 6 5 3 3 2" xfId="2155"/>
    <cellStyle name="Moneda 6 5 3 4" xfId="2156"/>
    <cellStyle name="Moneda 6 5 3 4 2" xfId="2157"/>
    <cellStyle name="Moneda 6 5 3 5" xfId="2158"/>
    <cellStyle name="Moneda 6 5 4" xfId="2159"/>
    <cellStyle name="Moneda 6 5 4 2" xfId="2160"/>
    <cellStyle name="Moneda 6 5 5" xfId="2161"/>
    <cellStyle name="Moneda 6 5 5 2" xfId="2162"/>
    <cellStyle name="Moneda 6 5 6" xfId="2163"/>
    <cellStyle name="Moneda 6 5 6 2" xfId="2164"/>
    <cellStyle name="Moneda 6 5 7" xfId="2165"/>
    <cellStyle name="Moneda 6 6" xfId="2166"/>
    <cellStyle name="Moneda 6 6 2" xfId="2167"/>
    <cellStyle name="Moneda 6 6 2 2" xfId="2168"/>
    <cellStyle name="Moneda 6 6 2 2 2" xfId="2169"/>
    <cellStyle name="Moneda 6 6 2 3" xfId="2170"/>
    <cellStyle name="Moneda 6 6 2 3 2" xfId="2171"/>
    <cellStyle name="Moneda 6 6 2 4" xfId="2172"/>
    <cellStyle name="Moneda 6 6 2 4 2" xfId="2173"/>
    <cellStyle name="Moneda 6 6 2 5" xfId="2174"/>
    <cellStyle name="Moneda 6 6 3" xfId="2175"/>
    <cellStyle name="Moneda 6 6 3 2" xfId="2176"/>
    <cellStyle name="Moneda 6 6 4" xfId="2177"/>
    <cellStyle name="Moneda 6 6 4 2" xfId="2178"/>
    <cellStyle name="Moneda 6 6 5" xfId="2179"/>
    <cellStyle name="Moneda 6 6 5 2" xfId="2180"/>
    <cellStyle name="Moneda 6 6 6" xfId="2181"/>
    <cellStyle name="Moneda 6 7" xfId="2182"/>
    <cellStyle name="Moneda 6 7 2" xfId="2183"/>
    <cellStyle name="Moneda 6 7 2 2" xfId="2184"/>
    <cellStyle name="Moneda 6 7 3" xfId="2185"/>
    <cellStyle name="Moneda 6 7 3 2" xfId="2186"/>
    <cellStyle name="Moneda 6 7 4" xfId="2187"/>
    <cellStyle name="Moneda 6 7 4 2" xfId="2188"/>
    <cellStyle name="Moneda 6 7 5" xfId="2189"/>
    <cellStyle name="Moneda 6 8" xfId="2190"/>
    <cellStyle name="Moneda 6 8 2" xfId="2191"/>
    <cellStyle name="Moneda 6 9" xfId="2192"/>
    <cellStyle name="Moneda 6 9 2" xfId="2193"/>
    <cellStyle name="Moneda 7" xfId="2194"/>
    <cellStyle name="Moneda 7 10" xfId="2195"/>
    <cellStyle name="Moneda 7 10 2" xfId="2196"/>
    <cellStyle name="Moneda 7 11" xfId="2197"/>
    <cellStyle name="Moneda 7 12" xfId="2198"/>
    <cellStyle name="Moneda 7 2" xfId="2199"/>
    <cellStyle name="Moneda 7 2 10" xfId="2200"/>
    <cellStyle name="Moneda 7 2 11" xfId="2201"/>
    <cellStyle name="Moneda 7 2 2" xfId="2202"/>
    <cellStyle name="Moneda 7 2 2 2" xfId="2203"/>
    <cellStyle name="Moneda 7 2 2 2 2" xfId="2204"/>
    <cellStyle name="Moneda 7 2 2 2 2 2" xfId="2205"/>
    <cellStyle name="Moneda 7 2 2 2 2 2 2" xfId="2206"/>
    <cellStyle name="Moneda 7 2 2 2 2 3" xfId="2207"/>
    <cellStyle name="Moneda 7 2 2 2 2 3 2" xfId="2208"/>
    <cellStyle name="Moneda 7 2 2 2 2 4" xfId="2209"/>
    <cellStyle name="Moneda 7 2 2 2 2 4 2" xfId="2210"/>
    <cellStyle name="Moneda 7 2 2 2 2 5" xfId="2211"/>
    <cellStyle name="Moneda 7 2 2 2 3" xfId="2212"/>
    <cellStyle name="Moneda 7 2 2 2 3 2" xfId="2213"/>
    <cellStyle name="Moneda 7 2 2 2 4" xfId="2214"/>
    <cellStyle name="Moneda 7 2 2 2 4 2" xfId="2215"/>
    <cellStyle name="Moneda 7 2 2 2 5" xfId="2216"/>
    <cellStyle name="Moneda 7 2 2 2 5 2" xfId="2217"/>
    <cellStyle name="Moneda 7 2 2 2 6" xfId="2218"/>
    <cellStyle name="Moneda 7 2 2 3" xfId="2219"/>
    <cellStyle name="Moneda 7 2 2 3 2" xfId="2220"/>
    <cellStyle name="Moneda 7 2 2 3 2 2" xfId="2221"/>
    <cellStyle name="Moneda 7 2 2 3 3" xfId="2222"/>
    <cellStyle name="Moneda 7 2 2 3 3 2" xfId="2223"/>
    <cellStyle name="Moneda 7 2 2 3 4" xfId="2224"/>
    <cellStyle name="Moneda 7 2 2 3 4 2" xfId="2225"/>
    <cellStyle name="Moneda 7 2 2 3 5" xfId="2226"/>
    <cellStyle name="Moneda 7 2 2 4" xfId="2227"/>
    <cellStyle name="Moneda 7 2 2 4 2" xfId="2228"/>
    <cellStyle name="Moneda 7 2 2 5" xfId="2229"/>
    <cellStyle name="Moneda 7 2 2 5 2" xfId="2230"/>
    <cellStyle name="Moneda 7 2 2 6" xfId="2231"/>
    <cellStyle name="Moneda 7 2 2 6 2" xfId="2232"/>
    <cellStyle name="Moneda 7 2 2 7" xfId="2233"/>
    <cellStyle name="Moneda 7 2 3" xfId="2234"/>
    <cellStyle name="Moneda 7 2 3 2" xfId="2235"/>
    <cellStyle name="Moneda 7 2 3 2 2" xfId="2236"/>
    <cellStyle name="Moneda 7 2 3 2 2 2" xfId="2237"/>
    <cellStyle name="Moneda 7 2 3 2 2 2 2" xfId="2238"/>
    <cellStyle name="Moneda 7 2 3 2 2 3" xfId="2239"/>
    <cellStyle name="Moneda 7 2 3 2 2 3 2" xfId="2240"/>
    <cellStyle name="Moneda 7 2 3 2 2 4" xfId="2241"/>
    <cellStyle name="Moneda 7 2 3 2 2 4 2" xfId="2242"/>
    <cellStyle name="Moneda 7 2 3 2 2 5" xfId="2243"/>
    <cellStyle name="Moneda 7 2 3 2 3" xfId="2244"/>
    <cellStyle name="Moneda 7 2 3 2 3 2" xfId="2245"/>
    <cellStyle name="Moneda 7 2 3 2 4" xfId="2246"/>
    <cellStyle name="Moneda 7 2 3 2 4 2" xfId="2247"/>
    <cellStyle name="Moneda 7 2 3 2 5" xfId="2248"/>
    <cellStyle name="Moneda 7 2 3 2 5 2" xfId="2249"/>
    <cellStyle name="Moneda 7 2 3 2 6" xfId="2250"/>
    <cellStyle name="Moneda 7 2 3 3" xfId="2251"/>
    <cellStyle name="Moneda 7 2 3 3 2" xfId="2252"/>
    <cellStyle name="Moneda 7 2 3 3 2 2" xfId="2253"/>
    <cellStyle name="Moneda 7 2 3 3 3" xfId="2254"/>
    <cellStyle name="Moneda 7 2 3 3 3 2" xfId="2255"/>
    <cellStyle name="Moneda 7 2 3 3 4" xfId="2256"/>
    <cellStyle name="Moneda 7 2 3 3 4 2" xfId="2257"/>
    <cellStyle name="Moneda 7 2 3 3 5" xfId="2258"/>
    <cellStyle name="Moneda 7 2 3 4" xfId="2259"/>
    <cellStyle name="Moneda 7 2 3 4 2" xfId="2260"/>
    <cellStyle name="Moneda 7 2 3 5" xfId="2261"/>
    <cellStyle name="Moneda 7 2 3 5 2" xfId="2262"/>
    <cellStyle name="Moneda 7 2 3 6" xfId="2263"/>
    <cellStyle name="Moneda 7 2 3 6 2" xfId="2264"/>
    <cellStyle name="Moneda 7 2 3 7" xfId="2265"/>
    <cellStyle name="Moneda 7 2 4" xfId="2266"/>
    <cellStyle name="Moneda 7 2 4 2" xfId="2267"/>
    <cellStyle name="Moneda 7 2 4 2 2" xfId="2268"/>
    <cellStyle name="Moneda 7 2 4 2 2 2" xfId="2269"/>
    <cellStyle name="Moneda 7 2 4 2 2 2 2" xfId="2270"/>
    <cellStyle name="Moneda 7 2 4 2 2 3" xfId="2271"/>
    <cellStyle name="Moneda 7 2 4 2 2 3 2" xfId="2272"/>
    <cellStyle name="Moneda 7 2 4 2 2 4" xfId="2273"/>
    <cellStyle name="Moneda 7 2 4 2 2 4 2" xfId="2274"/>
    <cellStyle name="Moneda 7 2 4 2 2 5" xfId="2275"/>
    <cellStyle name="Moneda 7 2 4 2 3" xfId="2276"/>
    <cellStyle name="Moneda 7 2 4 2 3 2" xfId="2277"/>
    <cellStyle name="Moneda 7 2 4 2 4" xfId="2278"/>
    <cellStyle name="Moneda 7 2 4 2 4 2" xfId="2279"/>
    <cellStyle name="Moneda 7 2 4 2 5" xfId="2280"/>
    <cellStyle name="Moneda 7 2 4 2 5 2" xfId="2281"/>
    <cellStyle name="Moneda 7 2 4 2 6" xfId="2282"/>
    <cellStyle name="Moneda 7 2 4 3" xfId="2283"/>
    <cellStyle name="Moneda 7 2 4 3 2" xfId="2284"/>
    <cellStyle name="Moneda 7 2 4 3 2 2" xfId="2285"/>
    <cellStyle name="Moneda 7 2 4 3 3" xfId="2286"/>
    <cellStyle name="Moneda 7 2 4 3 3 2" xfId="2287"/>
    <cellStyle name="Moneda 7 2 4 3 4" xfId="2288"/>
    <cellStyle name="Moneda 7 2 4 3 4 2" xfId="2289"/>
    <cellStyle name="Moneda 7 2 4 3 5" xfId="2290"/>
    <cellStyle name="Moneda 7 2 4 4" xfId="2291"/>
    <cellStyle name="Moneda 7 2 4 4 2" xfId="2292"/>
    <cellStyle name="Moneda 7 2 4 5" xfId="2293"/>
    <cellStyle name="Moneda 7 2 4 5 2" xfId="2294"/>
    <cellStyle name="Moneda 7 2 4 6" xfId="2295"/>
    <cellStyle name="Moneda 7 2 4 6 2" xfId="2296"/>
    <cellStyle name="Moneda 7 2 4 7" xfId="2297"/>
    <cellStyle name="Moneda 7 2 5" xfId="2298"/>
    <cellStyle name="Moneda 7 2 5 2" xfId="2299"/>
    <cellStyle name="Moneda 7 2 5 2 2" xfId="2300"/>
    <cellStyle name="Moneda 7 2 5 2 2 2" xfId="2301"/>
    <cellStyle name="Moneda 7 2 5 2 3" xfId="2302"/>
    <cellStyle name="Moneda 7 2 5 2 3 2" xfId="2303"/>
    <cellStyle name="Moneda 7 2 5 2 4" xfId="2304"/>
    <cellStyle name="Moneda 7 2 5 2 4 2" xfId="2305"/>
    <cellStyle name="Moneda 7 2 5 2 5" xfId="2306"/>
    <cellStyle name="Moneda 7 2 5 3" xfId="2307"/>
    <cellStyle name="Moneda 7 2 5 3 2" xfId="2308"/>
    <cellStyle name="Moneda 7 2 5 4" xfId="2309"/>
    <cellStyle name="Moneda 7 2 5 4 2" xfId="2310"/>
    <cellStyle name="Moneda 7 2 5 5" xfId="2311"/>
    <cellStyle name="Moneda 7 2 5 5 2" xfId="2312"/>
    <cellStyle name="Moneda 7 2 5 6" xfId="2313"/>
    <cellStyle name="Moneda 7 2 6" xfId="2314"/>
    <cellStyle name="Moneda 7 2 6 2" xfId="2315"/>
    <cellStyle name="Moneda 7 2 6 2 2" xfId="2316"/>
    <cellStyle name="Moneda 7 2 6 3" xfId="2317"/>
    <cellStyle name="Moneda 7 2 6 3 2" xfId="2318"/>
    <cellStyle name="Moneda 7 2 6 4" xfId="2319"/>
    <cellStyle name="Moneda 7 2 6 4 2" xfId="2320"/>
    <cellStyle name="Moneda 7 2 6 5" xfId="2321"/>
    <cellStyle name="Moneda 7 2 7" xfId="2322"/>
    <cellStyle name="Moneda 7 2 7 2" xfId="2323"/>
    <cellStyle name="Moneda 7 2 8" xfId="2324"/>
    <cellStyle name="Moneda 7 2 8 2" xfId="2325"/>
    <cellStyle name="Moneda 7 2 9" xfId="2326"/>
    <cellStyle name="Moneda 7 2 9 2" xfId="2327"/>
    <cellStyle name="Moneda 7 3" xfId="2328"/>
    <cellStyle name="Moneda 7 3 2" xfId="2329"/>
    <cellStyle name="Moneda 7 3 2 2" xfId="2330"/>
    <cellStyle name="Moneda 7 3 2 2 2" xfId="2331"/>
    <cellStyle name="Moneda 7 3 2 2 2 2" xfId="2332"/>
    <cellStyle name="Moneda 7 3 2 2 3" xfId="2333"/>
    <cellStyle name="Moneda 7 3 2 2 3 2" xfId="2334"/>
    <cellStyle name="Moneda 7 3 2 2 4" xfId="2335"/>
    <cellStyle name="Moneda 7 3 2 2 4 2" xfId="2336"/>
    <cellStyle name="Moneda 7 3 2 2 5" xfId="2337"/>
    <cellStyle name="Moneda 7 3 2 3" xfId="2338"/>
    <cellStyle name="Moneda 7 3 2 3 2" xfId="2339"/>
    <cellStyle name="Moneda 7 3 2 4" xfId="2340"/>
    <cellStyle name="Moneda 7 3 2 4 2" xfId="2341"/>
    <cellStyle name="Moneda 7 3 2 5" xfId="2342"/>
    <cellStyle name="Moneda 7 3 2 5 2" xfId="2343"/>
    <cellStyle name="Moneda 7 3 2 6" xfId="2344"/>
    <cellStyle name="Moneda 7 3 3" xfId="2345"/>
    <cellStyle name="Moneda 7 3 3 2" xfId="2346"/>
    <cellStyle name="Moneda 7 3 3 2 2" xfId="2347"/>
    <cellStyle name="Moneda 7 3 3 3" xfId="2348"/>
    <cellStyle name="Moneda 7 3 3 3 2" xfId="2349"/>
    <cellStyle name="Moneda 7 3 3 4" xfId="2350"/>
    <cellStyle name="Moneda 7 3 3 4 2" xfId="2351"/>
    <cellStyle name="Moneda 7 3 3 5" xfId="2352"/>
    <cellStyle name="Moneda 7 3 4" xfId="2353"/>
    <cellStyle name="Moneda 7 3 4 2" xfId="2354"/>
    <cellStyle name="Moneda 7 3 5" xfId="2355"/>
    <cellStyle name="Moneda 7 3 5 2" xfId="2356"/>
    <cellStyle name="Moneda 7 3 6" xfId="2357"/>
    <cellStyle name="Moneda 7 3 6 2" xfId="2358"/>
    <cellStyle name="Moneda 7 3 7" xfId="2359"/>
    <cellStyle name="Moneda 7 4" xfId="2360"/>
    <cellStyle name="Moneda 7 4 2" xfId="2361"/>
    <cellStyle name="Moneda 7 4 2 2" xfId="2362"/>
    <cellStyle name="Moneda 7 4 2 2 2" xfId="2363"/>
    <cellStyle name="Moneda 7 4 2 2 2 2" xfId="2364"/>
    <cellStyle name="Moneda 7 4 2 2 3" xfId="2365"/>
    <cellStyle name="Moneda 7 4 2 2 3 2" xfId="2366"/>
    <cellStyle name="Moneda 7 4 2 2 4" xfId="2367"/>
    <cellStyle name="Moneda 7 4 2 2 4 2" xfId="2368"/>
    <cellStyle name="Moneda 7 4 2 2 5" xfId="2369"/>
    <cellStyle name="Moneda 7 4 2 3" xfId="2370"/>
    <cellStyle name="Moneda 7 4 2 3 2" xfId="2371"/>
    <cellStyle name="Moneda 7 4 2 4" xfId="2372"/>
    <cellStyle name="Moneda 7 4 2 4 2" xfId="2373"/>
    <cellStyle name="Moneda 7 4 2 5" xfId="2374"/>
    <cellStyle name="Moneda 7 4 2 5 2" xfId="2375"/>
    <cellStyle name="Moneda 7 4 2 6" xfId="2376"/>
    <cellStyle name="Moneda 7 4 3" xfId="2377"/>
    <cellStyle name="Moneda 7 4 3 2" xfId="2378"/>
    <cellStyle name="Moneda 7 4 3 2 2" xfId="2379"/>
    <cellStyle name="Moneda 7 4 3 3" xfId="2380"/>
    <cellStyle name="Moneda 7 4 3 3 2" xfId="2381"/>
    <cellStyle name="Moneda 7 4 3 4" xfId="2382"/>
    <cellStyle name="Moneda 7 4 3 4 2" xfId="2383"/>
    <cellStyle name="Moneda 7 4 3 5" xfId="2384"/>
    <cellStyle name="Moneda 7 4 4" xfId="2385"/>
    <cellStyle name="Moneda 7 4 4 2" xfId="2386"/>
    <cellStyle name="Moneda 7 4 5" xfId="2387"/>
    <cellStyle name="Moneda 7 4 5 2" xfId="2388"/>
    <cellStyle name="Moneda 7 4 6" xfId="2389"/>
    <cellStyle name="Moneda 7 4 6 2" xfId="2390"/>
    <cellStyle name="Moneda 7 4 7" xfId="2391"/>
    <cellStyle name="Moneda 7 5" xfId="2392"/>
    <cellStyle name="Moneda 7 5 2" xfId="2393"/>
    <cellStyle name="Moneda 7 5 2 2" xfId="2394"/>
    <cellStyle name="Moneda 7 5 2 2 2" xfId="2395"/>
    <cellStyle name="Moneda 7 5 2 2 2 2" xfId="2396"/>
    <cellStyle name="Moneda 7 5 2 2 3" xfId="2397"/>
    <cellStyle name="Moneda 7 5 2 2 3 2" xfId="2398"/>
    <cellStyle name="Moneda 7 5 2 2 4" xfId="2399"/>
    <cellStyle name="Moneda 7 5 2 2 4 2" xfId="2400"/>
    <cellStyle name="Moneda 7 5 2 2 5" xfId="2401"/>
    <cellStyle name="Moneda 7 5 2 3" xfId="2402"/>
    <cellStyle name="Moneda 7 5 2 3 2" xfId="2403"/>
    <cellStyle name="Moneda 7 5 2 4" xfId="2404"/>
    <cellStyle name="Moneda 7 5 2 4 2" xfId="2405"/>
    <cellStyle name="Moneda 7 5 2 5" xfId="2406"/>
    <cellStyle name="Moneda 7 5 2 5 2" xfId="2407"/>
    <cellStyle name="Moneda 7 5 2 6" xfId="2408"/>
    <cellStyle name="Moneda 7 5 3" xfId="2409"/>
    <cellStyle name="Moneda 7 5 3 2" xfId="2410"/>
    <cellStyle name="Moneda 7 5 3 2 2" xfId="2411"/>
    <cellStyle name="Moneda 7 5 3 3" xfId="2412"/>
    <cellStyle name="Moneda 7 5 3 3 2" xfId="2413"/>
    <cellStyle name="Moneda 7 5 3 4" xfId="2414"/>
    <cellStyle name="Moneda 7 5 3 4 2" xfId="2415"/>
    <cellStyle name="Moneda 7 5 3 5" xfId="2416"/>
    <cellStyle name="Moneda 7 5 4" xfId="2417"/>
    <cellStyle name="Moneda 7 5 4 2" xfId="2418"/>
    <cellStyle name="Moneda 7 5 5" xfId="2419"/>
    <cellStyle name="Moneda 7 5 5 2" xfId="2420"/>
    <cellStyle name="Moneda 7 5 6" xfId="2421"/>
    <cellStyle name="Moneda 7 5 6 2" xfId="2422"/>
    <cellStyle name="Moneda 7 5 7" xfId="2423"/>
    <cellStyle name="Moneda 7 6" xfId="2424"/>
    <cellStyle name="Moneda 7 6 2" xfId="2425"/>
    <cellStyle name="Moneda 7 6 2 2" xfId="2426"/>
    <cellStyle name="Moneda 7 6 2 2 2" xfId="2427"/>
    <cellStyle name="Moneda 7 6 2 3" xfId="2428"/>
    <cellStyle name="Moneda 7 6 2 3 2" xfId="2429"/>
    <cellStyle name="Moneda 7 6 2 4" xfId="2430"/>
    <cellStyle name="Moneda 7 6 2 4 2" xfId="2431"/>
    <cellStyle name="Moneda 7 6 2 5" xfId="2432"/>
    <cellStyle name="Moneda 7 6 3" xfId="2433"/>
    <cellStyle name="Moneda 7 6 3 2" xfId="2434"/>
    <cellStyle name="Moneda 7 6 4" xfId="2435"/>
    <cellStyle name="Moneda 7 6 4 2" xfId="2436"/>
    <cellStyle name="Moneda 7 6 5" xfId="2437"/>
    <cellStyle name="Moneda 7 6 5 2" xfId="2438"/>
    <cellStyle name="Moneda 7 6 6" xfId="2439"/>
    <cellStyle name="Moneda 7 7" xfId="2440"/>
    <cellStyle name="Moneda 7 7 2" xfId="2441"/>
    <cellStyle name="Moneda 7 7 2 2" xfId="2442"/>
    <cellStyle name="Moneda 7 7 3" xfId="2443"/>
    <cellStyle name="Moneda 7 7 3 2" xfId="2444"/>
    <cellStyle name="Moneda 7 7 4" xfId="2445"/>
    <cellStyle name="Moneda 7 7 4 2" xfId="2446"/>
    <cellStyle name="Moneda 7 7 5" xfId="2447"/>
    <cellStyle name="Moneda 7 8" xfId="2448"/>
    <cellStyle name="Moneda 7 8 2" xfId="2449"/>
    <cellStyle name="Moneda 7 9" xfId="2450"/>
    <cellStyle name="Moneda 7 9 2" xfId="2451"/>
    <cellStyle name="Moneda 8" xfId="2452"/>
    <cellStyle name="Moneda 8 10" xfId="2453"/>
    <cellStyle name="Moneda 8 10 2" xfId="2454"/>
    <cellStyle name="Moneda 8 11" xfId="2455"/>
    <cellStyle name="Moneda 8 11 2" xfId="2456"/>
    <cellStyle name="Moneda 8 12" xfId="2457"/>
    <cellStyle name="Moneda 8 13" xfId="2458"/>
    <cellStyle name="Moneda 8 2" xfId="2459"/>
    <cellStyle name="Moneda 8 2 10" xfId="2460"/>
    <cellStyle name="Moneda 8 2 11" xfId="2461"/>
    <cellStyle name="Moneda 8 2 2" xfId="2462"/>
    <cellStyle name="Moneda 8 2 2 2" xfId="2463"/>
    <cellStyle name="Moneda 8 2 2 2 2" xfId="2464"/>
    <cellStyle name="Moneda 8 2 2 2 2 2" xfId="2465"/>
    <cellStyle name="Moneda 8 2 2 2 2 2 2" xfId="2466"/>
    <cellStyle name="Moneda 8 2 2 2 2 3" xfId="2467"/>
    <cellStyle name="Moneda 8 2 2 2 2 3 2" xfId="2468"/>
    <cellStyle name="Moneda 8 2 2 2 2 4" xfId="2469"/>
    <cellStyle name="Moneda 8 2 2 2 2 4 2" xfId="2470"/>
    <cellStyle name="Moneda 8 2 2 2 2 5" xfId="2471"/>
    <cellStyle name="Moneda 8 2 2 2 3" xfId="2472"/>
    <cellStyle name="Moneda 8 2 2 2 3 2" xfId="2473"/>
    <cellStyle name="Moneda 8 2 2 2 4" xfId="2474"/>
    <cellStyle name="Moneda 8 2 2 2 4 2" xfId="2475"/>
    <cellStyle name="Moneda 8 2 2 2 5" xfId="2476"/>
    <cellStyle name="Moneda 8 2 2 2 5 2" xfId="2477"/>
    <cellStyle name="Moneda 8 2 2 2 6" xfId="2478"/>
    <cellStyle name="Moneda 8 2 2 3" xfId="2479"/>
    <cellStyle name="Moneda 8 2 2 3 2" xfId="2480"/>
    <cellStyle name="Moneda 8 2 2 3 2 2" xfId="2481"/>
    <cellStyle name="Moneda 8 2 2 3 3" xfId="2482"/>
    <cellStyle name="Moneda 8 2 2 3 3 2" xfId="2483"/>
    <cellStyle name="Moneda 8 2 2 3 4" xfId="2484"/>
    <cellStyle name="Moneda 8 2 2 3 4 2" xfId="2485"/>
    <cellStyle name="Moneda 8 2 2 3 5" xfId="2486"/>
    <cellStyle name="Moneda 8 2 2 4" xfId="2487"/>
    <cellStyle name="Moneda 8 2 2 4 2" xfId="2488"/>
    <cellStyle name="Moneda 8 2 2 5" xfId="2489"/>
    <cellStyle name="Moneda 8 2 2 5 2" xfId="2490"/>
    <cellStyle name="Moneda 8 2 2 6" xfId="2491"/>
    <cellStyle name="Moneda 8 2 2 6 2" xfId="2492"/>
    <cellStyle name="Moneda 8 2 2 7" xfId="2493"/>
    <cellStyle name="Moneda 8 2 3" xfId="2494"/>
    <cellStyle name="Moneda 8 2 3 2" xfId="2495"/>
    <cellStyle name="Moneda 8 2 3 2 2" xfId="2496"/>
    <cellStyle name="Moneda 8 2 3 2 2 2" xfId="2497"/>
    <cellStyle name="Moneda 8 2 3 2 2 2 2" xfId="2498"/>
    <cellStyle name="Moneda 8 2 3 2 2 3" xfId="2499"/>
    <cellStyle name="Moneda 8 2 3 2 2 3 2" xfId="2500"/>
    <cellStyle name="Moneda 8 2 3 2 2 4" xfId="2501"/>
    <cellStyle name="Moneda 8 2 3 2 2 4 2" xfId="2502"/>
    <cellStyle name="Moneda 8 2 3 2 2 5" xfId="2503"/>
    <cellStyle name="Moneda 8 2 3 2 3" xfId="2504"/>
    <cellStyle name="Moneda 8 2 3 2 3 2" xfId="2505"/>
    <cellStyle name="Moneda 8 2 3 2 4" xfId="2506"/>
    <cellStyle name="Moneda 8 2 3 2 4 2" xfId="2507"/>
    <cellStyle name="Moneda 8 2 3 2 5" xfId="2508"/>
    <cellStyle name="Moneda 8 2 3 2 5 2" xfId="2509"/>
    <cellStyle name="Moneda 8 2 3 2 6" xfId="2510"/>
    <cellStyle name="Moneda 8 2 3 3" xfId="2511"/>
    <cellStyle name="Moneda 8 2 3 3 2" xfId="2512"/>
    <cellStyle name="Moneda 8 2 3 3 2 2" xfId="2513"/>
    <cellStyle name="Moneda 8 2 3 3 3" xfId="2514"/>
    <cellStyle name="Moneda 8 2 3 3 3 2" xfId="2515"/>
    <cellStyle name="Moneda 8 2 3 3 4" xfId="2516"/>
    <cellStyle name="Moneda 8 2 3 3 4 2" xfId="2517"/>
    <cellStyle name="Moneda 8 2 3 3 5" xfId="2518"/>
    <cellStyle name="Moneda 8 2 3 4" xfId="2519"/>
    <cellStyle name="Moneda 8 2 3 4 2" xfId="2520"/>
    <cellStyle name="Moneda 8 2 3 5" xfId="2521"/>
    <cellStyle name="Moneda 8 2 3 5 2" xfId="2522"/>
    <cellStyle name="Moneda 8 2 3 6" xfId="2523"/>
    <cellStyle name="Moneda 8 2 3 6 2" xfId="2524"/>
    <cellStyle name="Moneda 8 2 3 7" xfId="2525"/>
    <cellStyle name="Moneda 8 2 4" xfId="2526"/>
    <cellStyle name="Moneda 8 2 4 2" xfId="2527"/>
    <cellStyle name="Moneda 8 2 4 2 2" xfId="2528"/>
    <cellStyle name="Moneda 8 2 4 2 2 2" xfId="2529"/>
    <cellStyle name="Moneda 8 2 4 2 2 2 2" xfId="2530"/>
    <cellStyle name="Moneda 8 2 4 2 2 3" xfId="2531"/>
    <cellStyle name="Moneda 8 2 4 2 2 3 2" xfId="2532"/>
    <cellStyle name="Moneda 8 2 4 2 2 4" xfId="2533"/>
    <cellStyle name="Moneda 8 2 4 2 2 4 2" xfId="2534"/>
    <cellStyle name="Moneda 8 2 4 2 2 5" xfId="2535"/>
    <cellStyle name="Moneda 8 2 4 2 3" xfId="2536"/>
    <cellStyle name="Moneda 8 2 4 2 3 2" xfId="2537"/>
    <cellStyle name="Moneda 8 2 4 2 4" xfId="2538"/>
    <cellStyle name="Moneda 8 2 4 2 4 2" xfId="2539"/>
    <cellStyle name="Moneda 8 2 4 2 5" xfId="2540"/>
    <cellStyle name="Moneda 8 2 4 2 5 2" xfId="2541"/>
    <cellStyle name="Moneda 8 2 4 2 6" xfId="2542"/>
    <cellStyle name="Moneda 8 2 4 3" xfId="2543"/>
    <cellStyle name="Moneda 8 2 4 3 2" xfId="2544"/>
    <cellStyle name="Moneda 8 2 4 3 2 2" xfId="2545"/>
    <cellStyle name="Moneda 8 2 4 3 3" xfId="2546"/>
    <cellStyle name="Moneda 8 2 4 3 3 2" xfId="2547"/>
    <cellStyle name="Moneda 8 2 4 3 4" xfId="2548"/>
    <cellStyle name="Moneda 8 2 4 3 4 2" xfId="2549"/>
    <cellStyle name="Moneda 8 2 4 3 5" xfId="2550"/>
    <cellStyle name="Moneda 8 2 4 4" xfId="2551"/>
    <cellStyle name="Moneda 8 2 4 4 2" xfId="2552"/>
    <cellStyle name="Moneda 8 2 4 5" xfId="2553"/>
    <cellStyle name="Moneda 8 2 4 5 2" xfId="2554"/>
    <cellStyle name="Moneda 8 2 4 6" xfId="2555"/>
    <cellStyle name="Moneda 8 2 4 6 2" xfId="2556"/>
    <cellStyle name="Moneda 8 2 4 7" xfId="2557"/>
    <cellStyle name="Moneda 8 2 5" xfId="2558"/>
    <cellStyle name="Moneda 8 2 5 2" xfId="2559"/>
    <cellStyle name="Moneda 8 2 5 2 2" xfId="2560"/>
    <cellStyle name="Moneda 8 2 5 2 2 2" xfId="2561"/>
    <cellStyle name="Moneda 8 2 5 2 3" xfId="2562"/>
    <cellStyle name="Moneda 8 2 5 2 3 2" xfId="2563"/>
    <cellStyle name="Moneda 8 2 5 2 4" xfId="2564"/>
    <cellStyle name="Moneda 8 2 5 2 4 2" xfId="2565"/>
    <cellStyle name="Moneda 8 2 5 2 5" xfId="2566"/>
    <cellStyle name="Moneda 8 2 5 3" xfId="2567"/>
    <cellStyle name="Moneda 8 2 5 3 2" xfId="2568"/>
    <cellStyle name="Moneda 8 2 5 4" xfId="2569"/>
    <cellStyle name="Moneda 8 2 5 4 2" xfId="2570"/>
    <cellStyle name="Moneda 8 2 5 5" xfId="2571"/>
    <cellStyle name="Moneda 8 2 5 5 2" xfId="2572"/>
    <cellStyle name="Moneda 8 2 5 6" xfId="2573"/>
    <cellStyle name="Moneda 8 2 6" xfId="2574"/>
    <cellStyle name="Moneda 8 2 6 2" xfId="2575"/>
    <cellStyle name="Moneda 8 2 6 2 2" xfId="2576"/>
    <cellStyle name="Moneda 8 2 6 3" xfId="2577"/>
    <cellStyle name="Moneda 8 2 6 3 2" xfId="2578"/>
    <cellStyle name="Moneda 8 2 6 4" xfId="2579"/>
    <cellStyle name="Moneda 8 2 6 4 2" xfId="2580"/>
    <cellStyle name="Moneda 8 2 6 5" xfId="2581"/>
    <cellStyle name="Moneda 8 2 7" xfId="2582"/>
    <cellStyle name="Moneda 8 2 7 2" xfId="2583"/>
    <cellStyle name="Moneda 8 2 8" xfId="2584"/>
    <cellStyle name="Moneda 8 2 8 2" xfId="2585"/>
    <cellStyle name="Moneda 8 2 9" xfId="2586"/>
    <cellStyle name="Moneda 8 2 9 2" xfId="2587"/>
    <cellStyle name="Moneda 8 3" xfId="2588"/>
    <cellStyle name="Moneda 8 3 2" xfId="2589"/>
    <cellStyle name="Moneda 8 3 2 2" xfId="2590"/>
    <cellStyle name="Moneda 8 3 2 2 2" xfId="2591"/>
    <cellStyle name="Moneda 8 3 2 2 2 2" xfId="2592"/>
    <cellStyle name="Moneda 8 3 2 2 3" xfId="2593"/>
    <cellStyle name="Moneda 8 3 2 2 3 2" xfId="2594"/>
    <cellStyle name="Moneda 8 3 2 2 4" xfId="2595"/>
    <cellStyle name="Moneda 8 3 2 2 4 2" xfId="2596"/>
    <cellStyle name="Moneda 8 3 2 2 5" xfId="2597"/>
    <cellStyle name="Moneda 8 3 2 3" xfId="2598"/>
    <cellStyle name="Moneda 8 3 2 3 2" xfId="2599"/>
    <cellStyle name="Moneda 8 3 2 4" xfId="2600"/>
    <cellStyle name="Moneda 8 3 2 4 2" xfId="2601"/>
    <cellStyle name="Moneda 8 3 2 5" xfId="2602"/>
    <cellStyle name="Moneda 8 3 2 5 2" xfId="2603"/>
    <cellStyle name="Moneda 8 3 2 6" xfId="2604"/>
    <cellStyle name="Moneda 8 3 3" xfId="2605"/>
    <cellStyle name="Moneda 8 3 3 2" xfId="2606"/>
    <cellStyle name="Moneda 8 3 3 2 2" xfId="2607"/>
    <cellStyle name="Moneda 8 3 3 3" xfId="2608"/>
    <cellStyle name="Moneda 8 3 3 3 2" xfId="2609"/>
    <cellStyle name="Moneda 8 3 3 4" xfId="2610"/>
    <cellStyle name="Moneda 8 3 3 4 2" xfId="2611"/>
    <cellStyle name="Moneda 8 3 3 5" xfId="2612"/>
    <cellStyle name="Moneda 8 3 4" xfId="2613"/>
    <cellStyle name="Moneda 8 3 4 2" xfId="2614"/>
    <cellStyle name="Moneda 8 3 5" xfId="2615"/>
    <cellStyle name="Moneda 8 3 5 2" xfId="2616"/>
    <cellStyle name="Moneda 8 3 6" xfId="2617"/>
    <cellStyle name="Moneda 8 3 6 2" xfId="2618"/>
    <cellStyle name="Moneda 8 3 7" xfId="2619"/>
    <cellStyle name="Moneda 8 4" xfId="2620"/>
    <cellStyle name="Moneda 8 4 2" xfId="2621"/>
    <cellStyle name="Moneda 8 4 2 2" xfId="2622"/>
    <cellStyle name="Moneda 8 4 2 2 2" xfId="2623"/>
    <cellStyle name="Moneda 8 4 2 2 2 2" xfId="2624"/>
    <cellStyle name="Moneda 8 4 2 2 3" xfId="2625"/>
    <cellStyle name="Moneda 8 4 2 2 3 2" xfId="2626"/>
    <cellStyle name="Moneda 8 4 2 2 4" xfId="2627"/>
    <cellStyle name="Moneda 8 4 2 2 4 2" xfId="2628"/>
    <cellStyle name="Moneda 8 4 2 2 5" xfId="2629"/>
    <cellStyle name="Moneda 8 4 2 3" xfId="2630"/>
    <cellStyle name="Moneda 8 4 2 3 2" xfId="2631"/>
    <cellStyle name="Moneda 8 4 2 4" xfId="2632"/>
    <cellStyle name="Moneda 8 4 2 4 2" xfId="2633"/>
    <cellStyle name="Moneda 8 4 2 5" xfId="2634"/>
    <cellStyle name="Moneda 8 4 2 5 2" xfId="2635"/>
    <cellStyle name="Moneda 8 4 2 6" xfId="2636"/>
    <cellStyle name="Moneda 8 4 3" xfId="2637"/>
    <cellStyle name="Moneda 8 4 3 2" xfId="2638"/>
    <cellStyle name="Moneda 8 4 3 2 2" xfId="2639"/>
    <cellStyle name="Moneda 8 4 3 3" xfId="2640"/>
    <cellStyle name="Moneda 8 4 3 3 2" xfId="2641"/>
    <cellStyle name="Moneda 8 4 3 4" xfId="2642"/>
    <cellStyle name="Moneda 8 4 3 4 2" xfId="2643"/>
    <cellStyle name="Moneda 8 4 3 5" xfId="2644"/>
    <cellStyle name="Moneda 8 4 4" xfId="2645"/>
    <cellStyle name="Moneda 8 4 4 2" xfId="2646"/>
    <cellStyle name="Moneda 8 4 5" xfId="2647"/>
    <cellStyle name="Moneda 8 4 5 2" xfId="2648"/>
    <cellStyle name="Moneda 8 4 6" xfId="2649"/>
    <cellStyle name="Moneda 8 4 6 2" xfId="2650"/>
    <cellStyle name="Moneda 8 4 7" xfId="2651"/>
    <cellStyle name="Moneda 8 5" xfId="2652"/>
    <cellStyle name="Moneda 8 5 2" xfId="2653"/>
    <cellStyle name="Moneda 8 5 2 2" xfId="2654"/>
    <cellStyle name="Moneda 8 5 2 2 2" xfId="2655"/>
    <cellStyle name="Moneda 8 5 2 2 2 2" xfId="2656"/>
    <cellStyle name="Moneda 8 5 2 2 3" xfId="2657"/>
    <cellStyle name="Moneda 8 5 2 2 3 2" xfId="2658"/>
    <cellStyle name="Moneda 8 5 2 2 4" xfId="2659"/>
    <cellStyle name="Moneda 8 5 2 2 4 2" xfId="2660"/>
    <cellStyle name="Moneda 8 5 2 2 5" xfId="2661"/>
    <cellStyle name="Moneda 8 5 2 3" xfId="2662"/>
    <cellStyle name="Moneda 8 5 2 3 2" xfId="2663"/>
    <cellStyle name="Moneda 8 5 2 4" xfId="2664"/>
    <cellStyle name="Moneda 8 5 2 4 2" xfId="2665"/>
    <cellStyle name="Moneda 8 5 2 5" xfId="2666"/>
    <cellStyle name="Moneda 8 5 2 5 2" xfId="2667"/>
    <cellStyle name="Moneda 8 5 2 6" xfId="2668"/>
    <cellStyle name="Moneda 8 5 3" xfId="2669"/>
    <cellStyle name="Moneda 8 5 3 2" xfId="2670"/>
    <cellStyle name="Moneda 8 5 3 2 2" xfId="2671"/>
    <cellStyle name="Moneda 8 5 3 3" xfId="2672"/>
    <cellStyle name="Moneda 8 5 3 3 2" xfId="2673"/>
    <cellStyle name="Moneda 8 5 3 4" xfId="2674"/>
    <cellStyle name="Moneda 8 5 3 4 2" xfId="2675"/>
    <cellStyle name="Moneda 8 5 3 5" xfId="2676"/>
    <cellStyle name="Moneda 8 5 4" xfId="2677"/>
    <cellStyle name="Moneda 8 5 4 2" xfId="2678"/>
    <cellStyle name="Moneda 8 5 5" xfId="2679"/>
    <cellStyle name="Moneda 8 5 5 2" xfId="2680"/>
    <cellStyle name="Moneda 8 5 6" xfId="2681"/>
    <cellStyle name="Moneda 8 5 6 2" xfId="2682"/>
    <cellStyle name="Moneda 8 5 7" xfId="2683"/>
    <cellStyle name="Moneda 8 6" xfId="2684"/>
    <cellStyle name="Moneda 8 6 2" xfId="2685"/>
    <cellStyle name="Moneda 8 6 2 2" xfId="2686"/>
    <cellStyle name="Moneda 8 6 2 2 2" xfId="2687"/>
    <cellStyle name="Moneda 8 6 2 3" xfId="2688"/>
    <cellStyle name="Moneda 8 6 2 3 2" xfId="2689"/>
    <cellStyle name="Moneda 8 6 2 4" xfId="2690"/>
    <cellStyle name="Moneda 8 6 2 4 2" xfId="2691"/>
    <cellStyle name="Moneda 8 6 2 5" xfId="2692"/>
    <cellStyle name="Moneda 8 6 3" xfId="2693"/>
    <cellStyle name="Moneda 8 6 3 2" xfId="2694"/>
    <cellStyle name="Moneda 8 6 4" xfId="2695"/>
    <cellStyle name="Moneda 8 6 4 2" xfId="2696"/>
    <cellStyle name="Moneda 8 6 5" xfId="2697"/>
    <cellStyle name="Moneda 8 6 5 2" xfId="2698"/>
    <cellStyle name="Moneda 8 6 6" xfId="2699"/>
    <cellStyle name="Moneda 8 7" xfId="2700"/>
    <cellStyle name="Moneda 8 7 2" xfId="2701"/>
    <cellStyle name="Moneda 8 7 2 2" xfId="2702"/>
    <cellStyle name="Moneda 8 7 3" xfId="2703"/>
    <cellStyle name="Moneda 8 7 3 2" xfId="2704"/>
    <cellStyle name="Moneda 8 7 4" xfId="2705"/>
    <cellStyle name="Moneda 8 7 4 2" xfId="2706"/>
    <cellStyle name="Moneda 8 7 5" xfId="2707"/>
    <cellStyle name="Moneda 8 8" xfId="2708"/>
    <cellStyle name="Moneda 8 8 2" xfId="2709"/>
    <cellStyle name="Moneda 8 8 2 2" xfId="2710"/>
    <cellStyle name="Moneda 8 8 3" xfId="2711"/>
    <cellStyle name="Moneda 8 8 3 2" xfId="2712"/>
    <cellStyle name="Moneda 8 8 4" xfId="2713"/>
    <cellStyle name="Moneda 8 8 4 2" xfId="2714"/>
    <cellStyle name="Moneda 8 8 5" xfId="2715"/>
    <cellStyle name="Moneda 8 9" xfId="2716"/>
    <cellStyle name="Moneda 8 9 2" xfId="2717"/>
    <cellStyle name="Moneda 9" xfId="2718"/>
    <cellStyle name="Moneda 9 10" xfId="2719"/>
    <cellStyle name="Moneda 9 11" xfId="2720"/>
    <cellStyle name="Moneda 9 2" xfId="2721"/>
    <cellStyle name="Moneda 9 2 2" xfId="2722"/>
    <cellStyle name="Moneda 9 2 2 2" xfId="2723"/>
    <cellStyle name="Moneda 9 2 2 2 2" xfId="2724"/>
    <cellStyle name="Moneda 9 2 2 2 2 2" xfId="2725"/>
    <cellStyle name="Moneda 9 2 2 2 3" xfId="2726"/>
    <cellStyle name="Moneda 9 2 2 2 3 2" xfId="2727"/>
    <cellStyle name="Moneda 9 2 2 2 4" xfId="2728"/>
    <cellStyle name="Moneda 9 2 2 2 4 2" xfId="2729"/>
    <cellStyle name="Moneda 9 2 2 2 5" xfId="2730"/>
    <cellStyle name="Moneda 9 2 2 3" xfId="2731"/>
    <cellStyle name="Moneda 9 2 2 3 2" xfId="2732"/>
    <cellStyle name="Moneda 9 2 2 4" xfId="2733"/>
    <cellStyle name="Moneda 9 2 2 4 2" xfId="2734"/>
    <cellStyle name="Moneda 9 2 2 5" xfId="2735"/>
    <cellStyle name="Moneda 9 2 2 5 2" xfId="2736"/>
    <cellStyle name="Moneda 9 2 2 6" xfId="2737"/>
    <cellStyle name="Moneda 9 2 3" xfId="2738"/>
    <cellStyle name="Moneda 9 2 3 2" xfId="2739"/>
    <cellStyle name="Moneda 9 2 3 2 2" xfId="2740"/>
    <cellStyle name="Moneda 9 2 3 3" xfId="2741"/>
    <cellStyle name="Moneda 9 2 3 3 2" xfId="2742"/>
    <cellStyle name="Moneda 9 2 3 4" xfId="2743"/>
    <cellStyle name="Moneda 9 2 3 4 2" xfId="2744"/>
    <cellStyle name="Moneda 9 2 3 5" xfId="2745"/>
    <cellStyle name="Moneda 9 2 4" xfId="2746"/>
    <cellStyle name="Moneda 9 2 4 2" xfId="2747"/>
    <cellStyle name="Moneda 9 2 5" xfId="2748"/>
    <cellStyle name="Moneda 9 2 5 2" xfId="2749"/>
    <cellStyle name="Moneda 9 2 6" xfId="2750"/>
    <cellStyle name="Moneda 9 2 6 2" xfId="2751"/>
    <cellStyle name="Moneda 9 2 7" xfId="2752"/>
    <cellStyle name="Moneda 9 2 8" xfId="2753"/>
    <cellStyle name="Moneda 9 3" xfId="2754"/>
    <cellStyle name="Moneda 9 3 2" xfId="2755"/>
    <cellStyle name="Moneda 9 3 2 2" xfId="2756"/>
    <cellStyle name="Moneda 9 3 2 2 2" xfId="2757"/>
    <cellStyle name="Moneda 9 3 2 2 2 2" xfId="2758"/>
    <cellStyle name="Moneda 9 3 2 2 3" xfId="2759"/>
    <cellStyle name="Moneda 9 3 2 2 3 2" xfId="2760"/>
    <cellStyle name="Moneda 9 3 2 2 4" xfId="2761"/>
    <cellStyle name="Moneda 9 3 2 2 4 2" xfId="2762"/>
    <cellStyle name="Moneda 9 3 2 2 5" xfId="2763"/>
    <cellStyle name="Moneda 9 3 2 3" xfId="2764"/>
    <cellStyle name="Moneda 9 3 2 3 2" xfId="2765"/>
    <cellStyle name="Moneda 9 3 2 4" xfId="2766"/>
    <cellStyle name="Moneda 9 3 2 4 2" xfId="2767"/>
    <cellStyle name="Moneda 9 3 2 5" xfId="2768"/>
    <cellStyle name="Moneda 9 3 2 5 2" xfId="2769"/>
    <cellStyle name="Moneda 9 3 2 6" xfId="2770"/>
    <cellStyle name="Moneda 9 3 3" xfId="2771"/>
    <cellStyle name="Moneda 9 3 3 2" xfId="2772"/>
    <cellStyle name="Moneda 9 3 3 2 2" xfId="2773"/>
    <cellStyle name="Moneda 9 3 3 3" xfId="2774"/>
    <cellStyle name="Moneda 9 3 3 3 2" xfId="2775"/>
    <cellStyle name="Moneda 9 3 3 4" xfId="2776"/>
    <cellStyle name="Moneda 9 3 3 4 2" xfId="2777"/>
    <cellStyle name="Moneda 9 3 3 5" xfId="2778"/>
    <cellStyle name="Moneda 9 3 4" xfId="2779"/>
    <cellStyle name="Moneda 9 3 4 2" xfId="2780"/>
    <cellStyle name="Moneda 9 3 5" xfId="2781"/>
    <cellStyle name="Moneda 9 3 5 2" xfId="2782"/>
    <cellStyle name="Moneda 9 3 6" xfId="2783"/>
    <cellStyle name="Moneda 9 3 6 2" xfId="2784"/>
    <cellStyle name="Moneda 9 3 7" xfId="2785"/>
    <cellStyle name="Moneda 9 4" xfId="2786"/>
    <cellStyle name="Moneda 9 4 2" xfId="2787"/>
    <cellStyle name="Moneda 9 4 2 2" xfId="2788"/>
    <cellStyle name="Moneda 9 4 2 2 2" xfId="2789"/>
    <cellStyle name="Moneda 9 4 2 2 2 2" xfId="2790"/>
    <cellStyle name="Moneda 9 4 2 2 3" xfId="2791"/>
    <cellStyle name="Moneda 9 4 2 2 3 2" xfId="2792"/>
    <cellStyle name="Moneda 9 4 2 2 4" xfId="2793"/>
    <cellStyle name="Moneda 9 4 2 2 4 2" xfId="2794"/>
    <cellStyle name="Moneda 9 4 2 2 5" xfId="2795"/>
    <cellStyle name="Moneda 9 4 2 3" xfId="2796"/>
    <cellStyle name="Moneda 9 4 2 3 2" xfId="2797"/>
    <cellStyle name="Moneda 9 4 2 4" xfId="2798"/>
    <cellStyle name="Moneda 9 4 2 4 2" xfId="2799"/>
    <cellStyle name="Moneda 9 4 2 5" xfId="2800"/>
    <cellStyle name="Moneda 9 4 2 5 2" xfId="2801"/>
    <cellStyle name="Moneda 9 4 2 6" xfId="2802"/>
    <cellStyle name="Moneda 9 4 3" xfId="2803"/>
    <cellStyle name="Moneda 9 4 3 2" xfId="2804"/>
    <cellStyle name="Moneda 9 4 3 2 2" xfId="2805"/>
    <cellStyle name="Moneda 9 4 3 3" xfId="2806"/>
    <cellStyle name="Moneda 9 4 3 3 2" xfId="2807"/>
    <cellStyle name="Moneda 9 4 3 4" xfId="2808"/>
    <cellStyle name="Moneda 9 4 3 4 2" xfId="2809"/>
    <cellStyle name="Moneda 9 4 3 5" xfId="2810"/>
    <cellStyle name="Moneda 9 4 4" xfId="2811"/>
    <cellStyle name="Moneda 9 4 4 2" xfId="2812"/>
    <cellStyle name="Moneda 9 4 5" xfId="2813"/>
    <cellStyle name="Moneda 9 4 5 2" xfId="2814"/>
    <cellStyle name="Moneda 9 4 6" xfId="2815"/>
    <cellStyle name="Moneda 9 4 6 2" xfId="2816"/>
    <cellStyle name="Moneda 9 4 7" xfId="2817"/>
    <cellStyle name="Moneda 9 5" xfId="2818"/>
    <cellStyle name="Moneda 9 5 2" xfId="2819"/>
    <cellStyle name="Moneda 9 5 2 2" xfId="2820"/>
    <cellStyle name="Moneda 9 5 2 2 2" xfId="2821"/>
    <cellStyle name="Moneda 9 5 2 3" xfId="2822"/>
    <cellStyle name="Moneda 9 5 2 3 2" xfId="2823"/>
    <cellStyle name="Moneda 9 5 2 4" xfId="2824"/>
    <cellStyle name="Moneda 9 5 2 4 2" xfId="2825"/>
    <cellStyle name="Moneda 9 5 2 5" xfId="2826"/>
    <cellStyle name="Moneda 9 5 3" xfId="2827"/>
    <cellStyle name="Moneda 9 5 3 2" xfId="2828"/>
    <cellStyle name="Moneda 9 5 4" xfId="2829"/>
    <cellStyle name="Moneda 9 5 4 2" xfId="2830"/>
    <cellStyle name="Moneda 9 5 5" xfId="2831"/>
    <cellStyle name="Moneda 9 5 5 2" xfId="2832"/>
    <cellStyle name="Moneda 9 5 6" xfId="2833"/>
    <cellStyle name="Moneda 9 6" xfId="2834"/>
    <cellStyle name="Moneda 9 6 2" xfId="2835"/>
    <cellStyle name="Moneda 9 6 2 2" xfId="2836"/>
    <cellStyle name="Moneda 9 6 3" xfId="2837"/>
    <cellStyle name="Moneda 9 6 3 2" xfId="2838"/>
    <cellStyle name="Moneda 9 6 4" xfId="2839"/>
    <cellStyle name="Moneda 9 6 4 2" xfId="2840"/>
    <cellStyle name="Moneda 9 6 5" xfId="2841"/>
    <cellStyle name="Moneda 9 7" xfId="2842"/>
    <cellStyle name="Moneda 9 7 2" xfId="2843"/>
    <cellStyle name="Moneda 9 8" xfId="2844"/>
    <cellStyle name="Moneda 9 8 2" xfId="2845"/>
    <cellStyle name="Moneda 9 9" xfId="2846"/>
    <cellStyle name="Moneda 9 9 2" xfId="2847"/>
    <cellStyle name="Neutral 2" xfId="2848"/>
    <cellStyle name="Normal 2 2" xfId="2849"/>
    <cellStyle name="Normal 2 2 2" xfId="2850"/>
    <cellStyle name="Normal 2 3" xfId="2851"/>
    <cellStyle name="Normal 2 3 2" xfId="2852"/>
    <cellStyle name="Normal 2 4" xfId="2853"/>
    <cellStyle name="Normal 3 2 2" xfId="2854"/>
    <cellStyle name="Normal 3 2 2 2" xfId="2855"/>
    <cellStyle name="Normal 3 2 3" xfId="2856"/>
    <cellStyle name="Normal 3 3" xfId="2857"/>
    <cellStyle name="Normal 3 4" xfId="2858"/>
    <cellStyle name="Normal 3 5" xfId="2859"/>
    <cellStyle name="Normal 4" xfId="2860"/>
    <cellStyle name="Normal 5" xfId="2861"/>
    <cellStyle name="Normal 6 2" xfId="2862"/>
    <cellStyle name="Numeric" xfId="2863"/>
    <cellStyle name="NumericWithBorder" xfId="2864"/>
    <cellStyle name="NumericWithBorder 2" xfId="2865"/>
    <cellStyle name="NumericWithBorder 2 2" xfId="2866"/>
    <cellStyle name="NumericWithBorder 2 3" xfId="2867"/>
    <cellStyle name="NumericWithBorder 2 4" xfId="2868"/>
    <cellStyle name="NumericWithBorder 3" xfId="2869"/>
    <cellStyle name="NumericWithBorder 4" xfId="2870"/>
    <cellStyle name="NumericWithBorder 5" xfId="2871"/>
    <cellStyle name="Percent 2" xfId="2872"/>
    <cellStyle name="Percent 2 2" xfId="2873"/>
    <cellStyle name="Porcentaje 2 2" xfId="2874"/>
    <cellStyle name="Porcentaje 3 2" xfId="2875"/>
    <cellStyle name="Porcentual 2 2 2" xfId="2876"/>
    <cellStyle name="Porcentual 2 3" xfId="2877"/>
    <cellStyle name="Porcentual 2 3 2" xfId="2878"/>
    <cellStyle name="Porcentual 3" xfId="2879"/>
    <cellStyle name="Normal 21" xfId="2880"/>
    <cellStyle name="Millares 151 5" xfId="2881"/>
    <cellStyle name="Normal 4 3" xfId="2882"/>
    <cellStyle name="Porcentaje 12" xfId="2883"/>
    <cellStyle name="20% - Énfasis1 2" xfId="2884"/>
    <cellStyle name="20% - Énfasis1 2 2" xfId="2885"/>
    <cellStyle name="20% - Énfasis2 2" xfId="2886"/>
    <cellStyle name="20% - Énfasis2 2 2" xfId="2887"/>
    <cellStyle name="20% - Énfasis3 2" xfId="2888"/>
    <cellStyle name="20% - Énfasis3 2 2" xfId="2889"/>
    <cellStyle name="20% - Énfasis4 2" xfId="2890"/>
    <cellStyle name="20% - Énfasis4 2 2" xfId="2891"/>
    <cellStyle name="20% - Énfasis5 2" xfId="2892"/>
    <cellStyle name="20% - Énfasis5 2 2" xfId="2893"/>
    <cellStyle name="20% - Énfasis6 2" xfId="2894"/>
    <cellStyle name="20% - Énfasis6 2 2" xfId="2895"/>
    <cellStyle name="40% - Énfasis1 2" xfId="2896"/>
    <cellStyle name="40% - Énfasis1 2 2" xfId="2897"/>
    <cellStyle name="40% - Énfasis2 2" xfId="2898"/>
    <cellStyle name="40% - Énfasis2 2 2" xfId="2899"/>
    <cellStyle name="40% - Énfasis3 2" xfId="2900"/>
    <cellStyle name="40% - Énfasis3 2 2" xfId="2901"/>
    <cellStyle name="40% - Énfasis4 2" xfId="2902"/>
    <cellStyle name="40% - Énfasis4 2 2" xfId="2903"/>
    <cellStyle name="40% - Énfasis5 2" xfId="2904"/>
    <cellStyle name="40% - Énfasis5 2 2" xfId="2905"/>
    <cellStyle name="40% - Énfasis6 2" xfId="2906"/>
    <cellStyle name="40% - Énfasis6 2 2" xfId="2907"/>
    <cellStyle name="60% - Énfasis1 2 2" xfId="2908"/>
    <cellStyle name="60% - Énfasis1 2 2 2" xfId="2909"/>
    <cellStyle name="60% - Énfasis1 2 2 3" xfId="2910"/>
    <cellStyle name="60% - Énfasis1 2 3" xfId="2911"/>
    <cellStyle name="60% - Énfasis1 2 4" xfId="2912"/>
    <cellStyle name="60% - Énfasis1 3" xfId="2913"/>
    <cellStyle name="60% - Énfasis2 2 2" xfId="2914"/>
    <cellStyle name="60% - Énfasis2 2 2 2" xfId="2915"/>
    <cellStyle name="60% - Énfasis2 2 2 3" xfId="2916"/>
    <cellStyle name="60% - Énfasis2 2 3" xfId="2917"/>
    <cellStyle name="60% - Énfasis2 2 4" xfId="2918"/>
    <cellStyle name="60% - Énfasis2 3" xfId="2919"/>
    <cellStyle name="60% - Énfasis3 2 2" xfId="2920"/>
    <cellStyle name="60% - Énfasis3 2 2 2" xfId="2921"/>
    <cellStyle name="60% - Énfasis3 2 2 3" xfId="2922"/>
    <cellStyle name="60% - Énfasis3 2 3" xfId="2923"/>
    <cellStyle name="60% - Énfasis3 2 4" xfId="2924"/>
    <cellStyle name="60% - Énfasis3 3" xfId="2925"/>
    <cellStyle name="60% - Énfasis4 2 2" xfId="2926"/>
    <cellStyle name="60% - Énfasis4 2 2 2" xfId="2927"/>
    <cellStyle name="60% - Énfasis4 2 2 3" xfId="2928"/>
    <cellStyle name="60% - Énfasis4 2 3" xfId="2929"/>
    <cellStyle name="60% - Énfasis4 2 4" xfId="2930"/>
    <cellStyle name="60% - Énfasis4 3" xfId="2931"/>
    <cellStyle name="60% - Énfasis5 2 2" xfId="2932"/>
    <cellStyle name="60% - Énfasis5 2 2 2" xfId="2933"/>
    <cellStyle name="60% - Énfasis5 2 2 3" xfId="2934"/>
    <cellStyle name="60% - Énfasis5 2 3" xfId="2935"/>
    <cellStyle name="60% - Énfasis5 2 4" xfId="2936"/>
    <cellStyle name="60% - Énfasis5 3" xfId="2937"/>
    <cellStyle name="60% - Énfasis6 2 2" xfId="2938"/>
    <cellStyle name="60% - Énfasis6 2 2 2" xfId="2939"/>
    <cellStyle name="60% - Énfasis6 2 2 3" xfId="2940"/>
    <cellStyle name="60% - Énfasis6 2 3" xfId="2941"/>
    <cellStyle name="60% - Énfasis6 2 4" xfId="2942"/>
    <cellStyle name="60% - Énfasis6 3" xfId="2943"/>
    <cellStyle name="Bueno 2" xfId="2944"/>
    <cellStyle name="Coma 2 2 2" xfId="2945"/>
    <cellStyle name="Coma 2 3" xfId="2946"/>
    <cellStyle name="Encabezado 4 2" xfId="2947"/>
    <cellStyle name="Énfasis1 3" xfId="2948"/>
    <cellStyle name="Énfasis2 2" xfId="2949"/>
    <cellStyle name="Énfasis3 2" xfId="2950"/>
    <cellStyle name="Énfasis4 2" xfId="2951"/>
    <cellStyle name="Énfasis5 2" xfId="2952"/>
    <cellStyle name="Énfasis6 2" xfId="2953"/>
    <cellStyle name="Hyperlink" xfId="2954"/>
    <cellStyle name="Incorrecto 2" xfId="2955"/>
    <cellStyle name="Millares [0] 10" xfId="2956"/>
    <cellStyle name="Millares [0] 11" xfId="2957"/>
    <cellStyle name="Millares [0] 12" xfId="2958"/>
    <cellStyle name="Millares [0] 13" xfId="2959"/>
    <cellStyle name="Millares [0] 14" xfId="2960"/>
    <cellStyle name="Millares [0] 2" xfId="2961"/>
    <cellStyle name="Millares [0] 2 10" xfId="2962"/>
    <cellStyle name="Millares [0] 2 10 2" xfId="2963"/>
    <cellStyle name="Millares [0] 2 10 2 2" xfId="2964"/>
    <cellStyle name="Millares [0] 2 10 2 3" xfId="2965"/>
    <cellStyle name="Millares [0] 2 10 3" xfId="2966"/>
    <cellStyle name="Millares [0] 2 10 4" xfId="2967"/>
    <cellStyle name="Millares [0] 2 11" xfId="2968"/>
    <cellStyle name="Millares [0] 2 11 2" xfId="2969"/>
    <cellStyle name="Millares [0] 2 11 2 2" xfId="2970"/>
    <cellStyle name="Millares [0] 2 11 2 3" xfId="2971"/>
    <cellStyle name="Millares [0] 2 11 3" xfId="2972"/>
    <cellStyle name="Millares [0] 2 11 4" xfId="2973"/>
    <cellStyle name="Millares [0] 2 12" xfId="2974"/>
    <cellStyle name="Millares [0] 2 12 2" xfId="2975"/>
    <cellStyle name="Millares [0] 2 12 2 2" xfId="2976"/>
    <cellStyle name="Millares [0] 2 12 2 3" xfId="2977"/>
    <cellStyle name="Millares [0] 2 12 3" xfId="2978"/>
    <cellStyle name="Millares [0] 2 12 4" xfId="2979"/>
    <cellStyle name="Millares [0] 2 13" xfId="2980"/>
    <cellStyle name="Millares [0] 2 13 2" xfId="2981"/>
    <cellStyle name="Millares [0] 2 13 3" xfId="2982"/>
    <cellStyle name="Millares [0] 2 14" xfId="2983"/>
    <cellStyle name="Millares [0] 2 15" xfId="2984"/>
    <cellStyle name="Millares [0] 2 2" xfId="2985"/>
    <cellStyle name="Millares [0] 2 2 10" xfId="2986"/>
    <cellStyle name="Millares [0] 2 2 10 2" xfId="2987"/>
    <cellStyle name="Millares [0] 2 2 10 2 2" xfId="2988"/>
    <cellStyle name="Millares [0] 2 2 10 2 3" xfId="2989"/>
    <cellStyle name="Millares [0] 2 2 10 3" xfId="2990"/>
    <cellStyle name="Millares [0] 2 2 10 4" xfId="2991"/>
    <cellStyle name="Millares [0] 2 2 11" xfId="2992"/>
    <cellStyle name="Millares [0] 2 2 11 2" xfId="2993"/>
    <cellStyle name="Millares [0] 2 2 11 2 2" xfId="2994"/>
    <cellStyle name="Millares [0] 2 2 11 2 3" xfId="2995"/>
    <cellStyle name="Millares [0] 2 2 11 3" xfId="2996"/>
    <cellStyle name="Millares [0] 2 2 11 4" xfId="2997"/>
    <cellStyle name="Millares [0] 2 2 12" xfId="2998"/>
    <cellStyle name="Millares [0] 2 2 12 2" xfId="2999"/>
    <cellStyle name="Millares [0] 2 2 12 2 2" xfId="3000"/>
    <cellStyle name="Millares [0] 2 2 12 2 3" xfId="3001"/>
    <cellStyle name="Millares [0] 2 2 12 3" xfId="3002"/>
    <cellStyle name="Millares [0] 2 2 12 4" xfId="3003"/>
    <cellStyle name="Millares [0] 2 2 13" xfId="3004"/>
    <cellStyle name="Millares [0] 2 2 13 2" xfId="3005"/>
    <cellStyle name="Millares [0] 2 2 13 2 2" xfId="3006"/>
    <cellStyle name="Millares [0] 2 2 13 2 3" xfId="3007"/>
    <cellStyle name="Millares [0] 2 2 13 3" xfId="3008"/>
    <cellStyle name="Millares [0] 2 2 13 4" xfId="3009"/>
    <cellStyle name="Millares [0] 2 2 14" xfId="3010"/>
    <cellStyle name="Millares [0] 2 2 14 2" xfId="3011"/>
    <cellStyle name="Millares [0] 2 2 14 2 2" xfId="3012"/>
    <cellStyle name="Millares [0] 2 2 14 2 3" xfId="3013"/>
    <cellStyle name="Millares [0] 2 2 14 3" xfId="3014"/>
    <cellStyle name="Millares [0] 2 2 14 4" xfId="3015"/>
    <cellStyle name="Millares [0] 2 2 15" xfId="3016"/>
    <cellStyle name="Millares [0] 2 2 15 2" xfId="3017"/>
    <cellStyle name="Millares [0] 2 2 15 3" xfId="3018"/>
    <cellStyle name="Millares [0] 2 2 16" xfId="3019"/>
    <cellStyle name="Millares [0] 2 2 17" xfId="3020"/>
    <cellStyle name="Millares [0] 2 2 2" xfId="3021"/>
    <cellStyle name="Millares [0] 2 2 2 10" xfId="3022"/>
    <cellStyle name="Millares [0] 2 2 2 10 2" xfId="3023"/>
    <cellStyle name="Millares [0] 2 2 2 10 2 2" xfId="3024"/>
    <cellStyle name="Millares [0] 2 2 2 10 2 3" xfId="3025"/>
    <cellStyle name="Millares [0] 2 2 2 10 3" xfId="3026"/>
    <cellStyle name="Millares [0] 2 2 2 10 4" xfId="3027"/>
    <cellStyle name="Millares [0] 2 2 2 11" xfId="3028"/>
    <cellStyle name="Millares [0] 2 2 2 11 2" xfId="3029"/>
    <cellStyle name="Millares [0] 2 2 2 11 2 2" xfId="3030"/>
    <cellStyle name="Millares [0] 2 2 2 11 2 3" xfId="3031"/>
    <cellStyle name="Millares [0] 2 2 2 11 3" xfId="3032"/>
    <cellStyle name="Millares [0] 2 2 2 11 4" xfId="3033"/>
    <cellStyle name="Millares [0] 2 2 2 12" xfId="3034"/>
    <cellStyle name="Millares [0] 2 2 2 12 2" xfId="3035"/>
    <cellStyle name="Millares [0] 2 2 2 12 2 2" xfId="3036"/>
    <cellStyle name="Millares [0] 2 2 2 12 2 3" xfId="3037"/>
    <cellStyle name="Millares [0] 2 2 2 12 3" xfId="3038"/>
    <cellStyle name="Millares [0] 2 2 2 12 4" xfId="3039"/>
    <cellStyle name="Millares [0] 2 2 2 13" xfId="3040"/>
    <cellStyle name="Millares [0] 2 2 2 13 2" xfId="3041"/>
    <cellStyle name="Millares [0] 2 2 2 13 3" xfId="3042"/>
    <cellStyle name="Millares [0] 2 2 2 14" xfId="3043"/>
    <cellStyle name="Millares [0] 2 2 2 15" xfId="3044"/>
    <cellStyle name="Millares [0] 2 2 2 2" xfId="3045"/>
    <cellStyle name="Millares [0] 2 2 2 2 10" xfId="3046"/>
    <cellStyle name="Millares [0] 2 2 2 2 2" xfId="3047"/>
    <cellStyle name="Millares [0] 2 2 2 2 2 2" xfId="3048"/>
    <cellStyle name="Millares [0] 2 2 2 2 2 2 2" xfId="3049"/>
    <cellStyle name="Millares [0] 2 2 2 2 2 2 2 2" xfId="3050"/>
    <cellStyle name="Millares [0] 2 2 2 2 2 2 2 2 2" xfId="3051"/>
    <cellStyle name="Millares [0] 2 2 2 2 2 2 2 2 2 2" xfId="3052"/>
    <cellStyle name="Millares [0] 2 2 2 2 2 2 2 2 2 3" xfId="3053"/>
    <cellStyle name="Millares [0] 2 2 2 2 2 2 2 2 3" xfId="3054"/>
    <cellStyle name="Millares [0] 2 2 2 2 2 2 2 2 4" xfId="3055"/>
    <cellStyle name="Millares [0] 2 2 2 2 2 2 2 3" xfId="3056"/>
    <cellStyle name="Millares [0] 2 2 2 2 2 2 2 3 2" xfId="3057"/>
    <cellStyle name="Millares [0] 2 2 2 2 2 2 2 3 3" xfId="3058"/>
    <cellStyle name="Millares [0] 2 2 2 2 2 2 2 4" xfId="3059"/>
    <cellStyle name="Millares [0] 2 2 2 2 2 2 2 5" xfId="3060"/>
    <cellStyle name="Millares [0] 2 2 2 2 2 2 3" xfId="3061"/>
    <cellStyle name="Millares [0] 2 2 2 2 2 2 3 2" xfId="3062"/>
    <cellStyle name="Millares [0] 2 2 2 2 2 2 3 2 2" xfId="3063"/>
    <cellStyle name="Millares [0] 2 2 2 2 2 2 3 2 3" xfId="3064"/>
    <cellStyle name="Millares [0] 2 2 2 2 2 2 3 3" xfId="3065"/>
    <cellStyle name="Millares [0] 2 2 2 2 2 2 3 4" xfId="3066"/>
    <cellStyle name="Millares [0] 2 2 2 2 2 2 4" xfId="3067"/>
    <cellStyle name="Millares [0] 2 2 2 2 2 2 4 2" xfId="3068"/>
    <cellStyle name="Millares [0] 2 2 2 2 2 2 4 2 2" xfId="3069"/>
    <cellStyle name="Millares [0] 2 2 2 2 2 2 4 2 3" xfId="3070"/>
    <cellStyle name="Millares [0] 2 2 2 2 2 2 4 3" xfId="3071"/>
    <cellStyle name="Millares [0] 2 2 2 2 2 2 4 4" xfId="3072"/>
    <cellStyle name="Millares [0] 2 2 2 2 2 2 5" xfId="3073"/>
    <cellStyle name="Millares [0] 2 2 2 2 2 2 5 2" xfId="3074"/>
    <cellStyle name="Millares [0] 2 2 2 2 2 2 5 2 2" xfId="3075"/>
    <cellStyle name="Millares [0] 2 2 2 2 2 2 5 2 3" xfId="3076"/>
    <cellStyle name="Millares [0] 2 2 2 2 2 2 5 3" xfId="3077"/>
    <cellStyle name="Millares [0] 2 2 2 2 2 2 5 4" xfId="3078"/>
    <cellStyle name="Millares [0] 2 2 2 2 2 2 6" xfId="3079"/>
    <cellStyle name="Millares [0] 2 2 2 2 2 2 6 2" xfId="3080"/>
    <cellStyle name="Millares [0] 2 2 2 2 2 2 6 3" xfId="3081"/>
    <cellStyle name="Millares [0] 2 2 2 2 2 2 7" xfId="3082"/>
    <cellStyle name="Millares [0] 2 2 2 2 2 2 8" xfId="3083"/>
    <cellStyle name="Millares [0] 2 2 2 2 2 3" xfId="3084"/>
    <cellStyle name="Millares [0] 2 2 2 2 2 3 2" xfId="3085"/>
    <cellStyle name="Millares [0] 2 2 2 2 2 3 2 2" xfId="3086"/>
    <cellStyle name="Millares [0] 2 2 2 2 2 3 2 2 2" xfId="3087"/>
    <cellStyle name="Millares [0] 2 2 2 2 2 3 2 2 3" xfId="3088"/>
    <cellStyle name="Millares [0] 2 2 2 2 2 3 2 3" xfId="3089"/>
    <cellStyle name="Millares [0] 2 2 2 2 2 3 2 4" xfId="3090"/>
    <cellStyle name="Millares [0] 2 2 2 2 2 3 3" xfId="3091"/>
    <cellStyle name="Millares [0] 2 2 2 2 2 3 3 2" xfId="3092"/>
    <cellStyle name="Millares [0] 2 2 2 2 2 3 3 3" xfId="3093"/>
    <cellStyle name="Millares [0] 2 2 2 2 2 3 4" xfId="3094"/>
    <cellStyle name="Millares [0] 2 2 2 2 2 3 5" xfId="3095"/>
    <cellStyle name="Millares [0] 2 2 2 2 2 4" xfId="3096"/>
    <cellStyle name="Millares [0] 2 2 2 2 2 4 2" xfId="3097"/>
    <cellStyle name="Millares [0] 2 2 2 2 2 4 2 2" xfId="3098"/>
    <cellStyle name="Millares [0] 2 2 2 2 2 4 2 3" xfId="3099"/>
    <cellStyle name="Millares [0] 2 2 2 2 2 4 3" xfId="3100"/>
    <cellStyle name="Millares [0] 2 2 2 2 2 4 4" xfId="3101"/>
    <cellStyle name="Millares [0] 2 2 2 2 2 5" xfId="3102"/>
    <cellStyle name="Millares [0] 2 2 2 2 2 5 2" xfId="3103"/>
    <cellStyle name="Millares [0] 2 2 2 2 2 5 2 2" xfId="3104"/>
    <cellStyle name="Millares [0] 2 2 2 2 2 5 2 3" xfId="3105"/>
    <cellStyle name="Millares [0] 2 2 2 2 2 5 3" xfId="3106"/>
    <cellStyle name="Millares [0] 2 2 2 2 2 5 4" xfId="3107"/>
    <cellStyle name="Millares [0] 2 2 2 2 2 6" xfId="3108"/>
    <cellStyle name="Millares [0] 2 2 2 2 2 6 2" xfId="3109"/>
    <cellStyle name="Millares [0] 2 2 2 2 2 6 2 2" xfId="3110"/>
    <cellStyle name="Millares [0] 2 2 2 2 2 6 2 3" xfId="3111"/>
    <cellStyle name="Millares [0] 2 2 2 2 2 6 3" xfId="3112"/>
    <cellStyle name="Millares [0] 2 2 2 2 2 6 4" xfId="3113"/>
    <cellStyle name="Millares [0] 2 2 2 2 2 7" xfId="3114"/>
    <cellStyle name="Millares [0] 2 2 2 2 2 7 2" xfId="3115"/>
    <cellStyle name="Millares [0] 2 2 2 2 2 7 3" xfId="3116"/>
    <cellStyle name="Millares [0] 2 2 2 2 2 8" xfId="3117"/>
    <cellStyle name="Millares [0] 2 2 2 2 2 9" xfId="3118"/>
    <cellStyle name="Millares [0] 2 2 2 2 3" xfId="3119"/>
    <cellStyle name="Millares [0] 2 2 2 2 3 2" xfId="3120"/>
    <cellStyle name="Millares [0] 2 2 2 2 3 2 2" xfId="3121"/>
    <cellStyle name="Millares [0] 2 2 2 2 3 2 2 2" xfId="3122"/>
    <cellStyle name="Millares [0] 2 2 2 2 3 2 2 2 2" xfId="3123"/>
    <cellStyle name="Millares [0] 2 2 2 2 3 2 2 2 3" xfId="3124"/>
    <cellStyle name="Millares [0] 2 2 2 2 3 2 2 3" xfId="3125"/>
    <cellStyle name="Millares [0] 2 2 2 2 3 2 2 4" xfId="3126"/>
    <cellStyle name="Millares [0] 2 2 2 2 3 2 3" xfId="3127"/>
    <cellStyle name="Millares [0] 2 2 2 2 3 2 3 2" xfId="3128"/>
    <cellStyle name="Millares [0] 2 2 2 2 3 2 3 3" xfId="3129"/>
    <cellStyle name="Millares [0] 2 2 2 2 3 2 4" xfId="3130"/>
    <cellStyle name="Millares [0] 2 2 2 2 3 2 5" xfId="3131"/>
    <cellStyle name="Millares [0] 2 2 2 2 3 3" xfId="3132"/>
    <cellStyle name="Millares [0] 2 2 2 2 3 3 2" xfId="3133"/>
    <cellStyle name="Millares [0] 2 2 2 2 3 3 2 2" xfId="3134"/>
    <cellStyle name="Millares [0] 2 2 2 2 3 3 2 3" xfId="3135"/>
    <cellStyle name="Millares [0] 2 2 2 2 3 3 3" xfId="3136"/>
    <cellStyle name="Millares [0] 2 2 2 2 3 3 4" xfId="3137"/>
    <cellStyle name="Millares [0] 2 2 2 2 3 4" xfId="3138"/>
    <cellStyle name="Millares [0] 2 2 2 2 3 4 2" xfId="3139"/>
    <cellStyle name="Millares [0] 2 2 2 2 3 4 2 2" xfId="3140"/>
    <cellStyle name="Millares [0] 2 2 2 2 3 4 2 3" xfId="3141"/>
    <cellStyle name="Millares [0] 2 2 2 2 3 4 3" xfId="3142"/>
    <cellStyle name="Millares [0] 2 2 2 2 3 4 4" xfId="3143"/>
    <cellStyle name="Millares [0] 2 2 2 2 3 5" xfId="3144"/>
    <cellStyle name="Millares [0] 2 2 2 2 3 5 2" xfId="3145"/>
    <cellStyle name="Millares [0] 2 2 2 2 3 5 2 2" xfId="3146"/>
    <cellStyle name="Millares [0] 2 2 2 2 3 5 2 3" xfId="3147"/>
    <cellStyle name="Millares [0] 2 2 2 2 3 5 3" xfId="3148"/>
    <cellStyle name="Millares [0] 2 2 2 2 3 5 4" xfId="3149"/>
    <cellStyle name="Millares [0] 2 2 2 2 3 6" xfId="3150"/>
    <cellStyle name="Millares [0] 2 2 2 2 3 6 2" xfId="3151"/>
    <cellStyle name="Millares [0] 2 2 2 2 3 6 3" xfId="3152"/>
    <cellStyle name="Millares [0] 2 2 2 2 3 7" xfId="3153"/>
    <cellStyle name="Millares [0] 2 2 2 2 3 8" xfId="3154"/>
    <cellStyle name="Millares [0] 2 2 2 2 4" xfId="3155"/>
    <cellStyle name="Millares [0] 2 2 2 2 4 2" xfId="3156"/>
    <cellStyle name="Millares [0] 2 2 2 2 4 2 2" xfId="3157"/>
    <cellStyle name="Millares [0] 2 2 2 2 4 2 2 2" xfId="3158"/>
    <cellStyle name="Millares [0] 2 2 2 2 4 2 2 3" xfId="3159"/>
    <cellStyle name="Millares [0] 2 2 2 2 4 2 3" xfId="3160"/>
    <cellStyle name="Millares [0] 2 2 2 2 4 2 4" xfId="3161"/>
    <cellStyle name="Millares [0] 2 2 2 2 4 3" xfId="3162"/>
    <cellStyle name="Millares [0] 2 2 2 2 4 3 2" xfId="3163"/>
    <cellStyle name="Millares [0] 2 2 2 2 4 3 3" xfId="3164"/>
    <cellStyle name="Millares [0] 2 2 2 2 4 4" xfId="3165"/>
    <cellStyle name="Millares [0] 2 2 2 2 4 5" xfId="3166"/>
    <cellStyle name="Millares [0] 2 2 2 2 5" xfId="3167"/>
    <cellStyle name="Millares [0] 2 2 2 2 5 2" xfId="3168"/>
    <cellStyle name="Millares [0] 2 2 2 2 5 2 2" xfId="3169"/>
    <cellStyle name="Millares [0] 2 2 2 2 5 2 3" xfId="3170"/>
    <cellStyle name="Millares [0] 2 2 2 2 5 3" xfId="3171"/>
    <cellStyle name="Millares [0] 2 2 2 2 5 4" xfId="3172"/>
    <cellStyle name="Millares [0] 2 2 2 2 6" xfId="3173"/>
    <cellStyle name="Millares [0] 2 2 2 2 6 2" xfId="3174"/>
    <cellStyle name="Millares [0] 2 2 2 2 6 2 2" xfId="3175"/>
    <cellStyle name="Millares [0] 2 2 2 2 6 2 3" xfId="3176"/>
    <cellStyle name="Millares [0] 2 2 2 2 6 3" xfId="3177"/>
    <cellStyle name="Millares [0] 2 2 2 2 6 4" xfId="3178"/>
    <cellStyle name="Millares [0] 2 2 2 2 7" xfId="3179"/>
    <cellStyle name="Millares [0] 2 2 2 2 7 2" xfId="3180"/>
    <cellStyle name="Millares [0] 2 2 2 2 7 2 2" xfId="3181"/>
    <cellStyle name="Millares [0] 2 2 2 2 7 2 3" xfId="3182"/>
    <cellStyle name="Millares [0] 2 2 2 2 7 3" xfId="3183"/>
    <cellStyle name="Millares [0] 2 2 2 2 7 4" xfId="3184"/>
    <cellStyle name="Millares [0] 2 2 2 2 8" xfId="3185"/>
    <cellStyle name="Millares [0] 2 2 2 2 8 2" xfId="3186"/>
    <cellStyle name="Millares [0] 2 2 2 2 8 3" xfId="3187"/>
    <cellStyle name="Millares [0] 2 2 2 2 9" xfId="3188"/>
    <cellStyle name="Millares [0] 2 2 2 3" xfId="3189"/>
    <cellStyle name="Millares [0] 2 2 2 3 10" xfId="3190"/>
    <cellStyle name="Millares [0] 2 2 2 3 2" xfId="3191"/>
    <cellStyle name="Millares [0] 2 2 2 3 2 2" xfId="3192"/>
    <cellStyle name="Millares [0] 2 2 2 3 2 2 2" xfId="3193"/>
    <cellStyle name="Millares [0] 2 2 2 3 2 2 2 2" xfId="3194"/>
    <cellStyle name="Millares [0] 2 2 2 3 2 2 2 2 2" xfId="3195"/>
    <cellStyle name="Millares [0] 2 2 2 3 2 2 2 2 2 2" xfId="3196"/>
    <cellStyle name="Millares [0] 2 2 2 3 2 2 2 2 2 3" xfId="3197"/>
    <cellStyle name="Millares [0] 2 2 2 3 2 2 2 2 3" xfId="3198"/>
    <cellStyle name="Millares [0] 2 2 2 3 2 2 2 2 4" xfId="3199"/>
    <cellStyle name="Millares [0] 2 2 2 3 2 2 2 3" xfId="3200"/>
    <cellStyle name="Millares [0] 2 2 2 3 2 2 2 3 2" xfId="3201"/>
    <cellStyle name="Millares [0] 2 2 2 3 2 2 2 3 3" xfId="3202"/>
    <cellStyle name="Millares [0] 2 2 2 3 2 2 2 4" xfId="3203"/>
    <cellStyle name="Millares [0] 2 2 2 3 2 2 2 5" xfId="3204"/>
    <cellStyle name="Millares [0] 2 2 2 3 2 2 3" xfId="3205"/>
    <cellStyle name="Millares [0] 2 2 2 3 2 2 3 2" xfId="3206"/>
    <cellStyle name="Millares [0] 2 2 2 3 2 2 3 2 2" xfId="3207"/>
    <cellStyle name="Millares [0] 2 2 2 3 2 2 3 2 3" xfId="3208"/>
    <cellStyle name="Millares [0] 2 2 2 3 2 2 3 3" xfId="3209"/>
    <cellStyle name="Millares [0] 2 2 2 3 2 2 3 4" xfId="3210"/>
    <cellStyle name="Millares [0] 2 2 2 3 2 2 4" xfId="3211"/>
    <cellStyle name="Millares [0] 2 2 2 3 2 2 4 2" xfId="3212"/>
    <cellStyle name="Millares [0] 2 2 2 3 2 2 4 2 2" xfId="3213"/>
    <cellStyle name="Millares [0] 2 2 2 3 2 2 4 2 3" xfId="3214"/>
    <cellStyle name="Millares [0] 2 2 2 3 2 2 4 3" xfId="3215"/>
    <cellStyle name="Millares [0] 2 2 2 3 2 2 4 4" xfId="3216"/>
    <cellStyle name="Millares [0] 2 2 2 3 2 2 5" xfId="3217"/>
    <cellStyle name="Millares [0] 2 2 2 3 2 2 5 2" xfId="3218"/>
    <cellStyle name="Millares [0] 2 2 2 3 2 2 5 2 2" xfId="3219"/>
    <cellStyle name="Millares [0] 2 2 2 3 2 2 5 2 3" xfId="3220"/>
    <cellStyle name="Millares [0] 2 2 2 3 2 2 5 3" xfId="3221"/>
    <cellStyle name="Millares [0] 2 2 2 3 2 2 5 4" xfId="3222"/>
    <cellStyle name="Millares [0] 2 2 2 3 2 2 6" xfId="3223"/>
    <cellStyle name="Millares [0] 2 2 2 3 2 2 6 2" xfId="3224"/>
    <cellStyle name="Millares [0] 2 2 2 3 2 2 6 3" xfId="3225"/>
    <cellStyle name="Millares [0] 2 2 2 3 2 2 7" xfId="3226"/>
    <cellStyle name="Millares [0] 2 2 2 3 2 2 8" xfId="3227"/>
    <cellStyle name="Millares [0] 2 2 2 3 2 3" xfId="3228"/>
    <cellStyle name="Millares [0] 2 2 2 3 2 3 2" xfId="3229"/>
    <cellStyle name="Millares [0] 2 2 2 3 2 3 2 2" xfId="3230"/>
    <cellStyle name="Millares [0] 2 2 2 3 2 3 2 2 2" xfId="3231"/>
    <cellStyle name="Millares [0] 2 2 2 3 2 3 2 2 3" xfId="3232"/>
    <cellStyle name="Millares [0] 2 2 2 3 2 3 2 3" xfId="3233"/>
    <cellStyle name="Millares [0] 2 2 2 3 2 3 2 4" xfId="3234"/>
    <cellStyle name="Millares [0] 2 2 2 3 2 3 3" xfId="3235"/>
    <cellStyle name="Millares [0] 2 2 2 3 2 3 3 2" xfId="3236"/>
    <cellStyle name="Millares [0] 2 2 2 3 2 3 3 3" xfId="3237"/>
    <cellStyle name="Millares [0] 2 2 2 3 2 3 4" xfId="3238"/>
    <cellStyle name="Millares [0] 2 2 2 3 2 3 5" xfId="3239"/>
    <cellStyle name="Millares [0] 2 2 2 3 2 4" xfId="3240"/>
    <cellStyle name="Millares [0] 2 2 2 3 2 4 2" xfId="3241"/>
    <cellStyle name="Millares [0] 2 2 2 3 2 4 2 2" xfId="3242"/>
    <cellStyle name="Millares [0] 2 2 2 3 2 4 2 3" xfId="3243"/>
    <cellStyle name="Millares [0] 2 2 2 3 2 4 3" xfId="3244"/>
    <cellStyle name="Millares [0] 2 2 2 3 2 4 4" xfId="3245"/>
    <cellStyle name="Millares [0] 2 2 2 3 2 5" xfId="3246"/>
    <cellStyle name="Millares [0] 2 2 2 3 2 5 2" xfId="3247"/>
    <cellStyle name="Millares [0] 2 2 2 3 2 5 2 2" xfId="3248"/>
    <cellStyle name="Millares [0] 2 2 2 3 2 5 2 3" xfId="3249"/>
    <cellStyle name="Millares [0] 2 2 2 3 2 5 3" xfId="3250"/>
    <cellStyle name="Millares [0] 2 2 2 3 2 5 4" xfId="3251"/>
    <cellStyle name="Millares [0] 2 2 2 3 2 6" xfId="3252"/>
    <cellStyle name="Millares [0] 2 2 2 3 2 6 2" xfId="3253"/>
    <cellStyle name="Millares [0] 2 2 2 3 2 6 2 2" xfId="3254"/>
    <cellStyle name="Millares [0] 2 2 2 3 2 6 2 3" xfId="3255"/>
    <cellStyle name="Millares [0] 2 2 2 3 2 6 3" xfId="3256"/>
    <cellStyle name="Millares [0] 2 2 2 3 2 6 4" xfId="3257"/>
    <cellStyle name="Millares [0] 2 2 2 3 2 7" xfId="3258"/>
    <cellStyle name="Millares [0] 2 2 2 3 2 7 2" xfId="3259"/>
    <cellStyle name="Millares [0] 2 2 2 3 2 7 3" xfId="3260"/>
    <cellStyle name="Millares [0] 2 2 2 3 2 8" xfId="3261"/>
    <cellStyle name="Millares [0] 2 2 2 3 2 9" xfId="3262"/>
    <cellStyle name="Millares [0] 2 2 2 3 3" xfId="3263"/>
    <cellStyle name="Millares [0] 2 2 2 3 3 2" xfId="3264"/>
    <cellStyle name="Millares [0] 2 2 2 3 3 2 2" xfId="3265"/>
    <cellStyle name="Millares [0] 2 2 2 3 3 2 2 2" xfId="3266"/>
    <cellStyle name="Millares [0] 2 2 2 3 3 2 2 2 2" xfId="3267"/>
    <cellStyle name="Millares [0] 2 2 2 3 3 2 2 2 3" xfId="3268"/>
    <cellStyle name="Millares [0] 2 2 2 3 3 2 2 3" xfId="3269"/>
    <cellStyle name="Millares [0] 2 2 2 3 3 2 2 4" xfId="3270"/>
    <cellStyle name="Millares [0] 2 2 2 3 3 2 3" xfId="3271"/>
    <cellStyle name="Millares [0] 2 2 2 3 3 2 3 2" xfId="3272"/>
    <cellStyle name="Millares [0] 2 2 2 3 3 2 3 3" xfId="3273"/>
    <cellStyle name="Millares [0] 2 2 2 3 3 2 4" xfId="3274"/>
    <cellStyle name="Millares [0] 2 2 2 3 3 2 5" xfId="3275"/>
    <cellStyle name="Millares [0] 2 2 2 3 3 3" xfId="3276"/>
    <cellStyle name="Millares [0] 2 2 2 3 3 3 2" xfId="3277"/>
    <cellStyle name="Millares [0] 2 2 2 3 3 3 2 2" xfId="3278"/>
    <cellStyle name="Millares [0] 2 2 2 3 3 3 2 3" xfId="3279"/>
    <cellStyle name="Millares [0] 2 2 2 3 3 3 3" xfId="3280"/>
    <cellStyle name="Millares [0] 2 2 2 3 3 3 4" xfId="3281"/>
    <cellStyle name="Millares [0] 2 2 2 3 3 4" xfId="3282"/>
    <cellStyle name="Millares [0] 2 2 2 3 3 4 2" xfId="3283"/>
    <cellStyle name="Millares [0] 2 2 2 3 3 4 2 2" xfId="3284"/>
    <cellStyle name="Millares [0] 2 2 2 3 3 4 2 3" xfId="3285"/>
    <cellStyle name="Millares [0] 2 2 2 3 3 4 3" xfId="3286"/>
    <cellStyle name="Millares [0] 2 2 2 3 3 4 4" xfId="3287"/>
    <cellStyle name="Millares [0] 2 2 2 3 3 5" xfId="3288"/>
    <cellStyle name="Millares [0] 2 2 2 3 3 5 2" xfId="3289"/>
    <cellStyle name="Millares [0] 2 2 2 3 3 5 2 2" xfId="3290"/>
    <cellStyle name="Millares [0] 2 2 2 3 3 5 2 3" xfId="3291"/>
    <cellStyle name="Millares [0] 2 2 2 3 3 5 3" xfId="3292"/>
    <cellStyle name="Millares [0] 2 2 2 3 3 5 4" xfId="3293"/>
    <cellStyle name="Millares [0] 2 2 2 3 3 6" xfId="3294"/>
    <cellStyle name="Millares [0] 2 2 2 3 3 6 2" xfId="3295"/>
    <cellStyle name="Millares [0] 2 2 2 3 3 6 3" xfId="3296"/>
    <cellStyle name="Millares [0] 2 2 2 3 3 7" xfId="3297"/>
    <cellStyle name="Millares [0] 2 2 2 3 3 8" xfId="3298"/>
    <cellStyle name="Millares [0] 2 2 2 3 4" xfId="3299"/>
    <cellStyle name="Millares [0] 2 2 2 3 4 2" xfId="3300"/>
    <cellStyle name="Millares [0] 2 2 2 3 4 2 2" xfId="3301"/>
    <cellStyle name="Millares [0] 2 2 2 3 4 2 2 2" xfId="3302"/>
    <cellStyle name="Millares [0] 2 2 2 3 4 2 2 3" xfId="3303"/>
    <cellStyle name="Millares [0] 2 2 2 3 4 2 3" xfId="3304"/>
    <cellStyle name="Millares [0] 2 2 2 3 4 2 4" xfId="3305"/>
    <cellStyle name="Millares [0] 2 2 2 3 4 3" xfId="3306"/>
    <cellStyle name="Millares [0] 2 2 2 3 4 3 2" xfId="3307"/>
    <cellStyle name="Millares [0] 2 2 2 3 4 3 3" xfId="3308"/>
    <cellStyle name="Millares [0] 2 2 2 3 4 4" xfId="3309"/>
    <cellStyle name="Millares [0] 2 2 2 3 4 5" xfId="3310"/>
    <cellStyle name="Millares [0] 2 2 2 3 5" xfId="3311"/>
    <cellStyle name="Millares [0] 2 2 2 3 5 2" xfId="3312"/>
    <cellStyle name="Millares [0] 2 2 2 3 5 2 2" xfId="3313"/>
    <cellStyle name="Millares [0] 2 2 2 3 5 2 3" xfId="3314"/>
    <cellStyle name="Millares [0] 2 2 2 3 5 3" xfId="3315"/>
    <cellStyle name="Millares [0] 2 2 2 3 5 4" xfId="3316"/>
    <cellStyle name="Millares [0] 2 2 2 3 6" xfId="3317"/>
    <cellStyle name="Millares [0] 2 2 2 3 6 2" xfId="3318"/>
    <cellStyle name="Millares [0] 2 2 2 3 6 2 2" xfId="3319"/>
    <cellStyle name="Millares [0] 2 2 2 3 6 2 3" xfId="3320"/>
    <cellStyle name="Millares [0] 2 2 2 3 6 3" xfId="3321"/>
    <cellStyle name="Millares [0] 2 2 2 3 6 4" xfId="3322"/>
    <cellStyle name="Millares [0] 2 2 2 3 7" xfId="3323"/>
    <cellStyle name="Millares [0] 2 2 2 3 7 2" xfId="3324"/>
    <cellStyle name="Millares [0] 2 2 2 3 7 2 2" xfId="3325"/>
    <cellStyle name="Millares [0] 2 2 2 3 7 2 3" xfId="3326"/>
    <cellStyle name="Millares [0] 2 2 2 3 7 3" xfId="3327"/>
    <cellStyle name="Millares [0] 2 2 2 3 7 4" xfId="3328"/>
    <cellStyle name="Millares [0] 2 2 2 3 8" xfId="3329"/>
    <cellStyle name="Millares [0] 2 2 2 3 8 2" xfId="3330"/>
    <cellStyle name="Millares [0] 2 2 2 3 8 3" xfId="3331"/>
    <cellStyle name="Millares [0] 2 2 2 3 9" xfId="3332"/>
    <cellStyle name="Millares [0] 2 2 2 4" xfId="3333"/>
    <cellStyle name="Millares [0] 2 2 2 4 2" xfId="3334"/>
    <cellStyle name="Millares [0] 2 2 2 4 2 2" xfId="3335"/>
    <cellStyle name="Millares [0] 2 2 2 4 2 2 2" xfId="3336"/>
    <cellStyle name="Millares [0] 2 2 2 4 2 2 2 2" xfId="3337"/>
    <cellStyle name="Millares [0] 2 2 2 4 2 2 2 2 2" xfId="3338"/>
    <cellStyle name="Millares [0] 2 2 2 4 2 2 2 2 3" xfId="3339"/>
    <cellStyle name="Millares [0] 2 2 2 4 2 2 2 3" xfId="3340"/>
    <cellStyle name="Millares [0] 2 2 2 4 2 2 2 4" xfId="3341"/>
    <cellStyle name="Millares [0] 2 2 2 4 2 2 3" xfId="3342"/>
    <cellStyle name="Millares [0] 2 2 2 4 2 2 3 2" xfId="3343"/>
    <cellStyle name="Millares [0] 2 2 2 4 2 2 3 3" xfId="3344"/>
    <cellStyle name="Millares [0] 2 2 2 4 2 2 4" xfId="3345"/>
    <cellStyle name="Millares [0] 2 2 2 4 2 2 5" xfId="3346"/>
    <cellStyle name="Millares [0] 2 2 2 4 2 3" xfId="3347"/>
    <cellStyle name="Millares [0] 2 2 2 4 2 3 2" xfId="3348"/>
    <cellStyle name="Millares [0] 2 2 2 4 2 3 2 2" xfId="3349"/>
    <cellStyle name="Millares [0] 2 2 2 4 2 3 2 3" xfId="3350"/>
    <cellStyle name="Millares [0] 2 2 2 4 2 3 3" xfId="3351"/>
    <cellStyle name="Millares [0] 2 2 2 4 2 3 4" xfId="3352"/>
    <cellStyle name="Millares [0] 2 2 2 4 2 4" xfId="3353"/>
    <cellStyle name="Millares [0] 2 2 2 4 2 4 2" xfId="3354"/>
    <cellStyle name="Millares [0] 2 2 2 4 2 4 2 2" xfId="3355"/>
    <cellStyle name="Millares [0] 2 2 2 4 2 4 2 3" xfId="3356"/>
    <cellStyle name="Millares [0] 2 2 2 4 2 4 3" xfId="3357"/>
    <cellStyle name="Millares [0] 2 2 2 4 2 4 4" xfId="3358"/>
    <cellStyle name="Millares [0] 2 2 2 4 2 5" xfId="3359"/>
    <cellStyle name="Millares [0] 2 2 2 4 2 5 2" xfId="3360"/>
    <cellStyle name="Millares [0] 2 2 2 4 2 5 2 2" xfId="3361"/>
    <cellStyle name="Millares [0] 2 2 2 4 2 5 2 3" xfId="3362"/>
    <cellStyle name="Millares [0] 2 2 2 4 2 5 3" xfId="3363"/>
    <cellStyle name="Millares [0] 2 2 2 4 2 5 4" xfId="3364"/>
    <cellStyle name="Millares [0] 2 2 2 4 2 6" xfId="3365"/>
    <cellStyle name="Millares [0] 2 2 2 4 2 6 2" xfId="3366"/>
    <cellStyle name="Millares [0] 2 2 2 4 2 6 3" xfId="3367"/>
    <cellStyle name="Millares [0] 2 2 2 4 2 7" xfId="3368"/>
    <cellStyle name="Millares [0] 2 2 2 4 2 8" xfId="3369"/>
    <cellStyle name="Millares [0] 2 2 2 4 3" xfId="3370"/>
    <cellStyle name="Millares [0] 2 2 2 4 3 2" xfId="3371"/>
    <cellStyle name="Millares [0] 2 2 2 4 3 2 2" xfId="3372"/>
    <cellStyle name="Millares [0] 2 2 2 4 3 2 2 2" xfId="3373"/>
    <cellStyle name="Millares [0] 2 2 2 4 3 2 2 3" xfId="3374"/>
    <cellStyle name="Millares [0] 2 2 2 4 3 2 3" xfId="3375"/>
    <cellStyle name="Millares [0] 2 2 2 4 3 2 4" xfId="3376"/>
    <cellStyle name="Millares [0] 2 2 2 4 3 3" xfId="3377"/>
    <cellStyle name="Millares [0] 2 2 2 4 3 3 2" xfId="3378"/>
    <cellStyle name="Millares [0] 2 2 2 4 3 3 3" xfId="3379"/>
    <cellStyle name="Millares [0] 2 2 2 4 3 4" xfId="3380"/>
    <cellStyle name="Millares [0] 2 2 2 4 3 5" xfId="3381"/>
    <cellStyle name="Millares [0] 2 2 2 4 4" xfId="3382"/>
    <cellStyle name="Millares [0] 2 2 2 4 4 2" xfId="3383"/>
    <cellStyle name="Millares [0] 2 2 2 4 4 2 2" xfId="3384"/>
    <cellStyle name="Millares [0] 2 2 2 4 4 2 3" xfId="3385"/>
    <cellStyle name="Millares [0] 2 2 2 4 4 3" xfId="3386"/>
    <cellStyle name="Millares [0] 2 2 2 4 4 4" xfId="3387"/>
    <cellStyle name="Millares [0] 2 2 2 4 5" xfId="3388"/>
    <cellStyle name="Millares [0] 2 2 2 4 5 2" xfId="3389"/>
    <cellStyle name="Millares [0] 2 2 2 4 5 2 2" xfId="3390"/>
    <cellStyle name="Millares [0] 2 2 2 4 5 2 3" xfId="3391"/>
    <cellStyle name="Millares [0] 2 2 2 4 5 3" xfId="3392"/>
    <cellStyle name="Millares [0] 2 2 2 4 5 4" xfId="3393"/>
    <cellStyle name="Millares [0] 2 2 2 4 6" xfId="3394"/>
    <cellStyle name="Millares [0] 2 2 2 4 6 2" xfId="3395"/>
    <cellStyle name="Millares [0] 2 2 2 4 6 2 2" xfId="3396"/>
    <cellStyle name="Millares [0] 2 2 2 4 6 2 3" xfId="3397"/>
    <cellStyle name="Millares [0] 2 2 2 4 6 3" xfId="3398"/>
    <cellStyle name="Millares [0] 2 2 2 4 6 4" xfId="3399"/>
    <cellStyle name="Millares [0] 2 2 2 4 7" xfId="3400"/>
    <cellStyle name="Millares [0] 2 2 2 4 7 2" xfId="3401"/>
    <cellStyle name="Millares [0] 2 2 2 4 7 3" xfId="3402"/>
    <cellStyle name="Millares [0] 2 2 2 4 8" xfId="3403"/>
    <cellStyle name="Millares [0] 2 2 2 4 9" xfId="3404"/>
    <cellStyle name="Millares [0] 2 2 2 5" xfId="3405"/>
    <cellStyle name="Millares [0] 2 2 2 5 2" xfId="3406"/>
    <cellStyle name="Millares [0] 2 2 2 5 2 2" xfId="3407"/>
    <cellStyle name="Millares [0] 2 2 2 5 2 2 2" xfId="3408"/>
    <cellStyle name="Millares [0] 2 2 2 5 2 2 2 2" xfId="3409"/>
    <cellStyle name="Millares [0] 2 2 2 5 2 2 2 2 2" xfId="3410"/>
    <cellStyle name="Millares [0] 2 2 2 5 2 2 2 2 3" xfId="3411"/>
    <cellStyle name="Millares [0] 2 2 2 5 2 2 2 3" xfId="3412"/>
    <cellStyle name="Millares [0] 2 2 2 5 2 2 2 4" xfId="3413"/>
    <cellStyle name="Millares [0] 2 2 2 5 2 2 3" xfId="3414"/>
    <cellStyle name="Millares [0] 2 2 2 5 2 2 3 2" xfId="3415"/>
    <cellStyle name="Millares [0] 2 2 2 5 2 2 3 3" xfId="3416"/>
    <cellStyle name="Millares [0] 2 2 2 5 2 2 4" xfId="3417"/>
    <cellStyle name="Millares [0] 2 2 2 5 2 2 5" xfId="3418"/>
    <cellStyle name="Millares [0] 2 2 2 5 2 3" xfId="3419"/>
    <cellStyle name="Millares [0] 2 2 2 5 2 3 2" xfId="3420"/>
    <cellStyle name="Millares [0] 2 2 2 5 2 3 2 2" xfId="3421"/>
    <cellStyle name="Millares [0] 2 2 2 5 2 3 2 3" xfId="3422"/>
    <cellStyle name="Millares [0] 2 2 2 5 2 3 3" xfId="3423"/>
    <cellStyle name="Millares [0] 2 2 2 5 2 3 4" xfId="3424"/>
    <cellStyle name="Millares [0] 2 2 2 5 2 4" xfId="3425"/>
    <cellStyle name="Millares [0] 2 2 2 5 2 4 2" xfId="3426"/>
    <cellStyle name="Millares [0] 2 2 2 5 2 4 2 2" xfId="3427"/>
    <cellStyle name="Millares [0] 2 2 2 5 2 4 2 3" xfId="3428"/>
    <cellStyle name="Millares [0] 2 2 2 5 2 4 3" xfId="3429"/>
    <cellStyle name="Millares [0] 2 2 2 5 2 4 4" xfId="3430"/>
    <cellStyle name="Millares [0] 2 2 2 5 2 5" xfId="3431"/>
    <cellStyle name="Millares [0] 2 2 2 5 2 5 2" xfId="3432"/>
    <cellStyle name="Millares [0] 2 2 2 5 2 5 2 2" xfId="3433"/>
    <cellStyle name="Millares [0] 2 2 2 5 2 5 2 3" xfId="3434"/>
    <cellStyle name="Millares [0] 2 2 2 5 2 5 3" xfId="3435"/>
    <cellStyle name="Millares [0] 2 2 2 5 2 5 4" xfId="3436"/>
    <cellStyle name="Millares [0] 2 2 2 5 2 6" xfId="3437"/>
    <cellStyle name="Millares [0] 2 2 2 5 2 6 2" xfId="3438"/>
    <cellStyle name="Millares [0] 2 2 2 5 2 6 3" xfId="3439"/>
    <cellStyle name="Millares [0] 2 2 2 5 2 7" xfId="3440"/>
    <cellStyle name="Millares [0] 2 2 2 5 2 8" xfId="3441"/>
    <cellStyle name="Millares [0] 2 2 2 5 3" xfId="3442"/>
    <cellStyle name="Millares [0] 2 2 2 5 3 2" xfId="3443"/>
    <cellStyle name="Millares [0] 2 2 2 5 3 2 2" xfId="3444"/>
    <cellStyle name="Millares [0] 2 2 2 5 3 2 2 2" xfId="3445"/>
    <cellStyle name="Millares [0] 2 2 2 5 3 2 2 3" xfId="3446"/>
    <cellStyle name="Millares [0] 2 2 2 5 3 2 3" xfId="3447"/>
    <cellStyle name="Millares [0] 2 2 2 5 3 2 4" xfId="3448"/>
    <cellStyle name="Millares [0] 2 2 2 5 3 3" xfId="3449"/>
    <cellStyle name="Millares [0] 2 2 2 5 3 3 2" xfId="3450"/>
    <cellStyle name="Millares [0] 2 2 2 5 3 3 3" xfId="3451"/>
    <cellStyle name="Millares [0] 2 2 2 5 3 4" xfId="3452"/>
    <cellStyle name="Millares [0] 2 2 2 5 3 5" xfId="3453"/>
    <cellStyle name="Millares [0] 2 2 2 5 4" xfId="3454"/>
    <cellStyle name="Millares [0] 2 2 2 5 4 2" xfId="3455"/>
    <cellStyle name="Millares [0] 2 2 2 5 4 2 2" xfId="3456"/>
    <cellStyle name="Millares [0] 2 2 2 5 4 2 3" xfId="3457"/>
    <cellStyle name="Millares [0] 2 2 2 5 4 3" xfId="3458"/>
    <cellStyle name="Millares [0] 2 2 2 5 4 4" xfId="3459"/>
    <cellStyle name="Millares [0] 2 2 2 5 5" xfId="3460"/>
    <cellStyle name="Millares [0] 2 2 2 5 5 2" xfId="3461"/>
    <cellStyle name="Millares [0] 2 2 2 5 5 2 2" xfId="3462"/>
    <cellStyle name="Millares [0] 2 2 2 5 5 2 3" xfId="3463"/>
    <cellStyle name="Millares [0] 2 2 2 5 5 3" xfId="3464"/>
    <cellStyle name="Millares [0] 2 2 2 5 5 4" xfId="3465"/>
    <cellStyle name="Millares [0] 2 2 2 5 6" xfId="3466"/>
    <cellStyle name="Millares [0] 2 2 2 5 6 2" xfId="3467"/>
    <cellStyle name="Millares [0] 2 2 2 5 6 2 2" xfId="3468"/>
    <cellStyle name="Millares [0] 2 2 2 5 6 2 3" xfId="3469"/>
    <cellStyle name="Millares [0] 2 2 2 5 6 3" xfId="3470"/>
    <cellStyle name="Millares [0] 2 2 2 5 6 4" xfId="3471"/>
    <cellStyle name="Millares [0] 2 2 2 5 7" xfId="3472"/>
    <cellStyle name="Millares [0] 2 2 2 5 7 2" xfId="3473"/>
    <cellStyle name="Millares [0] 2 2 2 5 7 3" xfId="3474"/>
    <cellStyle name="Millares [0] 2 2 2 5 8" xfId="3475"/>
    <cellStyle name="Millares [0] 2 2 2 5 9" xfId="3476"/>
    <cellStyle name="Millares [0] 2 2 2 6" xfId="3477"/>
    <cellStyle name="Millares [0] 2 2 2 6 2" xfId="3478"/>
    <cellStyle name="Millares [0] 2 2 2 6 2 2" xfId="3479"/>
    <cellStyle name="Millares [0] 2 2 2 6 2 2 2" xfId="3480"/>
    <cellStyle name="Millares [0] 2 2 2 6 2 2 2 2" xfId="3481"/>
    <cellStyle name="Millares [0] 2 2 2 6 2 2 2 3" xfId="3482"/>
    <cellStyle name="Millares [0] 2 2 2 6 2 2 3" xfId="3483"/>
    <cellStyle name="Millares [0] 2 2 2 6 2 2 4" xfId="3484"/>
    <cellStyle name="Millares [0] 2 2 2 6 2 3" xfId="3485"/>
    <cellStyle name="Millares [0] 2 2 2 6 2 3 2" xfId="3486"/>
    <cellStyle name="Millares [0] 2 2 2 6 2 3 3" xfId="3487"/>
    <cellStyle name="Millares [0] 2 2 2 6 2 4" xfId="3488"/>
    <cellStyle name="Millares [0] 2 2 2 6 2 5" xfId="3489"/>
    <cellStyle name="Millares [0] 2 2 2 6 3" xfId="3490"/>
    <cellStyle name="Millares [0] 2 2 2 6 3 2" xfId="3491"/>
    <cellStyle name="Millares [0] 2 2 2 6 3 2 2" xfId="3492"/>
    <cellStyle name="Millares [0] 2 2 2 6 3 2 3" xfId="3493"/>
    <cellStyle name="Millares [0] 2 2 2 6 3 3" xfId="3494"/>
    <cellStyle name="Millares [0] 2 2 2 6 3 4" xfId="3495"/>
    <cellStyle name="Millares [0] 2 2 2 6 4" xfId="3496"/>
    <cellStyle name="Millares [0] 2 2 2 6 4 2" xfId="3497"/>
    <cellStyle name="Millares [0] 2 2 2 6 4 2 2" xfId="3498"/>
    <cellStyle name="Millares [0] 2 2 2 6 4 2 3" xfId="3499"/>
    <cellStyle name="Millares [0] 2 2 2 6 4 3" xfId="3500"/>
    <cellStyle name="Millares [0] 2 2 2 6 4 4" xfId="3501"/>
    <cellStyle name="Millares [0] 2 2 2 6 5" xfId="3502"/>
    <cellStyle name="Millares [0] 2 2 2 6 5 2" xfId="3503"/>
    <cellStyle name="Millares [0] 2 2 2 6 5 2 2" xfId="3504"/>
    <cellStyle name="Millares [0] 2 2 2 6 5 2 3" xfId="3505"/>
    <cellStyle name="Millares [0] 2 2 2 6 5 3" xfId="3506"/>
    <cellStyle name="Millares [0] 2 2 2 6 5 4" xfId="3507"/>
    <cellStyle name="Millares [0] 2 2 2 6 6" xfId="3508"/>
    <cellStyle name="Millares [0] 2 2 2 6 6 2" xfId="3509"/>
    <cellStyle name="Millares [0] 2 2 2 6 6 3" xfId="3510"/>
    <cellStyle name="Millares [0] 2 2 2 6 7" xfId="3511"/>
    <cellStyle name="Millares [0] 2 2 2 6 8" xfId="3512"/>
    <cellStyle name="Millares [0] 2 2 2 7" xfId="3513"/>
    <cellStyle name="Millares [0] 2 2 2 7 2" xfId="3514"/>
    <cellStyle name="Millares [0] 2 2 2 7 2 2" xfId="3515"/>
    <cellStyle name="Millares [0] 2 2 2 7 2 2 2" xfId="3516"/>
    <cellStyle name="Millares [0] 2 2 2 7 2 2 3" xfId="3517"/>
    <cellStyle name="Millares [0] 2 2 2 7 2 3" xfId="3518"/>
    <cellStyle name="Millares [0] 2 2 2 7 2 4" xfId="3519"/>
    <cellStyle name="Millares [0] 2 2 2 7 3" xfId="3520"/>
    <cellStyle name="Millares [0] 2 2 2 7 3 2" xfId="3521"/>
    <cellStyle name="Millares [0] 2 2 2 7 3 2 2" xfId="3522"/>
    <cellStyle name="Millares [0] 2 2 2 7 3 2 3" xfId="3523"/>
    <cellStyle name="Millares [0] 2 2 2 7 3 3" xfId="3524"/>
    <cellStyle name="Millares [0] 2 2 2 7 3 4" xfId="3525"/>
    <cellStyle name="Millares [0] 2 2 2 7 4" xfId="3526"/>
    <cellStyle name="Millares [0] 2 2 2 7 4 2" xfId="3527"/>
    <cellStyle name="Millares [0] 2 2 2 7 4 3" xfId="3528"/>
    <cellStyle name="Millares [0] 2 2 2 7 5" xfId="3529"/>
    <cellStyle name="Millares [0] 2 2 2 7 6" xfId="3530"/>
    <cellStyle name="Millares [0] 2 2 2 8" xfId="3531"/>
    <cellStyle name="Millares [0] 2 2 2 8 2" xfId="3532"/>
    <cellStyle name="Millares [0] 2 2 2 8 2 2" xfId="3533"/>
    <cellStyle name="Millares [0] 2 2 2 8 2 3" xfId="3534"/>
    <cellStyle name="Millares [0] 2 2 2 8 3" xfId="3535"/>
    <cellStyle name="Millares [0] 2 2 2 8 4" xfId="3536"/>
    <cellStyle name="Millares [0] 2 2 2 9" xfId="3537"/>
    <cellStyle name="Millares [0] 2 2 2 9 2" xfId="3538"/>
    <cellStyle name="Millares [0] 2 2 2 9 2 2" xfId="3539"/>
    <cellStyle name="Millares [0] 2 2 2 9 2 3" xfId="3540"/>
    <cellStyle name="Millares [0] 2 2 2 9 3" xfId="3541"/>
    <cellStyle name="Millares [0] 2 2 2 9 4" xfId="3542"/>
    <cellStyle name="Millares [0] 2 2 3" xfId="3543"/>
    <cellStyle name="Millares [0] 2 2 3 10" xfId="3544"/>
    <cellStyle name="Millares [0] 2 2 3 10 2" xfId="3545"/>
    <cellStyle name="Millares [0] 2 2 3 10 3" xfId="3546"/>
    <cellStyle name="Millares [0] 2 2 3 11" xfId="3547"/>
    <cellStyle name="Millares [0] 2 2 3 12" xfId="3548"/>
    <cellStyle name="Millares [0] 2 2 3 2" xfId="3549"/>
    <cellStyle name="Millares [0] 2 2 3 2 10" xfId="3550"/>
    <cellStyle name="Millares [0] 2 2 3 2 2" xfId="3551"/>
    <cellStyle name="Millares [0] 2 2 3 2 2 2" xfId="3552"/>
    <cellStyle name="Millares [0] 2 2 3 2 2 2 2" xfId="3553"/>
    <cellStyle name="Millares [0] 2 2 3 2 2 2 2 2" xfId="3554"/>
    <cellStyle name="Millares [0] 2 2 3 2 2 2 2 2 2" xfId="3555"/>
    <cellStyle name="Millares [0] 2 2 3 2 2 2 2 2 2 2" xfId="3556"/>
    <cellStyle name="Millares [0] 2 2 3 2 2 2 2 2 2 3" xfId="3557"/>
    <cellStyle name="Millares [0] 2 2 3 2 2 2 2 2 3" xfId="3558"/>
    <cellStyle name="Millares [0] 2 2 3 2 2 2 2 2 4" xfId="3559"/>
    <cellStyle name="Millares [0] 2 2 3 2 2 2 2 3" xfId="3560"/>
    <cellStyle name="Millares [0] 2 2 3 2 2 2 2 3 2" xfId="3561"/>
    <cellStyle name="Millares [0] 2 2 3 2 2 2 2 3 3" xfId="3562"/>
    <cellStyle name="Millares [0] 2 2 3 2 2 2 2 4" xfId="3563"/>
    <cellStyle name="Millares [0] 2 2 3 2 2 2 2 5" xfId="3564"/>
    <cellStyle name="Millares [0] 2 2 3 2 2 2 3" xfId="3565"/>
    <cellStyle name="Millares [0] 2 2 3 2 2 2 3 2" xfId="3566"/>
    <cellStyle name="Millares [0] 2 2 3 2 2 2 3 2 2" xfId="3567"/>
    <cellStyle name="Millares [0] 2 2 3 2 2 2 3 2 3" xfId="3568"/>
    <cellStyle name="Millares [0] 2 2 3 2 2 2 3 3" xfId="3569"/>
    <cellStyle name="Millares [0] 2 2 3 2 2 2 3 4" xfId="3570"/>
    <cellStyle name="Millares [0] 2 2 3 2 2 2 4" xfId="3571"/>
    <cellStyle name="Millares [0] 2 2 3 2 2 2 4 2" xfId="3572"/>
    <cellStyle name="Millares [0] 2 2 3 2 2 2 4 2 2" xfId="3573"/>
    <cellStyle name="Millares [0] 2 2 3 2 2 2 4 2 3" xfId="3574"/>
    <cellStyle name="Millares [0] 2 2 3 2 2 2 4 3" xfId="3575"/>
    <cellStyle name="Millares [0] 2 2 3 2 2 2 4 4" xfId="3576"/>
    <cellStyle name="Millares [0] 2 2 3 2 2 2 5" xfId="3577"/>
    <cellStyle name="Millares [0] 2 2 3 2 2 2 5 2" xfId="3578"/>
    <cellStyle name="Millares [0] 2 2 3 2 2 2 5 2 2" xfId="3579"/>
    <cellStyle name="Millares [0] 2 2 3 2 2 2 5 2 3" xfId="3580"/>
    <cellStyle name="Millares [0] 2 2 3 2 2 2 5 3" xfId="3581"/>
    <cellStyle name="Millares [0] 2 2 3 2 2 2 5 4" xfId="3582"/>
    <cellStyle name="Millares [0] 2 2 3 2 2 2 6" xfId="3583"/>
    <cellStyle name="Millares [0] 2 2 3 2 2 2 6 2" xfId="3584"/>
    <cellStyle name="Millares [0] 2 2 3 2 2 2 6 3" xfId="3585"/>
    <cellStyle name="Millares [0] 2 2 3 2 2 2 7" xfId="3586"/>
    <cellStyle name="Millares [0] 2 2 3 2 2 2 8" xfId="3587"/>
    <cellStyle name="Millares [0] 2 2 3 2 2 3" xfId="3588"/>
    <cellStyle name="Millares [0] 2 2 3 2 2 3 2" xfId="3589"/>
    <cellStyle name="Millares [0] 2 2 3 2 2 3 2 2" xfId="3590"/>
    <cellStyle name="Millares [0] 2 2 3 2 2 3 2 2 2" xfId="3591"/>
    <cellStyle name="Millares [0] 2 2 3 2 2 3 2 2 3" xfId="3592"/>
    <cellStyle name="Millares [0] 2 2 3 2 2 3 2 3" xfId="3593"/>
    <cellStyle name="Millares [0] 2 2 3 2 2 3 2 4" xfId="3594"/>
    <cellStyle name="Millares [0] 2 2 3 2 2 3 3" xfId="3595"/>
    <cellStyle name="Millares [0] 2 2 3 2 2 3 3 2" xfId="3596"/>
    <cellStyle name="Millares [0] 2 2 3 2 2 3 3 3" xfId="3597"/>
    <cellStyle name="Millares [0] 2 2 3 2 2 3 4" xfId="3598"/>
    <cellStyle name="Millares [0] 2 2 3 2 2 3 5" xfId="3599"/>
    <cellStyle name="Millares [0] 2 2 3 2 2 4" xfId="3600"/>
    <cellStyle name="Millares [0] 2 2 3 2 2 4 2" xfId="3601"/>
    <cellStyle name="Millares [0] 2 2 3 2 2 4 2 2" xfId="3602"/>
    <cellStyle name="Millares [0] 2 2 3 2 2 4 2 3" xfId="3603"/>
    <cellStyle name="Millares [0] 2 2 3 2 2 4 3" xfId="3604"/>
    <cellStyle name="Millares [0] 2 2 3 2 2 4 4" xfId="3605"/>
    <cellStyle name="Millares [0] 2 2 3 2 2 5" xfId="3606"/>
    <cellStyle name="Millares [0] 2 2 3 2 2 5 2" xfId="3607"/>
    <cellStyle name="Millares [0] 2 2 3 2 2 5 2 2" xfId="3608"/>
    <cellStyle name="Millares [0] 2 2 3 2 2 5 2 3" xfId="3609"/>
    <cellStyle name="Millares [0] 2 2 3 2 2 5 3" xfId="3610"/>
    <cellStyle name="Millares [0] 2 2 3 2 2 5 4" xfId="3611"/>
    <cellStyle name="Millares [0] 2 2 3 2 2 6" xfId="3612"/>
    <cellStyle name="Millares [0] 2 2 3 2 2 6 2" xfId="3613"/>
    <cellStyle name="Millares [0] 2 2 3 2 2 6 2 2" xfId="3614"/>
    <cellStyle name="Millares [0] 2 2 3 2 2 6 2 3" xfId="3615"/>
    <cellStyle name="Millares [0] 2 2 3 2 2 6 3" xfId="3616"/>
    <cellStyle name="Millares [0] 2 2 3 2 2 6 4" xfId="3617"/>
    <cellStyle name="Millares [0] 2 2 3 2 2 7" xfId="3618"/>
    <cellStyle name="Millares [0] 2 2 3 2 2 7 2" xfId="3619"/>
    <cellStyle name="Millares [0] 2 2 3 2 2 7 3" xfId="3620"/>
    <cellStyle name="Millares [0] 2 2 3 2 2 8" xfId="3621"/>
    <cellStyle name="Millares [0] 2 2 3 2 2 9" xfId="3622"/>
    <cellStyle name="Millares [0] 2 2 3 2 3" xfId="3623"/>
    <cellStyle name="Millares [0] 2 2 3 2 3 2" xfId="3624"/>
    <cellStyle name="Millares [0] 2 2 3 2 3 2 2" xfId="3625"/>
    <cellStyle name="Millares [0] 2 2 3 2 3 2 2 2" xfId="3626"/>
    <cellStyle name="Millares [0] 2 2 3 2 3 2 2 2 2" xfId="3627"/>
    <cellStyle name="Millares [0] 2 2 3 2 3 2 2 2 3" xfId="3628"/>
    <cellStyle name="Millares [0] 2 2 3 2 3 2 2 3" xfId="3629"/>
    <cellStyle name="Millares [0] 2 2 3 2 3 2 2 4" xfId="3630"/>
    <cellStyle name="Millares [0] 2 2 3 2 3 2 3" xfId="3631"/>
    <cellStyle name="Millares [0] 2 2 3 2 3 2 3 2" xfId="3632"/>
    <cellStyle name="Millares [0] 2 2 3 2 3 2 3 3" xfId="3633"/>
    <cellStyle name="Millares [0] 2 2 3 2 3 2 4" xfId="3634"/>
    <cellStyle name="Millares [0] 2 2 3 2 3 2 5" xfId="3635"/>
    <cellStyle name="Millares [0] 2 2 3 2 3 3" xfId="3636"/>
    <cellStyle name="Millares [0] 2 2 3 2 3 3 2" xfId="3637"/>
    <cellStyle name="Millares [0] 2 2 3 2 3 3 2 2" xfId="3638"/>
    <cellStyle name="Millares [0] 2 2 3 2 3 3 2 3" xfId="3639"/>
    <cellStyle name="Millares [0] 2 2 3 2 3 3 3" xfId="3640"/>
    <cellStyle name="Millares [0] 2 2 3 2 3 3 4" xfId="3641"/>
    <cellStyle name="Millares [0] 2 2 3 2 3 4" xfId="3642"/>
    <cellStyle name="Millares [0] 2 2 3 2 3 4 2" xfId="3643"/>
    <cellStyle name="Millares [0] 2 2 3 2 3 4 2 2" xfId="3644"/>
    <cellStyle name="Millares [0] 2 2 3 2 3 4 2 3" xfId="3645"/>
    <cellStyle name="Millares [0] 2 2 3 2 3 4 3" xfId="3646"/>
    <cellStyle name="Millares [0] 2 2 3 2 3 4 4" xfId="3647"/>
    <cellStyle name="Millares [0] 2 2 3 2 3 5" xfId="3648"/>
    <cellStyle name="Millares [0] 2 2 3 2 3 5 2" xfId="3649"/>
    <cellStyle name="Millares [0] 2 2 3 2 3 5 2 2" xfId="3650"/>
    <cellStyle name="Millares [0] 2 2 3 2 3 5 2 3" xfId="3651"/>
    <cellStyle name="Millares [0] 2 2 3 2 3 5 3" xfId="3652"/>
    <cellStyle name="Millares [0] 2 2 3 2 3 5 4" xfId="3653"/>
    <cellStyle name="Millares [0] 2 2 3 2 3 6" xfId="3654"/>
    <cellStyle name="Millares [0] 2 2 3 2 3 6 2" xfId="3655"/>
    <cellStyle name="Millares [0] 2 2 3 2 3 6 3" xfId="3656"/>
    <cellStyle name="Millares [0] 2 2 3 2 3 7" xfId="3657"/>
    <cellStyle name="Millares [0] 2 2 3 2 3 8" xfId="3658"/>
    <cellStyle name="Millares [0] 2 2 3 2 4" xfId="3659"/>
    <cellStyle name="Millares [0] 2 2 3 2 4 2" xfId="3660"/>
    <cellStyle name="Millares [0] 2 2 3 2 4 2 2" xfId="3661"/>
    <cellStyle name="Millares [0] 2 2 3 2 4 2 2 2" xfId="3662"/>
    <cellStyle name="Millares [0] 2 2 3 2 4 2 2 3" xfId="3663"/>
    <cellStyle name="Millares [0] 2 2 3 2 4 2 3" xfId="3664"/>
    <cellStyle name="Millares [0] 2 2 3 2 4 2 4" xfId="3665"/>
    <cellStyle name="Millares [0] 2 2 3 2 4 3" xfId="3666"/>
    <cellStyle name="Millares [0] 2 2 3 2 4 3 2" xfId="3667"/>
    <cellStyle name="Millares [0] 2 2 3 2 4 3 3" xfId="3668"/>
    <cellStyle name="Millares [0] 2 2 3 2 4 4" xfId="3669"/>
    <cellStyle name="Millares [0] 2 2 3 2 4 5" xfId="3670"/>
    <cellStyle name="Millares [0] 2 2 3 2 5" xfId="3671"/>
    <cellStyle name="Millares [0] 2 2 3 2 5 2" xfId="3672"/>
    <cellStyle name="Millares [0] 2 2 3 2 5 2 2" xfId="3673"/>
    <cellStyle name="Millares [0] 2 2 3 2 5 2 3" xfId="3674"/>
    <cellStyle name="Millares [0] 2 2 3 2 5 3" xfId="3675"/>
    <cellStyle name="Millares [0] 2 2 3 2 5 4" xfId="3676"/>
    <cellStyle name="Millares [0] 2 2 3 2 6" xfId="3677"/>
    <cellStyle name="Millares [0] 2 2 3 2 6 2" xfId="3678"/>
    <cellStyle name="Millares [0] 2 2 3 2 6 2 2" xfId="3679"/>
    <cellStyle name="Millares [0] 2 2 3 2 6 2 3" xfId="3680"/>
    <cellStyle name="Millares [0] 2 2 3 2 6 3" xfId="3681"/>
    <cellStyle name="Millares [0] 2 2 3 2 6 4" xfId="3682"/>
    <cellStyle name="Millares [0] 2 2 3 2 7" xfId="3683"/>
    <cellStyle name="Millares [0] 2 2 3 2 7 2" xfId="3684"/>
    <cellStyle name="Millares [0] 2 2 3 2 7 2 2" xfId="3685"/>
    <cellStyle name="Millares [0] 2 2 3 2 7 2 3" xfId="3686"/>
    <cellStyle name="Millares [0] 2 2 3 2 7 3" xfId="3687"/>
    <cellStyle name="Millares [0] 2 2 3 2 7 4" xfId="3688"/>
    <cellStyle name="Millares [0] 2 2 3 2 8" xfId="3689"/>
    <cellStyle name="Millares [0] 2 2 3 2 8 2" xfId="3690"/>
    <cellStyle name="Millares [0] 2 2 3 2 8 3" xfId="3691"/>
    <cellStyle name="Millares [0] 2 2 3 2 9" xfId="3692"/>
    <cellStyle name="Millares [0] 2 2 3 3" xfId="3693"/>
    <cellStyle name="Millares [0] 2 2 3 3 2" xfId="3694"/>
    <cellStyle name="Millares [0] 2 2 3 3 2 2" xfId="3695"/>
    <cellStyle name="Millares [0] 2 2 3 3 2 2 2" xfId="3696"/>
    <cellStyle name="Millares [0] 2 2 3 3 2 2 2 2" xfId="3697"/>
    <cellStyle name="Millares [0] 2 2 3 3 2 2 2 2 2" xfId="3698"/>
    <cellStyle name="Millares [0] 2 2 3 3 2 2 2 2 3" xfId="3699"/>
    <cellStyle name="Millares [0] 2 2 3 3 2 2 2 3" xfId="3700"/>
    <cellStyle name="Millares [0] 2 2 3 3 2 2 2 4" xfId="3701"/>
    <cellStyle name="Millares [0] 2 2 3 3 2 2 3" xfId="3702"/>
    <cellStyle name="Millares [0] 2 2 3 3 2 2 3 2" xfId="3703"/>
    <cellStyle name="Millares [0] 2 2 3 3 2 2 3 3" xfId="3704"/>
    <cellStyle name="Millares [0] 2 2 3 3 2 2 4" xfId="3705"/>
    <cellStyle name="Millares [0] 2 2 3 3 2 2 5" xfId="3706"/>
    <cellStyle name="Millares [0] 2 2 3 3 2 3" xfId="3707"/>
    <cellStyle name="Millares [0] 2 2 3 3 2 3 2" xfId="3708"/>
    <cellStyle name="Millares [0] 2 2 3 3 2 3 2 2" xfId="3709"/>
    <cellStyle name="Millares [0] 2 2 3 3 2 3 2 3" xfId="3710"/>
    <cellStyle name="Millares [0] 2 2 3 3 2 3 3" xfId="3711"/>
    <cellStyle name="Millares [0] 2 2 3 3 2 3 4" xfId="3712"/>
    <cellStyle name="Millares [0] 2 2 3 3 2 4" xfId="3713"/>
    <cellStyle name="Millares [0] 2 2 3 3 2 4 2" xfId="3714"/>
    <cellStyle name="Millares [0] 2 2 3 3 2 4 2 2" xfId="3715"/>
    <cellStyle name="Millares [0] 2 2 3 3 2 4 2 3" xfId="3716"/>
    <cellStyle name="Millares [0] 2 2 3 3 2 4 3" xfId="3717"/>
    <cellStyle name="Millares [0] 2 2 3 3 2 4 4" xfId="3718"/>
    <cellStyle name="Millares [0] 2 2 3 3 2 5" xfId="3719"/>
    <cellStyle name="Millares [0] 2 2 3 3 2 5 2" xfId="3720"/>
    <cellStyle name="Millares [0] 2 2 3 3 2 5 2 2" xfId="3721"/>
    <cellStyle name="Millares [0] 2 2 3 3 2 5 2 3" xfId="3722"/>
    <cellStyle name="Millares [0] 2 2 3 3 2 5 3" xfId="3723"/>
    <cellStyle name="Millares [0] 2 2 3 3 2 5 4" xfId="3724"/>
    <cellStyle name="Millares [0] 2 2 3 3 2 6" xfId="3725"/>
    <cellStyle name="Millares [0] 2 2 3 3 2 6 2" xfId="3726"/>
    <cellStyle name="Millares [0] 2 2 3 3 2 6 3" xfId="3727"/>
    <cellStyle name="Millares [0] 2 2 3 3 2 7" xfId="3728"/>
    <cellStyle name="Millares [0] 2 2 3 3 2 8" xfId="3729"/>
    <cellStyle name="Millares [0] 2 2 3 3 3" xfId="3730"/>
    <cellStyle name="Millares [0] 2 2 3 3 3 2" xfId="3731"/>
    <cellStyle name="Millares [0] 2 2 3 3 3 2 2" xfId="3732"/>
    <cellStyle name="Millares [0] 2 2 3 3 3 2 2 2" xfId="3733"/>
    <cellStyle name="Millares [0] 2 2 3 3 3 2 2 3" xfId="3734"/>
    <cellStyle name="Millares [0] 2 2 3 3 3 2 3" xfId="3735"/>
    <cellStyle name="Millares [0] 2 2 3 3 3 2 4" xfId="3736"/>
    <cellStyle name="Millares [0] 2 2 3 3 3 3" xfId="3737"/>
    <cellStyle name="Millares [0] 2 2 3 3 3 3 2" xfId="3738"/>
    <cellStyle name="Millares [0] 2 2 3 3 3 3 3" xfId="3739"/>
    <cellStyle name="Millares [0] 2 2 3 3 3 4" xfId="3740"/>
    <cellStyle name="Millares [0] 2 2 3 3 3 5" xfId="3741"/>
    <cellStyle name="Millares [0] 2 2 3 3 4" xfId="3742"/>
    <cellStyle name="Millares [0] 2 2 3 3 4 2" xfId="3743"/>
    <cellStyle name="Millares [0] 2 2 3 3 4 2 2" xfId="3744"/>
    <cellStyle name="Millares [0] 2 2 3 3 4 2 3" xfId="3745"/>
    <cellStyle name="Millares [0] 2 2 3 3 4 3" xfId="3746"/>
    <cellStyle name="Millares [0] 2 2 3 3 4 4" xfId="3747"/>
    <cellStyle name="Millares [0] 2 2 3 3 5" xfId="3748"/>
    <cellStyle name="Millares [0] 2 2 3 3 5 2" xfId="3749"/>
    <cellStyle name="Millares [0] 2 2 3 3 5 2 2" xfId="3750"/>
    <cellStyle name="Millares [0] 2 2 3 3 5 2 3" xfId="3751"/>
    <cellStyle name="Millares [0] 2 2 3 3 5 3" xfId="3752"/>
    <cellStyle name="Millares [0] 2 2 3 3 5 4" xfId="3753"/>
    <cellStyle name="Millares [0] 2 2 3 3 6" xfId="3754"/>
    <cellStyle name="Millares [0] 2 2 3 3 6 2" xfId="3755"/>
    <cellStyle name="Millares [0] 2 2 3 3 6 2 2" xfId="3756"/>
    <cellStyle name="Millares [0] 2 2 3 3 6 2 3" xfId="3757"/>
    <cellStyle name="Millares [0] 2 2 3 3 6 3" xfId="3758"/>
    <cellStyle name="Millares [0] 2 2 3 3 6 4" xfId="3759"/>
    <cellStyle name="Millares [0] 2 2 3 3 7" xfId="3760"/>
    <cellStyle name="Millares [0] 2 2 3 3 7 2" xfId="3761"/>
    <cellStyle name="Millares [0] 2 2 3 3 7 3" xfId="3762"/>
    <cellStyle name="Millares [0] 2 2 3 3 8" xfId="3763"/>
    <cellStyle name="Millares [0] 2 2 3 3 9" xfId="3764"/>
    <cellStyle name="Millares [0] 2 2 3 4" xfId="3765"/>
    <cellStyle name="Millares [0] 2 2 3 4 2" xfId="3766"/>
    <cellStyle name="Millares [0] 2 2 3 4 2 2" xfId="3767"/>
    <cellStyle name="Millares [0] 2 2 3 4 2 2 2" xfId="3768"/>
    <cellStyle name="Millares [0] 2 2 3 4 2 2 2 2" xfId="3769"/>
    <cellStyle name="Millares [0] 2 2 3 4 2 2 2 2 2" xfId="3770"/>
    <cellStyle name="Millares [0] 2 2 3 4 2 2 2 2 3" xfId="3771"/>
    <cellStyle name="Millares [0] 2 2 3 4 2 2 2 3" xfId="3772"/>
    <cellStyle name="Millares [0] 2 2 3 4 2 2 2 4" xfId="3773"/>
    <cellStyle name="Millares [0] 2 2 3 4 2 2 3" xfId="3774"/>
    <cellStyle name="Millares [0] 2 2 3 4 2 2 3 2" xfId="3775"/>
    <cellStyle name="Millares [0] 2 2 3 4 2 2 3 3" xfId="3776"/>
    <cellStyle name="Millares [0] 2 2 3 4 2 2 4" xfId="3777"/>
    <cellStyle name="Millares [0] 2 2 3 4 2 2 5" xfId="3778"/>
    <cellStyle name="Millares [0] 2 2 3 4 2 3" xfId="3779"/>
    <cellStyle name="Millares [0] 2 2 3 4 2 3 2" xfId="3780"/>
    <cellStyle name="Millares [0] 2 2 3 4 2 3 2 2" xfId="3781"/>
    <cellStyle name="Millares [0] 2 2 3 4 2 3 2 3" xfId="3782"/>
    <cellStyle name="Millares [0] 2 2 3 4 2 3 3" xfId="3783"/>
    <cellStyle name="Millares [0] 2 2 3 4 2 3 4" xfId="3784"/>
    <cellStyle name="Millares [0] 2 2 3 4 2 4" xfId="3785"/>
    <cellStyle name="Millares [0] 2 2 3 4 2 4 2" xfId="3786"/>
    <cellStyle name="Millares [0] 2 2 3 4 2 4 2 2" xfId="3787"/>
    <cellStyle name="Millares [0] 2 2 3 4 2 4 2 3" xfId="3788"/>
    <cellStyle name="Millares [0] 2 2 3 4 2 4 3" xfId="3789"/>
    <cellStyle name="Millares [0] 2 2 3 4 2 4 4" xfId="3790"/>
    <cellStyle name="Millares [0] 2 2 3 4 2 5" xfId="3791"/>
    <cellStyle name="Millares [0] 2 2 3 4 2 5 2" xfId="3792"/>
    <cellStyle name="Millares [0] 2 2 3 4 2 5 2 2" xfId="3793"/>
    <cellStyle name="Millares [0] 2 2 3 4 2 5 2 3" xfId="3794"/>
    <cellStyle name="Millares [0] 2 2 3 4 2 5 3" xfId="3795"/>
    <cellStyle name="Millares [0] 2 2 3 4 2 5 4" xfId="3796"/>
    <cellStyle name="Millares [0] 2 2 3 4 2 6" xfId="3797"/>
    <cellStyle name="Millares [0] 2 2 3 4 2 6 2" xfId="3798"/>
    <cellStyle name="Millares [0] 2 2 3 4 2 6 3" xfId="3799"/>
    <cellStyle name="Millares [0] 2 2 3 4 2 7" xfId="3800"/>
    <cellStyle name="Millares [0] 2 2 3 4 2 8" xfId="3801"/>
    <cellStyle name="Millares [0] 2 2 3 4 3" xfId="3802"/>
    <cellStyle name="Millares [0] 2 2 3 4 3 2" xfId="3803"/>
    <cellStyle name="Millares [0] 2 2 3 4 3 2 2" xfId="3804"/>
    <cellStyle name="Millares [0] 2 2 3 4 3 2 2 2" xfId="3805"/>
    <cellStyle name="Millares [0] 2 2 3 4 3 2 2 3" xfId="3806"/>
    <cellStyle name="Millares [0] 2 2 3 4 3 2 3" xfId="3807"/>
    <cellStyle name="Millares [0] 2 2 3 4 3 2 4" xfId="3808"/>
    <cellStyle name="Millares [0] 2 2 3 4 3 3" xfId="3809"/>
    <cellStyle name="Millares [0] 2 2 3 4 3 3 2" xfId="3810"/>
    <cellStyle name="Millares [0] 2 2 3 4 3 3 3" xfId="3811"/>
    <cellStyle name="Millares [0] 2 2 3 4 3 4" xfId="3812"/>
    <cellStyle name="Millares [0] 2 2 3 4 3 5" xfId="3813"/>
    <cellStyle name="Millares [0] 2 2 3 4 4" xfId="3814"/>
    <cellStyle name="Millares [0] 2 2 3 4 4 2" xfId="3815"/>
    <cellStyle name="Millares [0] 2 2 3 4 4 2 2" xfId="3816"/>
    <cellStyle name="Millares [0] 2 2 3 4 4 2 3" xfId="3817"/>
    <cellStyle name="Millares [0] 2 2 3 4 4 3" xfId="3818"/>
    <cellStyle name="Millares [0] 2 2 3 4 4 4" xfId="3819"/>
    <cellStyle name="Millares [0] 2 2 3 4 5" xfId="3820"/>
    <cellStyle name="Millares [0] 2 2 3 4 5 2" xfId="3821"/>
    <cellStyle name="Millares [0] 2 2 3 4 5 2 2" xfId="3822"/>
    <cellStyle name="Millares [0] 2 2 3 4 5 2 3" xfId="3823"/>
    <cellStyle name="Millares [0] 2 2 3 4 5 3" xfId="3824"/>
    <cellStyle name="Millares [0] 2 2 3 4 5 4" xfId="3825"/>
    <cellStyle name="Millares [0] 2 2 3 4 6" xfId="3826"/>
    <cellStyle name="Millares [0] 2 2 3 4 6 2" xfId="3827"/>
    <cellStyle name="Millares [0] 2 2 3 4 6 2 2" xfId="3828"/>
    <cellStyle name="Millares [0] 2 2 3 4 6 2 3" xfId="3829"/>
    <cellStyle name="Millares [0] 2 2 3 4 6 3" xfId="3830"/>
    <cellStyle name="Millares [0] 2 2 3 4 6 4" xfId="3831"/>
    <cellStyle name="Millares [0] 2 2 3 4 7" xfId="3832"/>
    <cellStyle name="Millares [0] 2 2 3 4 7 2" xfId="3833"/>
    <cellStyle name="Millares [0] 2 2 3 4 7 3" xfId="3834"/>
    <cellStyle name="Millares [0] 2 2 3 4 8" xfId="3835"/>
    <cellStyle name="Millares [0] 2 2 3 4 9" xfId="3836"/>
    <cellStyle name="Millares [0] 2 2 3 5" xfId="3837"/>
    <cellStyle name="Millares [0] 2 2 3 5 2" xfId="3838"/>
    <cellStyle name="Millares [0] 2 2 3 5 2 2" xfId="3839"/>
    <cellStyle name="Millares [0] 2 2 3 5 2 2 2" xfId="3840"/>
    <cellStyle name="Millares [0] 2 2 3 5 2 2 2 2" xfId="3841"/>
    <cellStyle name="Millares [0] 2 2 3 5 2 2 2 3" xfId="3842"/>
    <cellStyle name="Millares [0] 2 2 3 5 2 2 3" xfId="3843"/>
    <cellStyle name="Millares [0] 2 2 3 5 2 2 4" xfId="3844"/>
    <cellStyle name="Millares [0] 2 2 3 5 2 3" xfId="3845"/>
    <cellStyle name="Millares [0] 2 2 3 5 2 3 2" xfId="3846"/>
    <cellStyle name="Millares [0] 2 2 3 5 2 3 3" xfId="3847"/>
    <cellStyle name="Millares [0] 2 2 3 5 2 4" xfId="3848"/>
    <cellStyle name="Millares [0] 2 2 3 5 2 5" xfId="3849"/>
    <cellStyle name="Millares [0] 2 2 3 5 3" xfId="3850"/>
    <cellStyle name="Millares [0] 2 2 3 5 3 2" xfId="3851"/>
    <cellStyle name="Millares [0] 2 2 3 5 3 2 2" xfId="3852"/>
    <cellStyle name="Millares [0] 2 2 3 5 3 2 3" xfId="3853"/>
    <cellStyle name="Millares [0] 2 2 3 5 3 3" xfId="3854"/>
    <cellStyle name="Millares [0] 2 2 3 5 3 4" xfId="3855"/>
    <cellStyle name="Millares [0] 2 2 3 5 4" xfId="3856"/>
    <cellStyle name="Millares [0] 2 2 3 5 4 2" xfId="3857"/>
    <cellStyle name="Millares [0] 2 2 3 5 4 2 2" xfId="3858"/>
    <cellStyle name="Millares [0] 2 2 3 5 4 2 3" xfId="3859"/>
    <cellStyle name="Millares [0] 2 2 3 5 4 3" xfId="3860"/>
    <cellStyle name="Millares [0] 2 2 3 5 4 4" xfId="3861"/>
    <cellStyle name="Millares [0] 2 2 3 5 5" xfId="3862"/>
    <cellStyle name="Millares [0] 2 2 3 5 5 2" xfId="3863"/>
    <cellStyle name="Millares [0] 2 2 3 5 5 2 2" xfId="3864"/>
    <cellStyle name="Millares [0] 2 2 3 5 5 2 3" xfId="3865"/>
    <cellStyle name="Millares [0] 2 2 3 5 5 3" xfId="3866"/>
    <cellStyle name="Millares [0] 2 2 3 5 5 4" xfId="3867"/>
    <cellStyle name="Millares [0] 2 2 3 5 6" xfId="3868"/>
    <cellStyle name="Millares [0] 2 2 3 5 6 2" xfId="3869"/>
    <cellStyle name="Millares [0] 2 2 3 5 6 3" xfId="3870"/>
    <cellStyle name="Millares [0] 2 2 3 5 7" xfId="3871"/>
    <cellStyle name="Millares [0] 2 2 3 5 8" xfId="3872"/>
    <cellStyle name="Millares [0] 2 2 3 6" xfId="3873"/>
    <cellStyle name="Millares [0] 2 2 3 6 2" xfId="3874"/>
    <cellStyle name="Millares [0] 2 2 3 6 2 2" xfId="3875"/>
    <cellStyle name="Millares [0] 2 2 3 6 2 2 2" xfId="3876"/>
    <cellStyle name="Millares [0] 2 2 3 6 2 2 3" xfId="3877"/>
    <cellStyle name="Millares [0] 2 2 3 6 2 3" xfId="3878"/>
    <cellStyle name="Millares [0] 2 2 3 6 2 4" xfId="3879"/>
    <cellStyle name="Millares [0] 2 2 3 6 3" xfId="3880"/>
    <cellStyle name="Millares [0] 2 2 3 6 3 2" xfId="3881"/>
    <cellStyle name="Millares [0] 2 2 3 6 3 3" xfId="3882"/>
    <cellStyle name="Millares [0] 2 2 3 6 4" xfId="3883"/>
    <cellStyle name="Millares [0] 2 2 3 6 5" xfId="3884"/>
    <cellStyle name="Millares [0] 2 2 3 7" xfId="3885"/>
    <cellStyle name="Millares [0] 2 2 3 7 2" xfId="3886"/>
    <cellStyle name="Millares [0] 2 2 3 7 2 2" xfId="3887"/>
    <cellStyle name="Millares [0] 2 2 3 7 2 3" xfId="3888"/>
    <cellStyle name="Millares [0] 2 2 3 7 3" xfId="3889"/>
    <cellStyle name="Millares [0] 2 2 3 7 4" xfId="3890"/>
    <cellStyle name="Millares [0] 2 2 3 8" xfId="3891"/>
    <cellStyle name="Millares [0] 2 2 3 8 2" xfId="3892"/>
    <cellStyle name="Millares [0] 2 2 3 8 2 2" xfId="3893"/>
    <cellStyle name="Millares [0] 2 2 3 8 2 3" xfId="3894"/>
    <cellStyle name="Millares [0] 2 2 3 8 3" xfId="3895"/>
    <cellStyle name="Millares [0] 2 2 3 8 4" xfId="3896"/>
    <cellStyle name="Millares [0] 2 2 3 9" xfId="3897"/>
    <cellStyle name="Millares [0] 2 2 3 9 2" xfId="3898"/>
    <cellStyle name="Millares [0] 2 2 3 9 2 2" xfId="3899"/>
    <cellStyle name="Millares [0] 2 2 3 9 2 3" xfId="3900"/>
    <cellStyle name="Millares [0] 2 2 3 9 3" xfId="3901"/>
    <cellStyle name="Millares [0] 2 2 3 9 4" xfId="3902"/>
    <cellStyle name="Millares [0] 2 2 4" xfId="3903"/>
    <cellStyle name="Millares [0] 2 2 4 10" xfId="3904"/>
    <cellStyle name="Millares [0] 2 2 4 2" xfId="3905"/>
    <cellStyle name="Millares [0] 2 2 4 2 2" xfId="3906"/>
    <cellStyle name="Millares [0] 2 2 4 2 2 2" xfId="3907"/>
    <cellStyle name="Millares [0] 2 2 4 2 2 2 2" xfId="3908"/>
    <cellStyle name="Millares [0] 2 2 4 2 2 2 2 2" xfId="3909"/>
    <cellStyle name="Millares [0] 2 2 4 2 2 2 2 2 2" xfId="3910"/>
    <cellStyle name="Millares [0] 2 2 4 2 2 2 2 2 3" xfId="3911"/>
    <cellStyle name="Millares [0] 2 2 4 2 2 2 2 3" xfId="3912"/>
    <cellStyle name="Millares [0] 2 2 4 2 2 2 2 4" xfId="3913"/>
    <cellStyle name="Millares [0] 2 2 4 2 2 2 3" xfId="3914"/>
    <cellStyle name="Millares [0] 2 2 4 2 2 2 3 2" xfId="3915"/>
    <cellStyle name="Millares [0] 2 2 4 2 2 2 3 3" xfId="3916"/>
    <cellStyle name="Millares [0] 2 2 4 2 2 2 4" xfId="3917"/>
    <cellStyle name="Millares [0] 2 2 4 2 2 2 5" xfId="3918"/>
    <cellStyle name="Millares [0] 2 2 4 2 2 3" xfId="3919"/>
    <cellStyle name="Millares [0] 2 2 4 2 2 3 2" xfId="3920"/>
    <cellStyle name="Millares [0] 2 2 4 2 2 3 2 2" xfId="3921"/>
    <cellStyle name="Millares [0] 2 2 4 2 2 3 2 3" xfId="3922"/>
    <cellStyle name="Millares [0] 2 2 4 2 2 3 3" xfId="3923"/>
    <cellStyle name="Millares [0] 2 2 4 2 2 3 4" xfId="3924"/>
    <cellStyle name="Millares [0] 2 2 4 2 2 4" xfId="3925"/>
    <cellStyle name="Millares [0] 2 2 4 2 2 4 2" xfId="3926"/>
    <cellStyle name="Millares [0] 2 2 4 2 2 4 2 2" xfId="3927"/>
    <cellStyle name="Millares [0] 2 2 4 2 2 4 2 3" xfId="3928"/>
    <cellStyle name="Millares [0] 2 2 4 2 2 4 3" xfId="3929"/>
    <cellStyle name="Millares [0] 2 2 4 2 2 4 4" xfId="3930"/>
    <cellStyle name="Millares [0] 2 2 4 2 2 5" xfId="3931"/>
    <cellStyle name="Millares [0] 2 2 4 2 2 5 2" xfId="3932"/>
    <cellStyle name="Millares [0] 2 2 4 2 2 5 2 2" xfId="3933"/>
    <cellStyle name="Millares [0] 2 2 4 2 2 5 2 3" xfId="3934"/>
    <cellStyle name="Millares [0] 2 2 4 2 2 5 3" xfId="3935"/>
    <cellStyle name="Millares [0] 2 2 4 2 2 5 4" xfId="3936"/>
    <cellStyle name="Millares [0] 2 2 4 2 2 6" xfId="3937"/>
    <cellStyle name="Millares [0] 2 2 4 2 2 6 2" xfId="3938"/>
    <cellStyle name="Millares [0] 2 2 4 2 2 6 3" xfId="3939"/>
    <cellStyle name="Millares [0] 2 2 4 2 2 7" xfId="3940"/>
    <cellStyle name="Millares [0] 2 2 4 2 2 8" xfId="3941"/>
    <cellStyle name="Millares [0] 2 2 4 2 3" xfId="3942"/>
    <cellStyle name="Millares [0] 2 2 4 2 3 2" xfId="3943"/>
    <cellStyle name="Millares [0] 2 2 4 2 3 2 2" xfId="3944"/>
    <cellStyle name="Millares [0] 2 2 4 2 3 2 2 2" xfId="3945"/>
    <cellStyle name="Millares [0] 2 2 4 2 3 2 2 3" xfId="3946"/>
    <cellStyle name="Millares [0] 2 2 4 2 3 2 3" xfId="3947"/>
    <cellStyle name="Millares [0] 2 2 4 2 3 2 4" xfId="3948"/>
    <cellStyle name="Millares [0] 2 2 4 2 3 3" xfId="3949"/>
    <cellStyle name="Millares [0] 2 2 4 2 3 3 2" xfId="3950"/>
    <cellStyle name="Millares [0] 2 2 4 2 3 3 3" xfId="3951"/>
    <cellStyle name="Millares [0] 2 2 4 2 3 4" xfId="3952"/>
    <cellStyle name="Millares [0] 2 2 4 2 3 5" xfId="3953"/>
    <cellStyle name="Millares [0] 2 2 4 2 4" xfId="3954"/>
    <cellStyle name="Millares [0] 2 2 4 2 4 2" xfId="3955"/>
    <cellStyle name="Millares [0] 2 2 4 2 4 2 2" xfId="3956"/>
    <cellStyle name="Millares [0] 2 2 4 2 4 2 3" xfId="3957"/>
    <cellStyle name="Millares [0] 2 2 4 2 4 3" xfId="3958"/>
    <cellStyle name="Millares [0] 2 2 4 2 4 4" xfId="3959"/>
    <cellStyle name="Millares [0] 2 2 4 2 5" xfId="3960"/>
    <cellStyle name="Millares [0] 2 2 4 2 5 2" xfId="3961"/>
    <cellStyle name="Millares [0] 2 2 4 2 5 2 2" xfId="3962"/>
    <cellStyle name="Millares [0] 2 2 4 2 5 2 3" xfId="3963"/>
    <cellStyle name="Millares [0] 2 2 4 2 5 3" xfId="3964"/>
    <cellStyle name="Millares [0] 2 2 4 2 5 4" xfId="3965"/>
    <cellStyle name="Millares [0] 2 2 4 2 6" xfId="3966"/>
    <cellStyle name="Millares [0] 2 2 4 2 6 2" xfId="3967"/>
    <cellStyle name="Millares [0] 2 2 4 2 6 2 2" xfId="3968"/>
    <cellStyle name="Millares [0] 2 2 4 2 6 2 3" xfId="3969"/>
    <cellStyle name="Millares [0] 2 2 4 2 6 3" xfId="3970"/>
    <cellStyle name="Millares [0] 2 2 4 2 6 4" xfId="3971"/>
    <cellStyle name="Millares [0] 2 2 4 2 7" xfId="3972"/>
    <cellStyle name="Millares [0] 2 2 4 2 7 2" xfId="3973"/>
    <cellStyle name="Millares [0] 2 2 4 2 7 3" xfId="3974"/>
    <cellStyle name="Millares [0] 2 2 4 2 8" xfId="3975"/>
    <cellStyle name="Millares [0] 2 2 4 2 9" xfId="3976"/>
    <cellStyle name="Millares [0] 2 2 4 3" xfId="3977"/>
    <cellStyle name="Millares [0] 2 2 4 3 2" xfId="3978"/>
    <cellStyle name="Millares [0] 2 2 4 3 2 2" xfId="3979"/>
    <cellStyle name="Millares [0] 2 2 4 3 2 2 2" xfId="3980"/>
    <cellStyle name="Millares [0] 2 2 4 3 2 2 2 2" xfId="3981"/>
    <cellStyle name="Millares [0] 2 2 4 3 2 2 2 3" xfId="3982"/>
    <cellStyle name="Millares [0] 2 2 4 3 2 2 3" xfId="3983"/>
    <cellStyle name="Millares [0] 2 2 4 3 2 2 4" xfId="3984"/>
    <cellStyle name="Millares [0] 2 2 4 3 2 3" xfId="3985"/>
    <cellStyle name="Millares [0] 2 2 4 3 2 3 2" xfId="3986"/>
    <cellStyle name="Millares [0] 2 2 4 3 2 3 3" xfId="3987"/>
    <cellStyle name="Millares [0] 2 2 4 3 2 4" xfId="3988"/>
    <cellStyle name="Millares [0] 2 2 4 3 2 5" xfId="3989"/>
    <cellStyle name="Millares [0] 2 2 4 3 3" xfId="3990"/>
    <cellStyle name="Millares [0] 2 2 4 3 3 2" xfId="3991"/>
    <cellStyle name="Millares [0] 2 2 4 3 3 2 2" xfId="3992"/>
    <cellStyle name="Millares [0] 2 2 4 3 3 2 3" xfId="3993"/>
    <cellStyle name="Millares [0] 2 2 4 3 3 3" xfId="3994"/>
    <cellStyle name="Millares [0] 2 2 4 3 3 4" xfId="3995"/>
    <cellStyle name="Millares [0] 2 2 4 3 4" xfId="3996"/>
    <cellStyle name="Millares [0] 2 2 4 3 4 2" xfId="3997"/>
    <cellStyle name="Millares [0] 2 2 4 3 4 2 2" xfId="3998"/>
    <cellStyle name="Millares [0] 2 2 4 3 4 2 3" xfId="3999"/>
    <cellStyle name="Millares [0] 2 2 4 3 4 3" xfId="4000"/>
    <cellStyle name="Millares [0] 2 2 4 3 4 4" xfId="4001"/>
    <cellStyle name="Millares [0] 2 2 4 3 5" xfId="4002"/>
    <cellStyle name="Millares [0] 2 2 4 3 5 2" xfId="4003"/>
    <cellStyle name="Millares [0] 2 2 4 3 5 2 2" xfId="4004"/>
    <cellStyle name="Millares [0] 2 2 4 3 5 2 3" xfId="4005"/>
    <cellStyle name="Millares [0] 2 2 4 3 5 3" xfId="4006"/>
    <cellStyle name="Millares [0] 2 2 4 3 5 4" xfId="4007"/>
    <cellStyle name="Millares [0] 2 2 4 3 6" xfId="4008"/>
    <cellStyle name="Millares [0] 2 2 4 3 6 2" xfId="4009"/>
    <cellStyle name="Millares [0] 2 2 4 3 6 3" xfId="4010"/>
    <cellStyle name="Millares [0] 2 2 4 3 7" xfId="4011"/>
    <cellStyle name="Millares [0] 2 2 4 3 8" xfId="4012"/>
    <cellStyle name="Millares [0] 2 2 4 4" xfId="4013"/>
    <cellStyle name="Millares [0] 2 2 4 4 2" xfId="4014"/>
    <cellStyle name="Millares [0] 2 2 4 4 2 2" xfId="4015"/>
    <cellStyle name="Millares [0] 2 2 4 4 2 2 2" xfId="4016"/>
    <cellStyle name="Millares [0] 2 2 4 4 2 2 3" xfId="4017"/>
    <cellStyle name="Millares [0] 2 2 4 4 2 3" xfId="4018"/>
    <cellStyle name="Millares [0] 2 2 4 4 2 4" xfId="4019"/>
    <cellStyle name="Millares [0] 2 2 4 4 3" xfId="4020"/>
    <cellStyle name="Millares [0] 2 2 4 4 3 2" xfId="4021"/>
    <cellStyle name="Millares [0] 2 2 4 4 3 3" xfId="4022"/>
    <cellStyle name="Millares [0] 2 2 4 4 4" xfId="4023"/>
    <cellStyle name="Millares [0] 2 2 4 4 5" xfId="4024"/>
    <cellStyle name="Millares [0] 2 2 4 5" xfId="4025"/>
    <cellStyle name="Millares [0] 2 2 4 5 2" xfId="4026"/>
    <cellStyle name="Millares [0] 2 2 4 5 2 2" xfId="4027"/>
    <cellStyle name="Millares [0] 2 2 4 5 2 3" xfId="4028"/>
    <cellStyle name="Millares [0] 2 2 4 5 3" xfId="4029"/>
    <cellStyle name="Millares [0] 2 2 4 5 4" xfId="4030"/>
    <cellStyle name="Millares [0] 2 2 4 6" xfId="4031"/>
    <cellStyle name="Millares [0] 2 2 4 6 2" xfId="4032"/>
    <cellStyle name="Millares [0] 2 2 4 6 2 2" xfId="4033"/>
    <cellStyle name="Millares [0] 2 2 4 6 2 3" xfId="4034"/>
    <cellStyle name="Millares [0] 2 2 4 6 3" xfId="4035"/>
    <cellStyle name="Millares [0] 2 2 4 6 4" xfId="4036"/>
    <cellStyle name="Millares [0] 2 2 4 7" xfId="4037"/>
    <cellStyle name="Millares [0] 2 2 4 7 2" xfId="4038"/>
    <cellStyle name="Millares [0] 2 2 4 7 2 2" xfId="4039"/>
    <cellStyle name="Millares [0] 2 2 4 7 2 3" xfId="4040"/>
    <cellStyle name="Millares [0] 2 2 4 7 3" xfId="4041"/>
    <cellStyle name="Millares [0] 2 2 4 7 4" xfId="4042"/>
    <cellStyle name="Millares [0] 2 2 4 8" xfId="4043"/>
    <cellStyle name="Millares [0] 2 2 4 8 2" xfId="4044"/>
    <cellStyle name="Millares [0] 2 2 4 8 3" xfId="4045"/>
    <cellStyle name="Millares [0] 2 2 4 9" xfId="4046"/>
    <cellStyle name="Millares [0] 2 2 5" xfId="4047"/>
    <cellStyle name="Millares [0] 2 2 5 10" xfId="4048"/>
    <cellStyle name="Millares [0] 2 2 5 2" xfId="4049"/>
    <cellStyle name="Millares [0] 2 2 5 2 2" xfId="4050"/>
    <cellStyle name="Millares [0] 2 2 5 2 2 2" xfId="4051"/>
    <cellStyle name="Millares [0] 2 2 5 2 2 2 2" xfId="4052"/>
    <cellStyle name="Millares [0] 2 2 5 2 2 2 2 2" xfId="4053"/>
    <cellStyle name="Millares [0] 2 2 5 2 2 2 2 2 2" xfId="4054"/>
    <cellStyle name="Millares [0] 2 2 5 2 2 2 2 2 3" xfId="4055"/>
    <cellStyle name="Millares [0] 2 2 5 2 2 2 2 3" xfId="4056"/>
    <cellStyle name="Millares [0] 2 2 5 2 2 2 2 4" xfId="4057"/>
    <cellStyle name="Millares [0] 2 2 5 2 2 2 3" xfId="4058"/>
    <cellStyle name="Millares [0] 2 2 5 2 2 2 3 2" xfId="4059"/>
    <cellStyle name="Millares [0] 2 2 5 2 2 2 3 3" xfId="4060"/>
    <cellStyle name="Millares [0] 2 2 5 2 2 2 4" xfId="4061"/>
    <cellStyle name="Millares [0] 2 2 5 2 2 2 5" xfId="4062"/>
    <cellStyle name="Millares [0] 2 2 5 2 2 3" xfId="4063"/>
    <cellStyle name="Millares [0] 2 2 5 2 2 3 2" xfId="4064"/>
    <cellStyle name="Millares [0] 2 2 5 2 2 3 2 2" xfId="4065"/>
    <cellStyle name="Millares [0] 2 2 5 2 2 3 2 3" xfId="4066"/>
    <cellStyle name="Millares [0] 2 2 5 2 2 3 3" xfId="4067"/>
    <cellStyle name="Millares [0] 2 2 5 2 2 3 4" xfId="4068"/>
    <cellStyle name="Millares [0] 2 2 5 2 2 4" xfId="4069"/>
    <cellStyle name="Millares [0] 2 2 5 2 2 4 2" xfId="4070"/>
    <cellStyle name="Millares [0] 2 2 5 2 2 4 2 2" xfId="4071"/>
    <cellStyle name="Millares [0] 2 2 5 2 2 4 2 3" xfId="4072"/>
    <cellStyle name="Millares [0] 2 2 5 2 2 4 3" xfId="4073"/>
    <cellStyle name="Millares [0] 2 2 5 2 2 4 4" xfId="4074"/>
    <cellStyle name="Millares [0] 2 2 5 2 2 5" xfId="4075"/>
    <cellStyle name="Millares [0] 2 2 5 2 2 5 2" xfId="4076"/>
    <cellStyle name="Millares [0] 2 2 5 2 2 5 2 2" xfId="4077"/>
    <cellStyle name="Millares [0] 2 2 5 2 2 5 2 3" xfId="4078"/>
    <cellStyle name="Millares [0] 2 2 5 2 2 5 3" xfId="4079"/>
    <cellStyle name="Millares [0] 2 2 5 2 2 5 4" xfId="4080"/>
    <cellStyle name="Millares [0] 2 2 5 2 2 6" xfId="4081"/>
    <cellStyle name="Millares [0] 2 2 5 2 2 6 2" xfId="4082"/>
    <cellStyle name="Millares [0] 2 2 5 2 2 6 3" xfId="4083"/>
    <cellStyle name="Millares [0] 2 2 5 2 2 7" xfId="4084"/>
    <cellStyle name="Millares [0] 2 2 5 2 2 8" xfId="4085"/>
    <cellStyle name="Millares [0] 2 2 5 2 3" xfId="4086"/>
    <cellStyle name="Millares [0] 2 2 5 2 3 2" xfId="4087"/>
    <cellStyle name="Millares [0] 2 2 5 2 3 2 2" xfId="4088"/>
    <cellStyle name="Millares [0] 2 2 5 2 3 2 2 2" xfId="4089"/>
    <cellStyle name="Millares [0] 2 2 5 2 3 2 2 3" xfId="4090"/>
    <cellStyle name="Millares [0] 2 2 5 2 3 2 3" xfId="4091"/>
    <cellStyle name="Millares [0] 2 2 5 2 3 2 4" xfId="4092"/>
    <cellStyle name="Millares [0] 2 2 5 2 3 3" xfId="4093"/>
    <cellStyle name="Millares [0] 2 2 5 2 3 3 2" xfId="4094"/>
    <cellStyle name="Millares [0] 2 2 5 2 3 3 3" xfId="4095"/>
    <cellStyle name="Millares [0] 2 2 5 2 3 4" xfId="4096"/>
    <cellStyle name="Millares [0] 2 2 5 2 3 5" xfId="4097"/>
    <cellStyle name="Millares [0] 2 2 5 2 4" xfId="4098"/>
    <cellStyle name="Millares [0] 2 2 5 2 4 2" xfId="4099"/>
    <cellStyle name="Millares [0] 2 2 5 2 4 2 2" xfId="4100"/>
    <cellStyle name="Millares [0] 2 2 5 2 4 2 3" xfId="4101"/>
    <cellStyle name="Millares [0] 2 2 5 2 4 3" xfId="4102"/>
    <cellStyle name="Millares [0] 2 2 5 2 4 4" xfId="4103"/>
    <cellStyle name="Millares [0] 2 2 5 2 5" xfId="4104"/>
    <cellStyle name="Millares [0] 2 2 5 2 5 2" xfId="4105"/>
    <cellStyle name="Millares [0] 2 2 5 2 5 2 2" xfId="4106"/>
    <cellStyle name="Millares [0] 2 2 5 2 5 2 3" xfId="4107"/>
    <cellStyle name="Millares [0] 2 2 5 2 5 3" xfId="4108"/>
    <cellStyle name="Millares [0] 2 2 5 2 5 4" xfId="4109"/>
    <cellStyle name="Millares [0] 2 2 5 2 6" xfId="4110"/>
    <cellStyle name="Millares [0] 2 2 5 2 6 2" xfId="4111"/>
    <cellStyle name="Millares [0] 2 2 5 2 6 2 2" xfId="4112"/>
    <cellStyle name="Millares [0] 2 2 5 2 6 2 3" xfId="4113"/>
    <cellStyle name="Millares [0] 2 2 5 2 6 3" xfId="4114"/>
    <cellStyle name="Millares [0] 2 2 5 2 6 4" xfId="4115"/>
    <cellStyle name="Millares [0] 2 2 5 2 7" xfId="4116"/>
    <cellStyle name="Millares [0] 2 2 5 2 7 2" xfId="4117"/>
    <cellStyle name="Millares [0] 2 2 5 2 7 3" xfId="4118"/>
    <cellStyle name="Millares [0] 2 2 5 2 8" xfId="4119"/>
    <cellStyle name="Millares [0] 2 2 5 2 9" xfId="4120"/>
    <cellStyle name="Millares [0] 2 2 5 3" xfId="4121"/>
    <cellStyle name="Millares [0] 2 2 5 3 2" xfId="4122"/>
    <cellStyle name="Millares [0] 2 2 5 3 2 2" xfId="4123"/>
    <cellStyle name="Millares [0] 2 2 5 3 2 2 2" xfId="4124"/>
    <cellStyle name="Millares [0] 2 2 5 3 2 2 2 2" xfId="4125"/>
    <cellStyle name="Millares [0] 2 2 5 3 2 2 2 3" xfId="4126"/>
    <cellStyle name="Millares [0] 2 2 5 3 2 2 3" xfId="4127"/>
    <cellStyle name="Millares [0] 2 2 5 3 2 2 4" xfId="4128"/>
    <cellStyle name="Millares [0] 2 2 5 3 2 3" xfId="4129"/>
    <cellStyle name="Millares [0] 2 2 5 3 2 3 2" xfId="4130"/>
    <cellStyle name="Millares [0] 2 2 5 3 2 3 3" xfId="4131"/>
    <cellStyle name="Millares [0] 2 2 5 3 2 4" xfId="4132"/>
    <cellStyle name="Millares [0] 2 2 5 3 2 5" xfId="4133"/>
    <cellStyle name="Millares [0] 2 2 5 3 3" xfId="4134"/>
    <cellStyle name="Millares [0] 2 2 5 3 3 2" xfId="4135"/>
    <cellStyle name="Millares [0] 2 2 5 3 3 2 2" xfId="4136"/>
    <cellStyle name="Millares [0] 2 2 5 3 3 2 3" xfId="4137"/>
    <cellStyle name="Millares [0] 2 2 5 3 3 3" xfId="4138"/>
    <cellStyle name="Millares [0] 2 2 5 3 3 4" xfId="4139"/>
    <cellStyle name="Millares [0] 2 2 5 3 4" xfId="4140"/>
    <cellStyle name="Millares [0] 2 2 5 3 4 2" xfId="4141"/>
    <cellStyle name="Millares [0] 2 2 5 3 4 2 2" xfId="4142"/>
    <cellStyle name="Millares [0] 2 2 5 3 4 2 3" xfId="4143"/>
    <cellStyle name="Millares [0] 2 2 5 3 4 3" xfId="4144"/>
    <cellStyle name="Millares [0] 2 2 5 3 4 4" xfId="4145"/>
    <cellStyle name="Millares [0] 2 2 5 3 5" xfId="4146"/>
    <cellStyle name="Millares [0] 2 2 5 3 5 2" xfId="4147"/>
    <cellStyle name="Millares [0] 2 2 5 3 5 2 2" xfId="4148"/>
    <cellStyle name="Millares [0] 2 2 5 3 5 2 3" xfId="4149"/>
    <cellStyle name="Millares [0] 2 2 5 3 5 3" xfId="4150"/>
    <cellStyle name="Millares [0] 2 2 5 3 5 4" xfId="4151"/>
    <cellStyle name="Millares [0] 2 2 5 3 6" xfId="4152"/>
    <cellStyle name="Millares [0] 2 2 5 3 6 2" xfId="4153"/>
    <cellStyle name="Millares [0] 2 2 5 3 6 3" xfId="4154"/>
    <cellStyle name="Millares [0] 2 2 5 3 7" xfId="4155"/>
    <cellStyle name="Millares [0] 2 2 5 3 8" xfId="4156"/>
    <cellStyle name="Millares [0] 2 2 5 4" xfId="4157"/>
    <cellStyle name="Millares [0] 2 2 5 4 2" xfId="4158"/>
    <cellStyle name="Millares [0] 2 2 5 4 2 2" xfId="4159"/>
    <cellStyle name="Millares [0] 2 2 5 4 2 2 2" xfId="4160"/>
    <cellStyle name="Millares [0] 2 2 5 4 2 2 3" xfId="4161"/>
    <cellStyle name="Millares [0] 2 2 5 4 2 3" xfId="4162"/>
    <cellStyle name="Millares [0] 2 2 5 4 2 4" xfId="4163"/>
    <cellStyle name="Millares [0] 2 2 5 4 3" xfId="4164"/>
    <cellStyle name="Millares [0] 2 2 5 4 3 2" xfId="4165"/>
    <cellStyle name="Millares [0] 2 2 5 4 3 3" xfId="4166"/>
    <cellStyle name="Millares [0] 2 2 5 4 4" xfId="4167"/>
    <cellStyle name="Millares [0] 2 2 5 4 5" xfId="4168"/>
    <cellStyle name="Millares [0] 2 2 5 5" xfId="4169"/>
    <cellStyle name="Millares [0] 2 2 5 5 2" xfId="4170"/>
    <cellStyle name="Millares [0] 2 2 5 5 2 2" xfId="4171"/>
    <cellStyle name="Millares [0] 2 2 5 5 2 3" xfId="4172"/>
    <cellStyle name="Millares [0] 2 2 5 5 3" xfId="4173"/>
    <cellStyle name="Millares [0] 2 2 5 5 4" xfId="4174"/>
    <cellStyle name="Millares [0] 2 2 5 6" xfId="4175"/>
    <cellStyle name="Millares [0] 2 2 5 6 2" xfId="4176"/>
    <cellStyle name="Millares [0] 2 2 5 6 2 2" xfId="4177"/>
    <cellStyle name="Millares [0] 2 2 5 6 2 3" xfId="4178"/>
    <cellStyle name="Millares [0] 2 2 5 6 3" xfId="4179"/>
    <cellStyle name="Millares [0] 2 2 5 6 4" xfId="4180"/>
    <cellStyle name="Millares [0] 2 2 5 7" xfId="4181"/>
    <cellStyle name="Millares [0] 2 2 5 7 2" xfId="4182"/>
    <cellStyle name="Millares [0] 2 2 5 7 2 2" xfId="4183"/>
    <cellStyle name="Millares [0] 2 2 5 7 2 3" xfId="4184"/>
    <cellStyle name="Millares [0] 2 2 5 7 3" xfId="4185"/>
    <cellStyle name="Millares [0] 2 2 5 7 4" xfId="4186"/>
    <cellStyle name="Millares [0] 2 2 5 8" xfId="4187"/>
    <cellStyle name="Millares [0] 2 2 5 8 2" xfId="4188"/>
    <cellStyle name="Millares [0] 2 2 5 8 3" xfId="4189"/>
    <cellStyle name="Millares [0] 2 2 5 9" xfId="4190"/>
    <cellStyle name="Millares [0] 2 2 6" xfId="4191"/>
    <cellStyle name="Millares [0] 2 2 6 2" xfId="4192"/>
    <cellStyle name="Millares [0] 2 2 6 2 2" xfId="4193"/>
    <cellStyle name="Millares [0] 2 2 6 2 2 2" xfId="4194"/>
    <cellStyle name="Millares [0] 2 2 6 2 2 2 2" xfId="4195"/>
    <cellStyle name="Millares [0] 2 2 6 2 2 2 2 2" xfId="4196"/>
    <cellStyle name="Millares [0] 2 2 6 2 2 2 2 3" xfId="4197"/>
    <cellStyle name="Millares [0] 2 2 6 2 2 2 3" xfId="4198"/>
    <cellStyle name="Millares [0] 2 2 6 2 2 2 4" xfId="4199"/>
    <cellStyle name="Millares [0] 2 2 6 2 2 3" xfId="4200"/>
    <cellStyle name="Millares [0] 2 2 6 2 2 3 2" xfId="4201"/>
    <cellStyle name="Millares [0] 2 2 6 2 2 3 3" xfId="4202"/>
    <cellStyle name="Millares [0] 2 2 6 2 2 4" xfId="4203"/>
    <cellStyle name="Millares [0] 2 2 6 2 2 5" xfId="4204"/>
    <cellStyle name="Millares [0] 2 2 6 2 3" xfId="4205"/>
    <cellStyle name="Millares [0] 2 2 6 2 3 2" xfId="4206"/>
    <cellStyle name="Millares [0] 2 2 6 2 3 2 2" xfId="4207"/>
    <cellStyle name="Millares [0] 2 2 6 2 3 2 3" xfId="4208"/>
    <cellStyle name="Millares [0] 2 2 6 2 3 3" xfId="4209"/>
    <cellStyle name="Millares [0] 2 2 6 2 3 4" xfId="4210"/>
    <cellStyle name="Millares [0] 2 2 6 2 4" xfId="4211"/>
    <cellStyle name="Millares [0] 2 2 6 2 4 2" xfId="4212"/>
    <cellStyle name="Millares [0] 2 2 6 2 4 2 2" xfId="4213"/>
    <cellStyle name="Millares [0] 2 2 6 2 4 2 3" xfId="4214"/>
    <cellStyle name="Millares [0] 2 2 6 2 4 3" xfId="4215"/>
    <cellStyle name="Millares [0] 2 2 6 2 4 4" xfId="4216"/>
    <cellStyle name="Millares [0] 2 2 6 2 5" xfId="4217"/>
    <cellStyle name="Millares [0] 2 2 6 2 5 2" xfId="4218"/>
    <cellStyle name="Millares [0] 2 2 6 2 5 2 2" xfId="4219"/>
    <cellStyle name="Millares [0] 2 2 6 2 5 2 3" xfId="4220"/>
    <cellStyle name="Millares [0] 2 2 6 2 5 3" xfId="4221"/>
    <cellStyle name="Millares [0] 2 2 6 2 5 4" xfId="4222"/>
    <cellStyle name="Millares [0] 2 2 6 2 6" xfId="4223"/>
    <cellStyle name="Millares [0] 2 2 6 2 6 2" xfId="4224"/>
    <cellStyle name="Millares [0] 2 2 6 2 6 3" xfId="4225"/>
    <cellStyle name="Millares [0] 2 2 6 2 7" xfId="4226"/>
    <cellStyle name="Millares [0] 2 2 6 2 8" xfId="4227"/>
    <cellStyle name="Millares [0] 2 2 6 3" xfId="4228"/>
    <cellStyle name="Millares [0] 2 2 6 3 2" xfId="4229"/>
    <cellStyle name="Millares [0] 2 2 6 3 2 2" xfId="4230"/>
    <cellStyle name="Millares [0] 2 2 6 3 2 2 2" xfId="4231"/>
    <cellStyle name="Millares [0] 2 2 6 3 2 2 3" xfId="4232"/>
    <cellStyle name="Millares [0] 2 2 6 3 2 3" xfId="4233"/>
    <cellStyle name="Millares [0] 2 2 6 3 2 4" xfId="4234"/>
    <cellStyle name="Millares [0] 2 2 6 3 3" xfId="4235"/>
    <cellStyle name="Millares [0] 2 2 6 3 3 2" xfId="4236"/>
    <cellStyle name="Millares [0] 2 2 6 3 3 3" xfId="4237"/>
    <cellStyle name="Millares [0] 2 2 6 3 4" xfId="4238"/>
    <cellStyle name="Millares [0] 2 2 6 3 5" xfId="4239"/>
    <cellStyle name="Millares [0] 2 2 6 4" xfId="4240"/>
    <cellStyle name="Millares [0] 2 2 6 4 2" xfId="4241"/>
    <cellStyle name="Millares [0] 2 2 6 4 2 2" xfId="4242"/>
    <cellStyle name="Millares [0] 2 2 6 4 2 3" xfId="4243"/>
    <cellStyle name="Millares [0] 2 2 6 4 3" xfId="4244"/>
    <cellStyle name="Millares [0] 2 2 6 4 4" xfId="4245"/>
    <cellStyle name="Millares [0] 2 2 6 5" xfId="4246"/>
    <cellStyle name="Millares [0] 2 2 6 5 2" xfId="4247"/>
    <cellStyle name="Millares [0] 2 2 6 5 2 2" xfId="4248"/>
    <cellStyle name="Millares [0] 2 2 6 5 2 3" xfId="4249"/>
    <cellStyle name="Millares [0] 2 2 6 5 3" xfId="4250"/>
    <cellStyle name="Millares [0] 2 2 6 5 4" xfId="4251"/>
    <cellStyle name="Millares [0] 2 2 6 6" xfId="4252"/>
    <cellStyle name="Millares [0] 2 2 6 6 2" xfId="4253"/>
    <cellStyle name="Millares [0] 2 2 6 6 2 2" xfId="4254"/>
    <cellStyle name="Millares [0] 2 2 6 6 2 3" xfId="4255"/>
    <cellStyle name="Millares [0] 2 2 6 6 3" xfId="4256"/>
    <cellStyle name="Millares [0] 2 2 6 6 4" xfId="4257"/>
    <cellStyle name="Millares [0] 2 2 6 7" xfId="4258"/>
    <cellStyle name="Millares [0] 2 2 6 7 2" xfId="4259"/>
    <cellStyle name="Millares [0] 2 2 6 7 3" xfId="4260"/>
    <cellStyle name="Millares [0] 2 2 6 8" xfId="4261"/>
    <cellStyle name="Millares [0] 2 2 6 9" xfId="4262"/>
    <cellStyle name="Millares [0] 2 2 7" xfId="4263"/>
    <cellStyle name="Millares [0] 2 2 7 2" xfId="4264"/>
    <cellStyle name="Millares [0] 2 2 7 2 2" xfId="4265"/>
    <cellStyle name="Millares [0] 2 2 7 2 2 2" xfId="4266"/>
    <cellStyle name="Millares [0] 2 2 7 2 2 2 2" xfId="4267"/>
    <cellStyle name="Millares [0] 2 2 7 2 2 2 2 2" xfId="4268"/>
    <cellStyle name="Millares [0] 2 2 7 2 2 2 2 3" xfId="4269"/>
    <cellStyle name="Millares [0] 2 2 7 2 2 2 3" xfId="4270"/>
    <cellStyle name="Millares [0] 2 2 7 2 2 2 4" xfId="4271"/>
    <cellStyle name="Millares [0] 2 2 7 2 2 3" xfId="4272"/>
    <cellStyle name="Millares [0] 2 2 7 2 2 3 2" xfId="4273"/>
    <cellStyle name="Millares [0] 2 2 7 2 2 3 3" xfId="4274"/>
    <cellStyle name="Millares [0] 2 2 7 2 2 4" xfId="4275"/>
    <cellStyle name="Millares [0] 2 2 7 2 2 5" xfId="4276"/>
    <cellStyle name="Millares [0] 2 2 7 2 3" xfId="4277"/>
    <cellStyle name="Millares [0] 2 2 7 2 3 2" xfId="4278"/>
    <cellStyle name="Millares [0] 2 2 7 2 3 2 2" xfId="4279"/>
    <cellStyle name="Millares [0] 2 2 7 2 3 2 3" xfId="4280"/>
    <cellStyle name="Millares [0] 2 2 7 2 3 3" xfId="4281"/>
    <cellStyle name="Millares [0] 2 2 7 2 3 4" xfId="4282"/>
    <cellStyle name="Millares [0] 2 2 7 2 4" xfId="4283"/>
    <cellStyle name="Millares [0] 2 2 7 2 4 2" xfId="4284"/>
    <cellStyle name="Millares [0] 2 2 7 2 4 2 2" xfId="4285"/>
    <cellStyle name="Millares [0] 2 2 7 2 4 2 3" xfId="4286"/>
    <cellStyle name="Millares [0] 2 2 7 2 4 3" xfId="4287"/>
    <cellStyle name="Millares [0] 2 2 7 2 4 4" xfId="4288"/>
    <cellStyle name="Millares [0] 2 2 7 2 5" xfId="4289"/>
    <cellStyle name="Millares [0] 2 2 7 2 5 2" xfId="4290"/>
    <cellStyle name="Millares [0] 2 2 7 2 5 2 2" xfId="4291"/>
    <cellStyle name="Millares [0] 2 2 7 2 5 2 3" xfId="4292"/>
    <cellStyle name="Millares [0] 2 2 7 2 5 3" xfId="4293"/>
    <cellStyle name="Millares [0] 2 2 7 2 5 4" xfId="4294"/>
    <cellStyle name="Millares [0] 2 2 7 2 6" xfId="4295"/>
    <cellStyle name="Millares [0] 2 2 7 2 6 2" xfId="4296"/>
    <cellStyle name="Millares [0] 2 2 7 2 6 3" xfId="4297"/>
    <cellStyle name="Millares [0] 2 2 7 2 7" xfId="4298"/>
    <cellStyle name="Millares [0] 2 2 7 2 8" xfId="4299"/>
    <cellStyle name="Millares [0] 2 2 7 3" xfId="4300"/>
    <cellStyle name="Millares [0] 2 2 7 3 2" xfId="4301"/>
    <cellStyle name="Millares [0] 2 2 7 3 2 2" xfId="4302"/>
    <cellStyle name="Millares [0] 2 2 7 3 2 2 2" xfId="4303"/>
    <cellStyle name="Millares [0] 2 2 7 3 2 2 3" xfId="4304"/>
    <cellStyle name="Millares [0] 2 2 7 3 2 3" xfId="4305"/>
    <cellStyle name="Millares [0] 2 2 7 3 2 4" xfId="4306"/>
    <cellStyle name="Millares [0] 2 2 7 3 3" xfId="4307"/>
    <cellStyle name="Millares [0] 2 2 7 3 3 2" xfId="4308"/>
    <cellStyle name="Millares [0] 2 2 7 3 3 3" xfId="4309"/>
    <cellStyle name="Millares [0] 2 2 7 3 4" xfId="4310"/>
    <cellStyle name="Millares [0] 2 2 7 3 5" xfId="4311"/>
    <cellStyle name="Millares [0] 2 2 7 4" xfId="4312"/>
    <cellStyle name="Millares [0] 2 2 7 4 2" xfId="4313"/>
    <cellStyle name="Millares [0] 2 2 7 4 2 2" xfId="4314"/>
    <cellStyle name="Millares [0] 2 2 7 4 2 3" xfId="4315"/>
    <cellStyle name="Millares [0] 2 2 7 4 3" xfId="4316"/>
    <cellStyle name="Millares [0] 2 2 7 4 4" xfId="4317"/>
    <cellStyle name="Millares [0] 2 2 7 5" xfId="4318"/>
    <cellStyle name="Millares [0] 2 2 7 5 2" xfId="4319"/>
    <cellStyle name="Millares [0] 2 2 7 5 2 2" xfId="4320"/>
    <cellStyle name="Millares [0] 2 2 7 5 2 3" xfId="4321"/>
    <cellStyle name="Millares [0] 2 2 7 5 3" xfId="4322"/>
    <cellStyle name="Millares [0] 2 2 7 5 4" xfId="4323"/>
    <cellStyle name="Millares [0] 2 2 7 6" xfId="4324"/>
    <cellStyle name="Millares [0] 2 2 7 6 2" xfId="4325"/>
    <cellStyle name="Millares [0] 2 2 7 6 2 2" xfId="4326"/>
    <cellStyle name="Millares [0] 2 2 7 6 2 3" xfId="4327"/>
    <cellStyle name="Millares [0] 2 2 7 6 3" xfId="4328"/>
    <cellStyle name="Millares [0] 2 2 7 6 4" xfId="4329"/>
    <cellStyle name="Millares [0] 2 2 7 7" xfId="4330"/>
    <cellStyle name="Millares [0] 2 2 7 7 2" xfId="4331"/>
    <cellStyle name="Millares [0] 2 2 7 7 3" xfId="4332"/>
    <cellStyle name="Millares [0] 2 2 7 8" xfId="4333"/>
    <cellStyle name="Millares [0] 2 2 7 9" xfId="4334"/>
    <cellStyle name="Millares [0] 2 2 8" xfId="4335"/>
    <cellStyle name="Millares [0] 2 2 8 2" xfId="4336"/>
    <cellStyle name="Millares [0] 2 2 8 2 2" xfId="4337"/>
    <cellStyle name="Millares [0] 2 2 8 2 2 2" xfId="4338"/>
    <cellStyle name="Millares [0] 2 2 8 2 2 2 2" xfId="4339"/>
    <cellStyle name="Millares [0] 2 2 8 2 2 2 3" xfId="4340"/>
    <cellStyle name="Millares [0] 2 2 8 2 2 3" xfId="4341"/>
    <cellStyle name="Millares [0] 2 2 8 2 2 4" xfId="4342"/>
    <cellStyle name="Millares [0] 2 2 8 2 3" xfId="4343"/>
    <cellStyle name="Millares [0] 2 2 8 2 3 2" xfId="4344"/>
    <cellStyle name="Millares [0] 2 2 8 2 3 3" xfId="4345"/>
    <cellStyle name="Millares [0] 2 2 8 2 4" xfId="4346"/>
    <cellStyle name="Millares [0] 2 2 8 2 5" xfId="4347"/>
    <cellStyle name="Millares [0] 2 2 8 3" xfId="4348"/>
    <cellStyle name="Millares [0] 2 2 8 3 2" xfId="4349"/>
    <cellStyle name="Millares [0] 2 2 8 3 2 2" xfId="4350"/>
    <cellStyle name="Millares [0] 2 2 8 3 2 3" xfId="4351"/>
    <cellStyle name="Millares [0] 2 2 8 3 3" xfId="4352"/>
    <cellStyle name="Millares [0] 2 2 8 3 4" xfId="4353"/>
    <cellStyle name="Millares [0] 2 2 8 4" xfId="4354"/>
    <cellStyle name="Millares [0] 2 2 8 4 2" xfId="4355"/>
    <cellStyle name="Millares [0] 2 2 8 4 2 2" xfId="4356"/>
    <cellStyle name="Millares [0] 2 2 8 4 2 3" xfId="4357"/>
    <cellStyle name="Millares [0] 2 2 8 4 3" xfId="4358"/>
    <cellStyle name="Millares [0] 2 2 8 4 4" xfId="4359"/>
    <cellStyle name="Millares [0] 2 2 8 5" xfId="4360"/>
    <cellStyle name="Millares [0] 2 2 8 5 2" xfId="4361"/>
    <cellStyle name="Millares [0] 2 2 8 5 2 2" xfId="4362"/>
    <cellStyle name="Millares [0] 2 2 8 5 2 3" xfId="4363"/>
    <cellStyle name="Millares [0] 2 2 8 5 3" xfId="4364"/>
    <cellStyle name="Millares [0] 2 2 8 5 4" xfId="4365"/>
    <cellStyle name="Millares [0] 2 2 8 6" xfId="4366"/>
    <cellStyle name="Millares [0] 2 2 8 6 2" xfId="4367"/>
    <cellStyle name="Millares [0] 2 2 8 6 3" xfId="4368"/>
    <cellStyle name="Millares [0] 2 2 8 7" xfId="4369"/>
    <cellStyle name="Millares [0] 2 2 8 8" xfId="4370"/>
    <cellStyle name="Millares [0] 2 2 9" xfId="4371"/>
    <cellStyle name="Millares [0] 2 2 9 2" xfId="4372"/>
    <cellStyle name="Millares [0] 2 2 9 2 2" xfId="4373"/>
    <cellStyle name="Millares [0] 2 2 9 2 2 2" xfId="4374"/>
    <cellStyle name="Millares [0] 2 2 9 2 2 3" xfId="4375"/>
    <cellStyle name="Millares [0] 2 2 9 2 3" xfId="4376"/>
    <cellStyle name="Millares [0] 2 2 9 2 4" xfId="4377"/>
    <cellStyle name="Millares [0] 2 2 9 3" xfId="4378"/>
    <cellStyle name="Millares [0] 2 2 9 3 2" xfId="4379"/>
    <cellStyle name="Millares [0] 2 2 9 3 2 2" xfId="4380"/>
    <cellStyle name="Millares [0] 2 2 9 3 2 3" xfId="4381"/>
    <cellStyle name="Millares [0] 2 2 9 3 3" xfId="4382"/>
    <cellStyle name="Millares [0] 2 2 9 3 4" xfId="4383"/>
    <cellStyle name="Millares [0] 2 2 9 4" xfId="4384"/>
    <cellStyle name="Millares [0] 2 2 9 4 2" xfId="4385"/>
    <cellStyle name="Millares [0] 2 2 9 4 3" xfId="4386"/>
    <cellStyle name="Millares [0] 2 2 9 5" xfId="4387"/>
    <cellStyle name="Millares [0] 2 2 9 6" xfId="4388"/>
    <cellStyle name="Millares [0] 2 3" xfId="4389"/>
    <cellStyle name="Millares [0] 2 3 10" xfId="4390"/>
    <cellStyle name="Millares [0] 2 3 10 2" xfId="4391"/>
    <cellStyle name="Millares [0] 2 3 10 2 2" xfId="4392"/>
    <cellStyle name="Millares [0] 2 3 10 2 3" xfId="4393"/>
    <cellStyle name="Millares [0] 2 3 10 3" xfId="4394"/>
    <cellStyle name="Millares [0] 2 3 10 4" xfId="4395"/>
    <cellStyle name="Millares [0] 2 3 11" xfId="4396"/>
    <cellStyle name="Millares [0] 2 3 11 2" xfId="4397"/>
    <cellStyle name="Millares [0] 2 3 11 2 2" xfId="4398"/>
    <cellStyle name="Millares [0] 2 3 11 2 3" xfId="4399"/>
    <cellStyle name="Millares [0] 2 3 11 3" xfId="4400"/>
    <cellStyle name="Millares [0] 2 3 11 4" xfId="4401"/>
    <cellStyle name="Millares [0] 2 3 12" xfId="4402"/>
    <cellStyle name="Millares [0] 2 3 12 2" xfId="4403"/>
    <cellStyle name="Millares [0] 2 3 12 2 2" xfId="4404"/>
    <cellStyle name="Millares [0] 2 3 12 2 3" xfId="4405"/>
    <cellStyle name="Millares [0] 2 3 12 3" xfId="4406"/>
    <cellStyle name="Millares [0] 2 3 12 4" xfId="4407"/>
    <cellStyle name="Millares [0] 2 3 13" xfId="4408"/>
    <cellStyle name="Millares [0] 2 3 13 2" xfId="4409"/>
    <cellStyle name="Millares [0] 2 3 13 3" xfId="4410"/>
    <cellStyle name="Millares [0] 2 3 14" xfId="4411"/>
    <cellStyle name="Millares [0] 2 3 15" xfId="4412"/>
    <cellStyle name="Millares [0] 2 3 2" xfId="4413"/>
    <cellStyle name="Millares [0] 2 3 2 10" xfId="4414"/>
    <cellStyle name="Millares [0] 2 3 2 10 2" xfId="4415"/>
    <cellStyle name="Millares [0] 2 3 2 10 2 2" xfId="4416"/>
    <cellStyle name="Millares [0] 2 3 2 10 2 3" xfId="4417"/>
    <cellStyle name="Millares [0] 2 3 2 10 3" xfId="4418"/>
    <cellStyle name="Millares [0] 2 3 2 10 4" xfId="4419"/>
    <cellStyle name="Millares [0] 2 3 2 11" xfId="4420"/>
    <cellStyle name="Millares [0] 2 3 2 11 2" xfId="4421"/>
    <cellStyle name="Millares [0] 2 3 2 11 3" xfId="4422"/>
    <cellStyle name="Millares [0] 2 3 2 12" xfId="4423"/>
    <cellStyle name="Millares [0] 2 3 2 13" xfId="4424"/>
    <cellStyle name="Millares [0] 2 3 2 2" xfId="4425"/>
    <cellStyle name="Millares [0] 2 3 2 2 10" xfId="4426"/>
    <cellStyle name="Millares [0] 2 3 2 2 2" xfId="4427"/>
    <cellStyle name="Millares [0] 2 3 2 2 2 2" xfId="4428"/>
    <cellStyle name="Millares [0] 2 3 2 2 2 2 2" xfId="4429"/>
    <cellStyle name="Millares [0] 2 3 2 2 2 2 2 2" xfId="4430"/>
    <cellStyle name="Millares [0] 2 3 2 2 2 2 2 2 2" xfId="4431"/>
    <cellStyle name="Millares [0] 2 3 2 2 2 2 2 2 2 2" xfId="4432"/>
    <cellStyle name="Millares [0] 2 3 2 2 2 2 2 2 2 3" xfId="4433"/>
    <cellStyle name="Millares [0] 2 3 2 2 2 2 2 2 3" xfId="4434"/>
    <cellStyle name="Millares [0] 2 3 2 2 2 2 2 2 4" xfId="4435"/>
    <cellStyle name="Millares [0] 2 3 2 2 2 2 2 3" xfId="4436"/>
    <cellStyle name="Millares [0] 2 3 2 2 2 2 2 3 2" xfId="4437"/>
    <cellStyle name="Millares [0] 2 3 2 2 2 2 2 3 3" xfId="4438"/>
    <cellStyle name="Millares [0] 2 3 2 2 2 2 2 4" xfId="4439"/>
    <cellStyle name="Millares [0] 2 3 2 2 2 2 2 5" xfId="4440"/>
    <cellStyle name="Millares [0] 2 3 2 2 2 2 3" xfId="4441"/>
    <cellStyle name="Millares [0] 2 3 2 2 2 2 3 2" xfId="4442"/>
    <cellStyle name="Millares [0] 2 3 2 2 2 2 3 2 2" xfId="4443"/>
    <cellStyle name="Millares [0] 2 3 2 2 2 2 3 2 3" xfId="4444"/>
    <cellStyle name="Millares [0] 2 3 2 2 2 2 3 3" xfId="4445"/>
    <cellStyle name="Millares [0] 2 3 2 2 2 2 3 4" xfId="4446"/>
    <cellStyle name="Millares [0] 2 3 2 2 2 2 4" xfId="4447"/>
    <cellStyle name="Millares [0] 2 3 2 2 2 2 4 2" xfId="4448"/>
    <cellStyle name="Millares [0] 2 3 2 2 2 2 4 2 2" xfId="4449"/>
    <cellStyle name="Millares [0] 2 3 2 2 2 2 4 2 3" xfId="4450"/>
    <cellStyle name="Millares [0] 2 3 2 2 2 2 4 3" xfId="4451"/>
    <cellStyle name="Millares [0] 2 3 2 2 2 2 4 4" xfId="4452"/>
    <cellStyle name="Millares [0] 2 3 2 2 2 2 5" xfId="4453"/>
    <cellStyle name="Millares [0] 2 3 2 2 2 2 5 2" xfId="4454"/>
    <cellStyle name="Millares [0] 2 3 2 2 2 2 5 2 2" xfId="4455"/>
    <cellStyle name="Millares [0] 2 3 2 2 2 2 5 2 3" xfId="4456"/>
    <cellStyle name="Millares [0] 2 3 2 2 2 2 5 3" xfId="4457"/>
    <cellStyle name="Millares [0] 2 3 2 2 2 2 5 4" xfId="4458"/>
    <cellStyle name="Millares [0] 2 3 2 2 2 2 6" xfId="4459"/>
    <cellStyle name="Millares [0] 2 3 2 2 2 2 6 2" xfId="4460"/>
    <cellStyle name="Millares [0] 2 3 2 2 2 2 6 3" xfId="4461"/>
    <cellStyle name="Millares [0] 2 3 2 2 2 2 7" xfId="4462"/>
    <cellStyle name="Millares [0] 2 3 2 2 2 2 8" xfId="4463"/>
    <cellStyle name="Millares [0] 2 3 2 2 2 3" xfId="4464"/>
    <cellStyle name="Millares [0] 2 3 2 2 2 3 2" xfId="4465"/>
    <cellStyle name="Millares [0] 2 3 2 2 2 3 2 2" xfId="4466"/>
    <cellStyle name="Millares [0] 2 3 2 2 2 3 2 2 2" xfId="4467"/>
    <cellStyle name="Millares [0] 2 3 2 2 2 3 2 2 3" xfId="4468"/>
    <cellStyle name="Millares [0] 2 3 2 2 2 3 2 3" xfId="4469"/>
    <cellStyle name="Millares [0] 2 3 2 2 2 3 2 4" xfId="4470"/>
    <cellStyle name="Millares [0] 2 3 2 2 2 3 3" xfId="4471"/>
    <cellStyle name="Millares [0] 2 3 2 2 2 3 3 2" xfId="4472"/>
    <cellStyle name="Millares [0] 2 3 2 2 2 3 3 3" xfId="4473"/>
    <cellStyle name="Millares [0] 2 3 2 2 2 3 4" xfId="4474"/>
    <cellStyle name="Millares [0] 2 3 2 2 2 3 5" xfId="4475"/>
    <cellStyle name="Millares [0] 2 3 2 2 2 4" xfId="4476"/>
    <cellStyle name="Millares [0] 2 3 2 2 2 4 2" xfId="4477"/>
    <cellStyle name="Millares [0] 2 3 2 2 2 4 2 2" xfId="4478"/>
    <cellStyle name="Millares [0] 2 3 2 2 2 4 2 3" xfId="4479"/>
    <cellStyle name="Millares [0] 2 3 2 2 2 4 3" xfId="4480"/>
    <cellStyle name="Millares [0] 2 3 2 2 2 4 4" xfId="4481"/>
    <cellStyle name="Millares [0] 2 3 2 2 2 5" xfId="4482"/>
    <cellStyle name="Millares [0] 2 3 2 2 2 5 2" xfId="4483"/>
    <cellStyle name="Millares [0] 2 3 2 2 2 5 2 2" xfId="4484"/>
    <cellStyle name="Millares [0] 2 3 2 2 2 5 2 3" xfId="4485"/>
    <cellStyle name="Millares [0] 2 3 2 2 2 5 3" xfId="4486"/>
    <cellStyle name="Millares [0] 2 3 2 2 2 5 4" xfId="4487"/>
    <cellStyle name="Millares [0] 2 3 2 2 2 6" xfId="4488"/>
    <cellStyle name="Millares [0] 2 3 2 2 2 6 2" xfId="4489"/>
    <cellStyle name="Millares [0] 2 3 2 2 2 6 2 2" xfId="4490"/>
    <cellStyle name="Millares [0] 2 3 2 2 2 6 2 3" xfId="4491"/>
    <cellStyle name="Millares [0] 2 3 2 2 2 6 3" xfId="4492"/>
    <cellStyle name="Millares [0] 2 3 2 2 2 6 4" xfId="4493"/>
    <cellStyle name="Millares [0] 2 3 2 2 2 7" xfId="4494"/>
    <cellStyle name="Millares [0] 2 3 2 2 2 7 2" xfId="4495"/>
    <cellStyle name="Millares [0] 2 3 2 2 2 7 3" xfId="4496"/>
    <cellStyle name="Millares [0] 2 3 2 2 2 8" xfId="4497"/>
    <cellStyle name="Millares [0] 2 3 2 2 2 9" xfId="4498"/>
    <cellStyle name="Millares [0] 2 3 2 2 3" xfId="4499"/>
    <cellStyle name="Millares [0] 2 3 2 2 3 2" xfId="4500"/>
    <cellStyle name="Millares [0] 2 3 2 2 3 2 2" xfId="4501"/>
    <cellStyle name="Millares [0] 2 3 2 2 3 2 2 2" xfId="4502"/>
    <cellStyle name="Millares [0] 2 3 2 2 3 2 2 2 2" xfId="4503"/>
    <cellStyle name="Millares [0] 2 3 2 2 3 2 2 2 3" xfId="4504"/>
    <cellStyle name="Millares [0] 2 3 2 2 3 2 2 3" xfId="4505"/>
    <cellStyle name="Millares [0] 2 3 2 2 3 2 2 4" xfId="4506"/>
    <cellStyle name="Millares [0] 2 3 2 2 3 2 3" xfId="4507"/>
    <cellStyle name="Millares [0] 2 3 2 2 3 2 3 2" xfId="4508"/>
    <cellStyle name="Millares [0] 2 3 2 2 3 2 3 3" xfId="4509"/>
    <cellStyle name="Millares [0] 2 3 2 2 3 2 4" xfId="4510"/>
    <cellStyle name="Millares [0] 2 3 2 2 3 2 5" xfId="4511"/>
    <cellStyle name="Millares [0] 2 3 2 2 3 3" xfId="4512"/>
    <cellStyle name="Millares [0] 2 3 2 2 3 3 2" xfId="4513"/>
    <cellStyle name="Millares [0] 2 3 2 2 3 3 2 2" xfId="4514"/>
    <cellStyle name="Millares [0] 2 3 2 2 3 3 2 3" xfId="4515"/>
    <cellStyle name="Millares [0] 2 3 2 2 3 3 3" xfId="4516"/>
    <cellStyle name="Millares [0] 2 3 2 2 3 3 4" xfId="4517"/>
    <cellStyle name="Millares [0] 2 3 2 2 3 4" xfId="4518"/>
    <cellStyle name="Millares [0] 2 3 2 2 3 4 2" xfId="4519"/>
    <cellStyle name="Millares [0] 2 3 2 2 3 4 2 2" xfId="4520"/>
    <cellStyle name="Millares [0] 2 3 2 2 3 4 2 3" xfId="4521"/>
    <cellStyle name="Millares [0] 2 3 2 2 3 4 3" xfId="4522"/>
    <cellStyle name="Millares [0] 2 3 2 2 3 4 4" xfId="4523"/>
    <cellStyle name="Millares [0] 2 3 2 2 3 5" xfId="4524"/>
    <cellStyle name="Millares [0] 2 3 2 2 3 5 2" xfId="4525"/>
    <cellStyle name="Millares [0] 2 3 2 2 3 5 2 2" xfId="4526"/>
    <cellStyle name="Millares [0] 2 3 2 2 3 5 2 3" xfId="4527"/>
    <cellStyle name="Millares [0] 2 3 2 2 3 5 3" xfId="4528"/>
    <cellStyle name="Millares [0] 2 3 2 2 3 5 4" xfId="4529"/>
    <cellStyle name="Millares [0] 2 3 2 2 3 6" xfId="4530"/>
    <cellStyle name="Millares [0] 2 3 2 2 3 6 2" xfId="4531"/>
    <cellStyle name="Millares [0] 2 3 2 2 3 6 3" xfId="4532"/>
    <cellStyle name="Millares [0] 2 3 2 2 3 7" xfId="4533"/>
    <cellStyle name="Millares [0] 2 3 2 2 3 8" xfId="4534"/>
    <cellStyle name="Millares [0] 2 3 2 2 4" xfId="4535"/>
    <cellStyle name="Millares [0] 2 3 2 2 4 2" xfId="4536"/>
    <cellStyle name="Millares [0] 2 3 2 2 4 2 2" xfId="4537"/>
    <cellStyle name="Millares [0] 2 3 2 2 4 2 2 2" xfId="4538"/>
    <cellStyle name="Millares [0] 2 3 2 2 4 2 2 3" xfId="4539"/>
    <cellStyle name="Millares [0] 2 3 2 2 4 2 3" xfId="4540"/>
    <cellStyle name="Millares [0] 2 3 2 2 4 2 4" xfId="4541"/>
    <cellStyle name="Millares [0] 2 3 2 2 4 3" xfId="4542"/>
    <cellStyle name="Millares [0] 2 3 2 2 4 3 2" xfId="4543"/>
    <cellStyle name="Millares [0] 2 3 2 2 4 3 3" xfId="4544"/>
    <cellStyle name="Millares [0] 2 3 2 2 4 4" xfId="4545"/>
    <cellStyle name="Millares [0] 2 3 2 2 4 5" xfId="4546"/>
    <cellStyle name="Millares [0] 2 3 2 2 5" xfId="4547"/>
    <cellStyle name="Millares [0] 2 3 2 2 5 2" xfId="4548"/>
    <cellStyle name="Millares [0] 2 3 2 2 5 2 2" xfId="4549"/>
    <cellStyle name="Millares [0] 2 3 2 2 5 2 3" xfId="4550"/>
    <cellStyle name="Millares [0] 2 3 2 2 5 3" xfId="4551"/>
    <cellStyle name="Millares [0] 2 3 2 2 5 4" xfId="4552"/>
    <cellStyle name="Millares [0] 2 3 2 2 6" xfId="4553"/>
    <cellStyle name="Millares [0] 2 3 2 2 6 2" xfId="4554"/>
    <cellStyle name="Millares [0] 2 3 2 2 6 2 2" xfId="4555"/>
    <cellStyle name="Millares [0] 2 3 2 2 6 2 3" xfId="4556"/>
    <cellStyle name="Millares [0] 2 3 2 2 6 3" xfId="4557"/>
    <cellStyle name="Millares [0] 2 3 2 2 6 4" xfId="4558"/>
    <cellStyle name="Millares [0] 2 3 2 2 7" xfId="4559"/>
    <cellStyle name="Millares [0] 2 3 2 2 7 2" xfId="4560"/>
    <cellStyle name="Millares [0] 2 3 2 2 7 2 2" xfId="4561"/>
    <cellStyle name="Millares [0] 2 3 2 2 7 2 3" xfId="4562"/>
    <cellStyle name="Millares [0] 2 3 2 2 7 3" xfId="4563"/>
    <cellStyle name="Millares [0] 2 3 2 2 7 4" xfId="4564"/>
    <cellStyle name="Millares [0] 2 3 2 2 8" xfId="4565"/>
    <cellStyle name="Millares [0] 2 3 2 2 8 2" xfId="4566"/>
    <cellStyle name="Millares [0] 2 3 2 2 8 3" xfId="4567"/>
    <cellStyle name="Millares [0] 2 3 2 2 9" xfId="4568"/>
    <cellStyle name="Millares [0] 2 3 2 3" xfId="4569"/>
    <cellStyle name="Millares [0] 2 3 2 3 2" xfId="4570"/>
    <cellStyle name="Millares [0] 2 3 2 3 2 2" xfId="4571"/>
    <cellStyle name="Millares [0] 2 3 2 3 2 2 2" xfId="4572"/>
    <cellStyle name="Millares [0] 2 3 2 3 2 2 2 2" xfId="4573"/>
    <cellStyle name="Millares [0] 2 3 2 3 2 2 2 2 2" xfId="4574"/>
    <cellStyle name="Millares [0] 2 3 2 3 2 2 2 2 3" xfId="4575"/>
    <cellStyle name="Millares [0] 2 3 2 3 2 2 2 3" xfId="4576"/>
    <cellStyle name="Millares [0] 2 3 2 3 2 2 2 4" xfId="4577"/>
    <cellStyle name="Millares [0] 2 3 2 3 2 2 3" xfId="4578"/>
    <cellStyle name="Millares [0] 2 3 2 3 2 2 3 2" xfId="4579"/>
    <cellStyle name="Millares [0] 2 3 2 3 2 2 3 3" xfId="4580"/>
    <cellStyle name="Millares [0] 2 3 2 3 2 2 4" xfId="4581"/>
    <cellStyle name="Millares [0] 2 3 2 3 2 2 5" xfId="4582"/>
    <cellStyle name="Millares [0] 2 3 2 3 2 3" xfId="4583"/>
    <cellStyle name="Millares [0] 2 3 2 3 2 3 2" xfId="4584"/>
    <cellStyle name="Millares [0] 2 3 2 3 2 3 2 2" xfId="4585"/>
    <cellStyle name="Millares [0] 2 3 2 3 2 3 2 3" xfId="4586"/>
    <cellStyle name="Millares [0] 2 3 2 3 2 3 3" xfId="4587"/>
    <cellStyle name="Millares [0] 2 3 2 3 2 3 4" xfId="4588"/>
    <cellStyle name="Millares [0] 2 3 2 3 2 4" xfId="4589"/>
    <cellStyle name="Millares [0] 2 3 2 3 2 4 2" xfId="4590"/>
    <cellStyle name="Millares [0] 2 3 2 3 2 4 2 2" xfId="4591"/>
    <cellStyle name="Millares [0] 2 3 2 3 2 4 2 3" xfId="4592"/>
    <cellStyle name="Millares [0] 2 3 2 3 2 4 3" xfId="4593"/>
    <cellStyle name="Millares [0] 2 3 2 3 2 4 4" xfId="4594"/>
    <cellStyle name="Millares [0] 2 3 2 3 2 5" xfId="4595"/>
    <cellStyle name="Millares [0] 2 3 2 3 2 5 2" xfId="4596"/>
    <cellStyle name="Millares [0] 2 3 2 3 2 5 2 2" xfId="4597"/>
    <cellStyle name="Millares [0] 2 3 2 3 2 5 2 3" xfId="4598"/>
    <cellStyle name="Millares [0] 2 3 2 3 2 5 3" xfId="4599"/>
    <cellStyle name="Millares [0] 2 3 2 3 2 5 4" xfId="4600"/>
    <cellStyle name="Millares [0] 2 3 2 3 2 6" xfId="4601"/>
    <cellStyle name="Millares [0] 2 3 2 3 2 6 2" xfId="4602"/>
    <cellStyle name="Millares [0] 2 3 2 3 2 6 3" xfId="4603"/>
    <cellStyle name="Millares [0] 2 3 2 3 2 7" xfId="4604"/>
    <cellStyle name="Millares [0] 2 3 2 3 2 8" xfId="4605"/>
    <cellStyle name="Millares [0] 2 3 2 3 3" xfId="4606"/>
    <cellStyle name="Millares [0] 2 3 2 3 3 2" xfId="4607"/>
    <cellStyle name="Millares [0] 2 3 2 3 3 2 2" xfId="4608"/>
    <cellStyle name="Millares [0] 2 3 2 3 3 2 2 2" xfId="4609"/>
    <cellStyle name="Millares [0] 2 3 2 3 3 2 2 3" xfId="4610"/>
    <cellStyle name="Millares [0] 2 3 2 3 3 2 3" xfId="4611"/>
    <cellStyle name="Millares [0] 2 3 2 3 3 2 4" xfId="4612"/>
    <cellStyle name="Millares [0] 2 3 2 3 3 3" xfId="4613"/>
    <cellStyle name="Millares [0] 2 3 2 3 3 3 2" xfId="4614"/>
    <cellStyle name="Millares [0] 2 3 2 3 3 3 3" xfId="4615"/>
    <cellStyle name="Millares [0] 2 3 2 3 3 4" xfId="4616"/>
    <cellStyle name="Millares [0] 2 3 2 3 3 5" xfId="4617"/>
    <cellStyle name="Millares [0] 2 3 2 3 4" xfId="4618"/>
    <cellStyle name="Millares [0] 2 3 2 3 4 2" xfId="4619"/>
    <cellStyle name="Millares [0] 2 3 2 3 4 2 2" xfId="4620"/>
    <cellStyle name="Millares [0] 2 3 2 3 4 2 3" xfId="4621"/>
    <cellStyle name="Millares [0] 2 3 2 3 4 3" xfId="4622"/>
    <cellStyle name="Millares [0] 2 3 2 3 4 4" xfId="4623"/>
    <cellStyle name="Millares [0] 2 3 2 3 5" xfId="4624"/>
    <cellStyle name="Millares [0] 2 3 2 3 5 2" xfId="4625"/>
    <cellStyle name="Millares [0] 2 3 2 3 5 2 2" xfId="4626"/>
    <cellStyle name="Millares [0] 2 3 2 3 5 2 3" xfId="4627"/>
    <cellStyle name="Millares [0] 2 3 2 3 5 3" xfId="4628"/>
    <cellStyle name="Millares [0] 2 3 2 3 5 4" xfId="4629"/>
    <cellStyle name="Millares [0] 2 3 2 3 6" xfId="4630"/>
    <cellStyle name="Millares [0] 2 3 2 3 6 2" xfId="4631"/>
    <cellStyle name="Millares [0] 2 3 2 3 6 2 2" xfId="4632"/>
    <cellStyle name="Millares [0] 2 3 2 3 6 2 3" xfId="4633"/>
    <cellStyle name="Millares [0] 2 3 2 3 6 3" xfId="4634"/>
    <cellStyle name="Millares [0] 2 3 2 3 6 4" xfId="4635"/>
    <cellStyle name="Millares [0] 2 3 2 3 7" xfId="4636"/>
    <cellStyle name="Millares [0] 2 3 2 3 7 2" xfId="4637"/>
    <cellStyle name="Millares [0] 2 3 2 3 7 3" xfId="4638"/>
    <cellStyle name="Millares [0] 2 3 2 3 8" xfId="4639"/>
    <cellStyle name="Millares [0] 2 3 2 3 9" xfId="4640"/>
    <cellStyle name="Millares [0] 2 3 2 4" xfId="4641"/>
    <cellStyle name="Millares [0] 2 3 2 4 2" xfId="4642"/>
    <cellStyle name="Millares [0] 2 3 2 4 2 2" xfId="4643"/>
    <cellStyle name="Millares [0] 2 3 2 4 2 2 2" xfId="4644"/>
    <cellStyle name="Millares [0] 2 3 2 4 2 2 2 2" xfId="4645"/>
    <cellStyle name="Millares [0] 2 3 2 4 2 2 2 3" xfId="4646"/>
    <cellStyle name="Millares [0] 2 3 2 4 2 2 3" xfId="4647"/>
    <cellStyle name="Millares [0] 2 3 2 4 2 2 4" xfId="4648"/>
    <cellStyle name="Millares [0] 2 3 2 4 2 3" xfId="4649"/>
    <cellStyle name="Millares [0] 2 3 2 4 2 3 2" xfId="4650"/>
    <cellStyle name="Millares [0] 2 3 2 4 2 3 3" xfId="4651"/>
    <cellStyle name="Millares [0] 2 3 2 4 2 4" xfId="4652"/>
    <cellStyle name="Millares [0] 2 3 2 4 2 5" xfId="4653"/>
    <cellStyle name="Millares [0] 2 3 2 4 3" xfId="4654"/>
    <cellStyle name="Millares [0] 2 3 2 4 3 2" xfId="4655"/>
    <cellStyle name="Millares [0] 2 3 2 4 3 2 2" xfId="4656"/>
    <cellStyle name="Millares [0] 2 3 2 4 3 2 3" xfId="4657"/>
    <cellStyle name="Millares [0] 2 3 2 4 3 3" xfId="4658"/>
    <cellStyle name="Millares [0] 2 3 2 4 3 4" xfId="4659"/>
    <cellStyle name="Millares [0] 2 3 2 4 4" xfId="4660"/>
    <cellStyle name="Millares [0] 2 3 2 4 4 2" xfId="4661"/>
    <cellStyle name="Millares [0] 2 3 2 4 4 2 2" xfId="4662"/>
    <cellStyle name="Millares [0] 2 3 2 4 4 2 3" xfId="4663"/>
    <cellStyle name="Millares [0] 2 3 2 4 4 3" xfId="4664"/>
    <cellStyle name="Millares [0] 2 3 2 4 4 4" xfId="4665"/>
    <cellStyle name="Millares [0] 2 3 2 4 5" xfId="4666"/>
    <cellStyle name="Millares [0] 2 3 2 4 5 2" xfId="4667"/>
    <cellStyle name="Millares [0] 2 3 2 4 5 2 2" xfId="4668"/>
    <cellStyle name="Millares [0] 2 3 2 4 5 2 3" xfId="4669"/>
    <cellStyle name="Millares [0] 2 3 2 4 5 3" xfId="4670"/>
    <cellStyle name="Millares [0] 2 3 2 4 5 4" xfId="4671"/>
    <cellStyle name="Millares [0] 2 3 2 4 6" xfId="4672"/>
    <cellStyle name="Millares [0] 2 3 2 4 6 2" xfId="4673"/>
    <cellStyle name="Millares [0] 2 3 2 4 6 3" xfId="4674"/>
    <cellStyle name="Millares [0] 2 3 2 4 7" xfId="4675"/>
    <cellStyle name="Millares [0] 2 3 2 4 8" xfId="4676"/>
    <cellStyle name="Millares [0] 2 3 2 5" xfId="4677"/>
    <cellStyle name="Millares [0] 2 3 2 5 2" xfId="4678"/>
    <cellStyle name="Millares [0] 2 3 2 5 2 2" xfId="4679"/>
    <cellStyle name="Millares [0] 2 3 2 5 2 2 2" xfId="4680"/>
    <cellStyle name="Millares [0] 2 3 2 5 2 2 3" xfId="4681"/>
    <cellStyle name="Millares [0] 2 3 2 5 2 3" xfId="4682"/>
    <cellStyle name="Millares [0] 2 3 2 5 2 4" xfId="4683"/>
    <cellStyle name="Millares [0] 2 3 2 5 3" xfId="4684"/>
    <cellStyle name="Millares [0] 2 3 2 5 3 2" xfId="4685"/>
    <cellStyle name="Millares [0] 2 3 2 5 3 2 2" xfId="4686"/>
    <cellStyle name="Millares [0] 2 3 2 5 3 2 3" xfId="4687"/>
    <cellStyle name="Millares [0] 2 3 2 5 3 3" xfId="4688"/>
    <cellStyle name="Millares [0] 2 3 2 5 3 4" xfId="4689"/>
    <cellStyle name="Millares [0] 2 3 2 5 4" xfId="4690"/>
    <cellStyle name="Millares [0] 2 3 2 5 4 2" xfId="4691"/>
    <cellStyle name="Millares [0] 2 3 2 5 4 3" xfId="4692"/>
    <cellStyle name="Millares [0] 2 3 2 5 5" xfId="4693"/>
    <cellStyle name="Millares [0] 2 3 2 5 6" xfId="4694"/>
    <cellStyle name="Millares [0] 2 3 2 6" xfId="4695"/>
    <cellStyle name="Millares [0] 2 3 2 6 2" xfId="4696"/>
    <cellStyle name="Millares [0] 2 3 2 6 2 2" xfId="4697"/>
    <cellStyle name="Millares [0] 2 3 2 6 2 3" xfId="4698"/>
    <cellStyle name="Millares [0] 2 3 2 6 3" xfId="4699"/>
    <cellStyle name="Millares [0] 2 3 2 6 4" xfId="4700"/>
    <cellStyle name="Millares [0] 2 3 2 7" xfId="4701"/>
    <cellStyle name="Millares [0] 2 3 2 7 2" xfId="4702"/>
    <cellStyle name="Millares [0] 2 3 2 7 2 2" xfId="4703"/>
    <cellStyle name="Millares [0] 2 3 2 7 2 3" xfId="4704"/>
    <cellStyle name="Millares [0] 2 3 2 7 3" xfId="4705"/>
    <cellStyle name="Millares [0] 2 3 2 7 4" xfId="4706"/>
    <cellStyle name="Millares [0] 2 3 2 8" xfId="4707"/>
    <cellStyle name="Millares [0] 2 3 2 8 2" xfId="4708"/>
    <cellStyle name="Millares [0] 2 3 2 8 2 2" xfId="4709"/>
    <cellStyle name="Millares [0] 2 3 2 8 2 3" xfId="4710"/>
    <cellStyle name="Millares [0] 2 3 2 8 3" xfId="4711"/>
    <cellStyle name="Millares [0] 2 3 2 8 4" xfId="4712"/>
    <cellStyle name="Millares [0] 2 3 2 9" xfId="4713"/>
    <cellStyle name="Millares [0] 2 3 2 9 2" xfId="4714"/>
    <cellStyle name="Millares [0] 2 3 2 9 2 2" xfId="4715"/>
    <cellStyle name="Millares [0] 2 3 2 9 2 3" xfId="4716"/>
    <cellStyle name="Millares [0] 2 3 2 9 3" xfId="4717"/>
    <cellStyle name="Millares [0] 2 3 2 9 4" xfId="4718"/>
    <cellStyle name="Millares [0] 2 3 3" xfId="4719"/>
    <cellStyle name="Millares [0] 2 3 3 10" xfId="4720"/>
    <cellStyle name="Millares [0] 2 3 3 2" xfId="4721"/>
    <cellStyle name="Millares [0] 2 3 3 2 2" xfId="4722"/>
    <cellStyle name="Millares [0] 2 3 3 2 2 2" xfId="4723"/>
    <cellStyle name="Millares [0] 2 3 3 2 2 2 2" xfId="4724"/>
    <cellStyle name="Millares [0] 2 3 3 2 2 2 2 2" xfId="4725"/>
    <cellStyle name="Millares [0] 2 3 3 2 2 2 2 2 2" xfId="4726"/>
    <cellStyle name="Millares [0] 2 3 3 2 2 2 2 2 3" xfId="4727"/>
    <cellStyle name="Millares [0] 2 3 3 2 2 2 2 3" xfId="4728"/>
    <cellStyle name="Millares [0] 2 3 3 2 2 2 2 4" xfId="4729"/>
    <cellStyle name="Millares [0] 2 3 3 2 2 2 3" xfId="4730"/>
    <cellStyle name="Millares [0] 2 3 3 2 2 2 3 2" xfId="4731"/>
    <cellStyle name="Millares [0] 2 3 3 2 2 2 3 3" xfId="4732"/>
    <cellStyle name="Millares [0] 2 3 3 2 2 2 4" xfId="4733"/>
    <cellStyle name="Millares [0] 2 3 3 2 2 2 5" xfId="4734"/>
    <cellStyle name="Millares [0] 2 3 3 2 2 3" xfId="4735"/>
    <cellStyle name="Millares [0] 2 3 3 2 2 3 2" xfId="4736"/>
    <cellStyle name="Millares [0] 2 3 3 2 2 3 2 2" xfId="4737"/>
    <cellStyle name="Millares [0] 2 3 3 2 2 3 2 3" xfId="4738"/>
    <cellStyle name="Millares [0] 2 3 3 2 2 3 3" xfId="4739"/>
    <cellStyle name="Millares [0] 2 3 3 2 2 3 4" xfId="4740"/>
    <cellStyle name="Millares [0] 2 3 3 2 2 4" xfId="4741"/>
    <cellStyle name="Millares [0] 2 3 3 2 2 4 2" xfId="4742"/>
    <cellStyle name="Millares [0] 2 3 3 2 2 4 2 2" xfId="4743"/>
    <cellStyle name="Millares [0] 2 3 3 2 2 4 2 3" xfId="4744"/>
    <cellStyle name="Millares [0] 2 3 3 2 2 4 3" xfId="4745"/>
    <cellStyle name="Millares [0] 2 3 3 2 2 4 4" xfId="4746"/>
    <cellStyle name="Millares [0] 2 3 3 2 2 5" xfId="4747"/>
    <cellStyle name="Millares [0] 2 3 3 2 2 5 2" xfId="4748"/>
    <cellStyle name="Millares [0] 2 3 3 2 2 5 2 2" xfId="4749"/>
    <cellStyle name="Millares [0] 2 3 3 2 2 5 2 3" xfId="4750"/>
    <cellStyle name="Millares [0] 2 3 3 2 2 5 3" xfId="4751"/>
    <cellStyle name="Millares [0] 2 3 3 2 2 5 4" xfId="4752"/>
    <cellStyle name="Millares [0] 2 3 3 2 2 6" xfId="4753"/>
    <cellStyle name="Millares [0] 2 3 3 2 2 6 2" xfId="4754"/>
    <cellStyle name="Millares [0] 2 3 3 2 2 6 3" xfId="4755"/>
    <cellStyle name="Millares [0] 2 3 3 2 2 7" xfId="4756"/>
    <cellStyle name="Millares [0] 2 3 3 2 2 8" xfId="4757"/>
    <cellStyle name="Millares [0] 2 3 3 2 3" xfId="4758"/>
    <cellStyle name="Millares [0] 2 3 3 2 3 2" xfId="4759"/>
    <cellStyle name="Millares [0] 2 3 3 2 3 2 2" xfId="4760"/>
    <cellStyle name="Millares [0] 2 3 3 2 3 2 2 2" xfId="4761"/>
    <cellStyle name="Millares [0] 2 3 3 2 3 2 2 3" xfId="4762"/>
    <cellStyle name="Millares [0] 2 3 3 2 3 2 3" xfId="4763"/>
    <cellStyle name="Millares [0] 2 3 3 2 3 2 4" xfId="4764"/>
    <cellStyle name="Millares [0] 2 3 3 2 3 3" xfId="4765"/>
    <cellStyle name="Millares [0] 2 3 3 2 3 3 2" xfId="4766"/>
    <cellStyle name="Millares [0] 2 3 3 2 3 3 3" xfId="4767"/>
    <cellStyle name="Millares [0] 2 3 3 2 3 4" xfId="4768"/>
    <cellStyle name="Millares [0] 2 3 3 2 3 5" xfId="4769"/>
    <cellStyle name="Millares [0] 2 3 3 2 4" xfId="4770"/>
    <cellStyle name="Millares [0] 2 3 3 2 4 2" xfId="4771"/>
    <cellStyle name="Millares [0] 2 3 3 2 4 2 2" xfId="4772"/>
    <cellStyle name="Millares [0] 2 3 3 2 4 2 3" xfId="4773"/>
    <cellStyle name="Millares [0] 2 3 3 2 4 3" xfId="4774"/>
    <cellStyle name="Millares [0] 2 3 3 2 4 4" xfId="4775"/>
    <cellStyle name="Millares [0] 2 3 3 2 5" xfId="4776"/>
    <cellStyle name="Millares [0] 2 3 3 2 5 2" xfId="4777"/>
    <cellStyle name="Millares [0] 2 3 3 2 5 2 2" xfId="4778"/>
    <cellStyle name="Millares [0] 2 3 3 2 5 2 3" xfId="4779"/>
    <cellStyle name="Millares [0] 2 3 3 2 5 3" xfId="4780"/>
    <cellStyle name="Millares [0] 2 3 3 2 5 4" xfId="4781"/>
    <cellStyle name="Millares [0] 2 3 3 2 6" xfId="4782"/>
    <cellStyle name="Millares [0] 2 3 3 2 6 2" xfId="4783"/>
    <cellStyle name="Millares [0] 2 3 3 2 6 2 2" xfId="4784"/>
    <cellStyle name="Millares [0] 2 3 3 2 6 2 3" xfId="4785"/>
    <cellStyle name="Millares [0] 2 3 3 2 6 3" xfId="4786"/>
    <cellStyle name="Millares [0] 2 3 3 2 6 4" xfId="4787"/>
    <cellStyle name="Millares [0] 2 3 3 2 7" xfId="4788"/>
    <cellStyle name="Millares [0] 2 3 3 2 7 2" xfId="4789"/>
    <cellStyle name="Millares [0] 2 3 3 2 7 3" xfId="4790"/>
    <cellStyle name="Millares [0] 2 3 3 2 8" xfId="4791"/>
    <cellStyle name="Millares [0] 2 3 3 2 9" xfId="4792"/>
    <cellStyle name="Millares [0] 2 3 3 3" xfId="4793"/>
    <cellStyle name="Millares [0] 2 3 3 3 2" xfId="4794"/>
    <cellStyle name="Millares [0] 2 3 3 3 2 2" xfId="4795"/>
    <cellStyle name="Millares [0] 2 3 3 3 2 2 2" xfId="4796"/>
    <cellStyle name="Millares [0] 2 3 3 3 2 2 2 2" xfId="4797"/>
    <cellStyle name="Millares [0] 2 3 3 3 2 2 2 3" xfId="4798"/>
    <cellStyle name="Millares [0] 2 3 3 3 2 2 3" xfId="4799"/>
    <cellStyle name="Millares [0] 2 3 3 3 2 2 4" xfId="4800"/>
    <cellStyle name="Millares [0] 2 3 3 3 2 3" xfId="4801"/>
    <cellStyle name="Millares [0] 2 3 3 3 2 3 2" xfId="4802"/>
    <cellStyle name="Millares [0] 2 3 3 3 2 3 3" xfId="4803"/>
    <cellStyle name="Millares [0] 2 3 3 3 2 4" xfId="4804"/>
    <cellStyle name="Millares [0] 2 3 3 3 2 5" xfId="4805"/>
    <cellStyle name="Millares [0] 2 3 3 3 3" xfId="4806"/>
    <cellStyle name="Millares [0] 2 3 3 3 3 2" xfId="4807"/>
    <cellStyle name="Millares [0] 2 3 3 3 3 2 2" xfId="4808"/>
    <cellStyle name="Millares [0] 2 3 3 3 3 2 3" xfId="4809"/>
    <cellStyle name="Millares [0] 2 3 3 3 3 3" xfId="4810"/>
    <cellStyle name="Millares [0] 2 3 3 3 3 4" xfId="4811"/>
    <cellStyle name="Millares [0] 2 3 3 3 4" xfId="4812"/>
    <cellStyle name="Millares [0] 2 3 3 3 4 2" xfId="4813"/>
    <cellStyle name="Millares [0] 2 3 3 3 4 2 2" xfId="4814"/>
    <cellStyle name="Millares [0] 2 3 3 3 4 2 3" xfId="4815"/>
    <cellStyle name="Millares [0] 2 3 3 3 4 3" xfId="4816"/>
    <cellStyle name="Millares [0] 2 3 3 3 4 4" xfId="4817"/>
    <cellStyle name="Millares [0] 2 3 3 3 5" xfId="4818"/>
    <cellStyle name="Millares [0] 2 3 3 3 5 2" xfId="4819"/>
    <cellStyle name="Millares [0] 2 3 3 3 5 2 2" xfId="4820"/>
    <cellStyle name="Millares [0] 2 3 3 3 5 2 3" xfId="4821"/>
    <cellStyle name="Millares [0] 2 3 3 3 5 3" xfId="4822"/>
    <cellStyle name="Millares [0] 2 3 3 3 5 4" xfId="4823"/>
    <cellStyle name="Millares [0] 2 3 3 3 6" xfId="4824"/>
    <cellStyle name="Millares [0] 2 3 3 3 6 2" xfId="4825"/>
    <cellStyle name="Millares [0] 2 3 3 3 6 3" xfId="4826"/>
    <cellStyle name="Millares [0] 2 3 3 3 7" xfId="4827"/>
    <cellStyle name="Millares [0] 2 3 3 3 8" xfId="4828"/>
    <cellStyle name="Millares [0] 2 3 3 4" xfId="4829"/>
    <cellStyle name="Millares [0] 2 3 3 4 2" xfId="4830"/>
    <cellStyle name="Millares [0] 2 3 3 4 2 2" xfId="4831"/>
    <cellStyle name="Millares [0] 2 3 3 4 2 2 2" xfId="4832"/>
    <cellStyle name="Millares [0] 2 3 3 4 2 2 3" xfId="4833"/>
    <cellStyle name="Millares [0] 2 3 3 4 2 3" xfId="4834"/>
    <cellStyle name="Millares [0] 2 3 3 4 2 4" xfId="4835"/>
    <cellStyle name="Millares [0] 2 3 3 4 3" xfId="4836"/>
    <cellStyle name="Millares [0] 2 3 3 4 3 2" xfId="4837"/>
    <cellStyle name="Millares [0] 2 3 3 4 3 3" xfId="4838"/>
    <cellStyle name="Millares [0] 2 3 3 4 4" xfId="4839"/>
    <cellStyle name="Millares [0] 2 3 3 4 5" xfId="4840"/>
    <cellStyle name="Millares [0] 2 3 3 5" xfId="4841"/>
    <cellStyle name="Millares [0] 2 3 3 5 2" xfId="4842"/>
    <cellStyle name="Millares [0] 2 3 3 5 2 2" xfId="4843"/>
    <cellStyle name="Millares [0] 2 3 3 5 2 3" xfId="4844"/>
    <cellStyle name="Millares [0] 2 3 3 5 3" xfId="4845"/>
    <cellStyle name="Millares [0] 2 3 3 5 4" xfId="4846"/>
    <cellStyle name="Millares [0] 2 3 3 6" xfId="4847"/>
    <cellStyle name="Millares [0] 2 3 3 6 2" xfId="4848"/>
    <cellStyle name="Millares [0] 2 3 3 6 2 2" xfId="4849"/>
    <cellStyle name="Millares [0] 2 3 3 6 2 3" xfId="4850"/>
    <cellStyle name="Millares [0] 2 3 3 6 3" xfId="4851"/>
    <cellStyle name="Millares [0] 2 3 3 6 4" xfId="4852"/>
    <cellStyle name="Millares [0] 2 3 3 7" xfId="4853"/>
    <cellStyle name="Millares [0] 2 3 3 7 2" xfId="4854"/>
    <cellStyle name="Millares [0] 2 3 3 7 2 2" xfId="4855"/>
    <cellStyle name="Millares [0] 2 3 3 7 2 3" xfId="4856"/>
    <cellStyle name="Millares [0] 2 3 3 7 3" xfId="4857"/>
    <cellStyle name="Millares [0] 2 3 3 7 4" xfId="4858"/>
    <cellStyle name="Millares [0] 2 3 3 8" xfId="4859"/>
    <cellStyle name="Millares [0] 2 3 3 8 2" xfId="4860"/>
    <cellStyle name="Millares [0] 2 3 3 8 3" xfId="4861"/>
    <cellStyle name="Millares [0] 2 3 3 9" xfId="4862"/>
    <cellStyle name="Millares [0] 2 3 4" xfId="4863"/>
    <cellStyle name="Millares [0] 2 3 4 2" xfId="4864"/>
    <cellStyle name="Millares [0] 2 3 4 2 2" xfId="4865"/>
    <cellStyle name="Millares [0] 2 3 4 2 2 2" xfId="4866"/>
    <cellStyle name="Millares [0] 2 3 4 2 2 2 2" xfId="4867"/>
    <cellStyle name="Millares [0] 2 3 4 2 2 2 2 2" xfId="4868"/>
    <cellStyle name="Millares [0] 2 3 4 2 2 2 2 3" xfId="4869"/>
    <cellStyle name="Millares [0] 2 3 4 2 2 2 3" xfId="4870"/>
    <cellStyle name="Millares [0] 2 3 4 2 2 2 4" xfId="4871"/>
    <cellStyle name="Millares [0] 2 3 4 2 2 3" xfId="4872"/>
    <cellStyle name="Millares [0] 2 3 4 2 2 3 2" xfId="4873"/>
    <cellStyle name="Millares [0] 2 3 4 2 2 3 3" xfId="4874"/>
    <cellStyle name="Millares [0] 2 3 4 2 2 4" xfId="4875"/>
    <cellStyle name="Millares [0] 2 3 4 2 2 5" xfId="4876"/>
    <cellStyle name="Millares [0] 2 3 4 2 3" xfId="4877"/>
    <cellStyle name="Millares [0] 2 3 4 2 3 2" xfId="4878"/>
    <cellStyle name="Millares [0] 2 3 4 2 3 2 2" xfId="4879"/>
    <cellStyle name="Millares [0] 2 3 4 2 3 2 3" xfId="4880"/>
    <cellStyle name="Millares [0] 2 3 4 2 3 3" xfId="4881"/>
    <cellStyle name="Millares [0] 2 3 4 2 3 4" xfId="4882"/>
    <cellStyle name="Millares [0] 2 3 4 2 4" xfId="4883"/>
    <cellStyle name="Millares [0] 2 3 4 2 4 2" xfId="4884"/>
    <cellStyle name="Millares [0] 2 3 4 2 4 2 2" xfId="4885"/>
    <cellStyle name="Millares [0] 2 3 4 2 4 2 3" xfId="4886"/>
    <cellStyle name="Millares [0] 2 3 4 2 4 3" xfId="4887"/>
    <cellStyle name="Millares [0] 2 3 4 2 4 4" xfId="4888"/>
    <cellStyle name="Millares [0] 2 3 4 2 5" xfId="4889"/>
    <cellStyle name="Millares [0] 2 3 4 2 5 2" xfId="4890"/>
    <cellStyle name="Millares [0] 2 3 4 2 5 2 2" xfId="4891"/>
    <cellStyle name="Millares [0] 2 3 4 2 5 2 3" xfId="4892"/>
    <cellStyle name="Millares [0] 2 3 4 2 5 3" xfId="4893"/>
    <cellStyle name="Millares [0] 2 3 4 2 5 4" xfId="4894"/>
    <cellStyle name="Millares [0] 2 3 4 2 6" xfId="4895"/>
    <cellStyle name="Millares [0] 2 3 4 2 6 2" xfId="4896"/>
    <cellStyle name="Millares [0] 2 3 4 2 6 3" xfId="4897"/>
    <cellStyle name="Millares [0] 2 3 4 2 7" xfId="4898"/>
    <cellStyle name="Millares [0] 2 3 4 2 8" xfId="4899"/>
    <cellStyle name="Millares [0] 2 3 4 3" xfId="4900"/>
    <cellStyle name="Millares [0] 2 3 4 3 2" xfId="4901"/>
    <cellStyle name="Millares [0] 2 3 4 3 2 2" xfId="4902"/>
    <cellStyle name="Millares [0] 2 3 4 3 2 2 2" xfId="4903"/>
    <cellStyle name="Millares [0] 2 3 4 3 2 2 3" xfId="4904"/>
    <cellStyle name="Millares [0] 2 3 4 3 2 3" xfId="4905"/>
    <cellStyle name="Millares [0] 2 3 4 3 2 4" xfId="4906"/>
    <cellStyle name="Millares [0] 2 3 4 3 3" xfId="4907"/>
    <cellStyle name="Millares [0] 2 3 4 3 3 2" xfId="4908"/>
    <cellStyle name="Millares [0] 2 3 4 3 3 3" xfId="4909"/>
    <cellStyle name="Millares [0] 2 3 4 3 4" xfId="4910"/>
    <cellStyle name="Millares [0] 2 3 4 3 5" xfId="4911"/>
    <cellStyle name="Millares [0] 2 3 4 4" xfId="4912"/>
    <cellStyle name="Millares [0] 2 3 4 4 2" xfId="4913"/>
    <cellStyle name="Millares [0] 2 3 4 4 2 2" xfId="4914"/>
    <cellStyle name="Millares [0] 2 3 4 4 2 3" xfId="4915"/>
    <cellStyle name="Millares [0] 2 3 4 4 3" xfId="4916"/>
    <cellStyle name="Millares [0] 2 3 4 4 4" xfId="4917"/>
    <cellStyle name="Millares [0] 2 3 4 5" xfId="4918"/>
    <cellStyle name="Millares [0] 2 3 4 5 2" xfId="4919"/>
    <cellStyle name="Millares [0] 2 3 4 5 2 2" xfId="4920"/>
    <cellStyle name="Millares [0] 2 3 4 5 2 3" xfId="4921"/>
    <cellStyle name="Millares [0] 2 3 4 5 3" xfId="4922"/>
    <cellStyle name="Millares [0] 2 3 4 5 4" xfId="4923"/>
    <cellStyle name="Millares [0] 2 3 4 6" xfId="4924"/>
    <cellStyle name="Millares [0] 2 3 4 6 2" xfId="4925"/>
    <cellStyle name="Millares [0] 2 3 4 6 2 2" xfId="4926"/>
    <cellStyle name="Millares [0] 2 3 4 6 2 3" xfId="4927"/>
    <cellStyle name="Millares [0] 2 3 4 6 3" xfId="4928"/>
    <cellStyle name="Millares [0] 2 3 4 6 4" xfId="4929"/>
    <cellStyle name="Millares [0] 2 3 4 7" xfId="4930"/>
    <cellStyle name="Millares [0] 2 3 4 7 2" xfId="4931"/>
    <cellStyle name="Millares [0] 2 3 4 7 3" xfId="4932"/>
    <cellStyle name="Millares [0] 2 3 4 8" xfId="4933"/>
    <cellStyle name="Millares [0] 2 3 4 9" xfId="4934"/>
    <cellStyle name="Millares [0] 2 3 5" xfId="4935"/>
    <cellStyle name="Millares [0] 2 3 5 2" xfId="4936"/>
    <cellStyle name="Millares [0] 2 3 5 2 2" xfId="4937"/>
    <cellStyle name="Millares [0] 2 3 5 2 2 2" xfId="4938"/>
    <cellStyle name="Millares [0] 2 3 5 2 2 2 2" xfId="4939"/>
    <cellStyle name="Millares [0] 2 3 5 2 2 2 2 2" xfId="4940"/>
    <cellStyle name="Millares [0] 2 3 5 2 2 2 2 3" xfId="4941"/>
    <cellStyle name="Millares [0] 2 3 5 2 2 2 3" xfId="4942"/>
    <cellStyle name="Millares [0] 2 3 5 2 2 2 4" xfId="4943"/>
    <cellStyle name="Millares [0] 2 3 5 2 2 3" xfId="4944"/>
    <cellStyle name="Millares [0] 2 3 5 2 2 3 2" xfId="4945"/>
    <cellStyle name="Millares [0] 2 3 5 2 2 3 3" xfId="4946"/>
    <cellStyle name="Millares [0] 2 3 5 2 2 4" xfId="4947"/>
    <cellStyle name="Millares [0] 2 3 5 2 2 5" xfId="4948"/>
    <cellStyle name="Millares [0] 2 3 5 2 3" xfId="4949"/>
    <cellStyle name="Millares [0] 2 3 5 2 3 2" xfId="4950"/>
    <cellStyle name="Millares [0] 2 3 5 2 3 2 2" xfId="4951"/>
    <cellStyle name="Millares [0] 2 3 5 2 3 2 3" xfId="4952"/>
    <cellStyle name="Millares [0] 2 3 5 2 3 3" xfId="4953"/>
    <cellStyle name="Millares [0] 2 3 5 2 3 4" xfId="4954"/>
    <cellStyle name="Millares [0] 2 3 5 2 4" xfId="4955"/>
    <cellStyle name="Millares [0] 2 3 5 2 4 2" xfId="4956"/>
    <cellStyle name="Millares [0] 2 3 5 2 4 2 2" xfId="4957"/>
    <cellStyle name="Millares [0] 2 3 5 2 4 2 3" xfId="4958"/>
    <cellStyle name="Millares [0] 2 3 5 2 4 3" xfId="4959"/>
    <cellStyle name="Millares [0] 2 3 5 2 4 4" xfId="4960"/>
    <cellStyle name="Millares [0] 2 3 5 2 5" xfId="4961"/>
    <cellStyle name="Millares [0] 2 3 5 2 5 2" xfId="4962"/>
    <cellStyle name="Millares [0] 2 3 5 2 5 2 2" xfId="4963"/>
    <cellStyle name="Millares [0] 2 3 5 2 5 2 3" xfId="4964"/>
    <cellStyle name="Millares [0] 2 3 5 2 5 3" xfId="4965"/>
    <cellStyle name="Millares [0] 2 3 5 2 5 4" xfId="4966"/>
    <cellStyle name="Millares [0] 2 3 5 2 6" xfId="4967"/>
    <cellStyle name="Millares [0] 2 3 5 2 6 2" xfId="4968"/>
    <cellStyle name="Millares [0] 2 3 5 2 6 3" xfId="4969"/>
    <cellStyle name="Millares [0] 2 3 5 2 7" xfId="4970"/>
    <cellStyle name="Millares [0] 2 3 5 2 8" xfId="4971"/>
    <cellStyle name="Millares [0] 2 3 5 3" xfId="4972"/>
    <cellStyle name="Millares [0] 2 3 5 3 2" xfId="4973"/>
    <cellStyle name="Millares [0] 2 3 5 3 2 2" xfId="4974"/>
    <cellStyle name="Millares [0] 2 3 5 3 2 2 2" xfId="4975"/>
    <cellStyle name="Millares [0] 2 3 5 3 2 2 3" xfId="4976"/>
    <cellStyle name="Millares [0] 2 3 5 3 2 3" xfId="4977"/>
    <cellStyle name="Millares [0] 2 3 5 3 2 4" xfId="4978"/>
    <cellStyle name="Millares [0] 2 3 5 3 3" xfId="4979"/>
    <cellStyle name="Millares [0] 2 3 5 3 3 2" xfId="4980"/>
    <cellStyle name="Millares [0] 2 3 5 3 3 3" xfId="4981"/>
    <cellStyle name="Millares [0] 2 3 5 3 4" xfId="4982"/>
    <cellStyle name="Millares [0] 2 3 5 3 5" xfId="4983"/>
    <cellStyle name="Millares [0] 2 3 5 4" xfId="4984"/>
    <cellStyle name="Millares [0] 2 3 5 4 2" xfId="4985"/>
    <cellStyle name="Millares [0] 2 3 5 4 2 2" xfId="4986"/>
    <cellStyle name="Millares [0] 2 3 5 4 2 3" xfId="4987"/>
    <cellStyle name="Millares [0] 2 3 5 4 3" xfId="4988"/>
    <cellStyle name="Millares [0] 2 3 5 4 4" xfId="4989"/>
    <cellStyle name="Millares [0] 2 3 5 5" xfId="4990"/>
    <cellStyle name="Millares [0] 2 3 5 5 2" xfId="4991"/>
    <cellStyle name="Millares [0] 2 3 5 5 2 2" xfId="4992"/>
    <cellStyle name="Millares [0] 2 3 5 5 2 3" xfId="4993"/>
    <cellStyle name="Millares [0] 2 3 5 5 3" xfId="4994"/>
    <cellStyle name="Millares [0] 2 3 5 5 4" xfId="4995"/>
    <cellStyle name="Millares [0] 2 3 5 6" xfId="4996"/>
    <cellStyle name="Millares [0] 2 3 5 6 2" xfId="4997"/>
    <cellStyle name="Millares [0] 2 3 5 6 2 2" xfId="4998"/>
    <cellStyle name="Millares [0] 2 3 5 6 2 3" xfId="4999"/>
    <cellStyle name="Millares [0] 2 3 5 6 3" xfId="5000"/>
    <cellStyle name="Millares [0] 2 3 5 6 4" xfId="5001"/>
    <cellStyle name="Millares [0] 2 3 5 7" xfId="5002"/>
    <cellStyle name="Millares [0] 2 3 5 7 2" xfId="5003"/>
    <cellStyle name="Millares [0] 2 3 5 7 3" xfId="5004"/>
    <cellStyle name="Millares [0] 2 3 5 8" xfId="5005"/>
    <cellStyle name="Millares [0] 2 3 5 9" xfId="5006"/>
    <cellStyle name="Millares [0] 2 3 6" xfId="5007"/>
    <cellStyle name="Millares [0] 2 3 6 2" xfId="5008"/>
    <cellStyle name="Millares [0] 2 3 6 2 2" xfId="5009"/>
    <cellStyle name="Millares [0] 2 3 6 2 2 2" xfId="5010"/>
    <cellStyle name="Millares [0] 2 3 6 2 2 2 2" xfId="5011"/>
    <cellStyle name="Millares [0] 2 3 6 2 2 2 3" xfId="5012"/>
    <cellStyle name="Millares [0] 2 3 6 2 2 3" xfId="5013"/>
    <cellStyle name="Millares [0] 2 3 6 2 2 4" xfId="5014"/>
    <cellStyle name="Millares [0] 2 3 6 2 3" xfId="5015"/>
    <cellStyle name="Millares [0] 2 3 6 2 3 2" xfId="5016"/>
    <cellStyle name="Millares [0] 2 3 6 2 3 3" xfId="5017"/>
    <cellStyle name="Millares [0] 2 3 6 2 4" xfId="5018"/>
    <cellStyle name="Millares [0] 2 3 6 2 5" xfId="5019"/>
    <cellStyle name="Millares [0] 2 3 6 3" xfId="5020"/>
    <cellStyle name="Millares [0] 2 3 6 3 2" xfId="5021"/>
    <cellStyle name="Millares [0] 2 3 6 3 2 2" xfId="5022"/>
    <cellStyle name="Millares [0] 2 3 6 3 2 3" xfId="5023"/>
    <cellStyle name="Millares [0] 2 3 6 3 3" xfId="5024"/>
    <cellStyle name="Millares [0] 2 3 6 3 4" xfId="5025"/>
    <cellStyle name="Millares [0] 2 3 6 4" xfId="5026"/>
    <cellStyle name="Millares [0] 2 3 6 4 2" xfId="5027"/>
    <cellStyle name="Millares [0] 2 3 6 4 2 2" xfId="5028"/>
    <cellStyle name="Millares [0] 2 3 6 4 2 3" xfId="5029"/>
    <cellStyle name="Millares [0] 2 3 6 4 3" xfId="5030"/>
    <cellStyle name="Millares [0] 2 3 6 4 4" xfId="5031"/>
    <cellStyle name="Millares [0] 2 3 6 5" xfId="5032"/>
    <cellStyle name="Millares [0] 2 3 6 5 2" xfId="5033"/>
    <cellStyle name="Millares [0] 2 3 6 5 2 2" xfId="5034"/>
    <cellStyle name="Millares [0] 2 3 6 5 2 3" xfId="5035"/>
    <cellStyle name="Millares [0] 2 3 6 5 3" xfId="5036"/>
    <cellStyle name="Millares [0] 2 3 6 5 4" xfId="5037"/>
    <cellStyle name="Millares [0] 2 3 6 6" xfId="5038"/>
    <cellStyle name="Millares [0] 2 3 6 6 2" xfId="5039"/>
    <cellStyle name="Millares [0] 2 3 6 6 3" xfId="5040"/>
    <cellStyle name="Millares [0] 2 3 6 7" xfId="5041"/>
    <cellStyle name="Millares [0] 2 3 6 8" xfId="5042"/>
    <cellStyle name="Millares [0] 2 3 7" xfId="5043"/>
    <cellStyle name="Millares [0] 2 3 7 2" xfId="5044"/>
    <cellStyle name="Millares [0] 2 3 7 2 2" xfId="5045"/>
    <cellStyle name="Millares [0] 2 3 7 2 2 2" xfId="5046"/>
    <cellStyle name="Millares [0] 2 3 7 2 2 3" xfId="5047"/>
    <cellStyle name="Millares [0] 2 3 7 2 3" xfId="5048"/>
    <cellStyle name="Millares [0] 2 3 7 2 4" xfId="5049"/>
    <cellStyle name="Millares [0] 2 3 7 3" xfId="5050"/>
    <cellStyle name="Millares [0] 2 3 7 3 2" xfId="5051"/>
    <cellStyle name="Millares [0] 2 3 7 3 2 2" xfId="5052"/>
    <cellStyle name="Millares [0] 2 3 7 3 2 3" xfId="5053"/>
    <cellStyle name="Millares [0] 2 3 7 3 3" xfId="5054"/>
    <cellStyle name="Millares [0] 2 3 7 3 4" xfId="5055"/>
    <cellStyle name="Millares [0] 2 3 7 4" xfId="5056"/>
    <cellStyle name="Millares [0] 2 3 7 4 2" xfId="5057"/>
    <cellStyle name="Millares [0] 2 3 7 4 3" xfId="5058"/>
    <cellStyle name="Millares [0] 2 3 7 5" xfId="5059"/>
    <cellStyle name="Millares [0] 2 3 7 6" xfId="5060"/>
    <cellStyle name="Millares [0] 2 3 8" xfId="5061"/>
    <cellStyle name="Millares [0] 2 3 8 2" xfId="5062"/>
    <cellStyle name="Millares [0] 2 3 8 2 2" xfId="5063"/>
    <cellStyle name="Millares [0] 2 3 8 2 3" xfId="5064"/>
    <cellStyle name="Millares [0] 2 3 8 3" xfId="5065"/>
    <cellStyle name="Millares [0] 2 3 8 4" xfId="5066"/>
    <cellStyle name="Millares [0] 2 3 9" xfId="5067"/>
    <cellStyle name="Millares [0] 2 3 9 2" xfId="5068"/>
    <cellStyle name="Millares [0] 2 3 9 2 2" xfId="5069"/>
    <cellStyle name="Millares [0] 2 3 9 2 3" xfId="5070"/>
    <cellStyle name="Millares [0] 2 3 9 3" xfId="5071"/>
    <cellStyle name="Millares [0] 2 3 9 4" xfId="5072"/>
    <cellStyle name="Millares [0] 2 4" xfId="5073"/>
    <cellStyle name="Millares [0] 2 4 10" xfId="5074"/>
    <cellStyle name="Millares [0] 2 4 11" xfId="5075"/>
    <cellStyle name="Millares [0] 2 4 2" xfId="5076"/>
    <cellStyle name="Millares [0] 2 4 2 2" xfId="5077"/>
    <cellStyle name="Millares [0] 2 4 2 2 2" xfId="5078"/>
    <cellStyle name="Millares [0] 2 4 2 2 2 2" xfId="5079"/>
    <cellStyle name="Millares [0] 2 4 2 2 2 2 2" xfId="5080"/>
    <cellStyle name="Millares [0] 2 4 2 2 2 2 2 2" xfId="5081"/>
    <cellStyle name="Millares [0] 2 4 2 2 2 2 2 3" xfId="5082"/>
    <cellStyle name="Millares [0] 2 4 2 2 2 2 3" xfId="5083"/>
    <cellStyle name="Millares [0] 2 4 2 2 2 2 4" xfId="5084"/>
    <cellStyle name="Millares [0] 2 4 2 2 2 3" xfId="5085"/>
    <cellStyle name="Millares [0] 2 4 2 2 2 3 2" xfId="5086"/>
    <cellStyle name="Millares [0] 2 4 2 2 2 3 3" xfId="5087"/>
    <cellStyle name="Millares [0] 2 4 2 2 2 4" xfId="5088"/>
    <cellStyle name="Millares [0] 2 4 2 2 2 5" xfId="5089"/>
    <cellStyle name="Millares [0] 2 4 2 2 3" xfId="5090"/>
    <cellStyle name="Millares [0] 2 4 2 2 3 2" xfId="5091"/>
    <cellStyle name="Millares [0] 2 4 2 2 3 2 2" xfId="5092"/>
    <cellStyle name="Millares [0] 2 4 2 2 3 2 3" xfId="5093"/>
    <cellStyle name="Millares [0] 2 4 2 2 3 3" xfId="5094"/>
    <cellStyle name="Millares [0] 2 4 2 2 3 4" xfId="5095"/>
    <cellStyle name="Millares [0] 2 4 2 2 4" xfId="5096"/>
    <cellStyle name="Millares [0] 2 4 2 2 4 2" xfId="5097"/>
    <cellStyle name="Millares [0] 2 4 2 2 4 2 2" xfId="5098"/>
    <cellStyle name="Millares [0] 2 4 2 2 4 2 3" xfId="5099"/>
    <cellStyle name="Millares [0] 2 4 2 2 4 3" xfId="5100"/>
    <cellStyle name="Millares [0] 2 4 2 2 4 4" xfId="5101"/>
    <cellStyle name="Millares [0] 2 4 2 2 5" xfId="5102"/>
    <cellStyle name="Millares [0] 2 4 2 2 5 2" xfId="5103"/>
    <cellStyle name="Millares [0] 2 4 2 2 5 2 2" xfId="5104"/>
    <cellStyle name="Millares [0] 2 4 2 2 5 2 3" xfId="5105"/>
    <cellStyle name="Millares [0] 2 4 2 2 5 3" xfId="5106"/>
    <cellStyle name="Millares [0] 2 4 2 2 5 4" xfId="5107"/>
    <cellStyle name="Millares [0] 2 4 2 2 6" xfId="5108"/>
    <cellStyle name="Millares [0] 2 4 2 2 6 2" xfId="5109"/>
    <cellStyle name="Millares [0] 2 4 2 2 6 3" xfId="5110"/>
    <cellStyle name="Millares [0] 2 4 2 2 7" xfId="5111"/>
    <cellStyle name="Millares [0] 2 4 2 2 8" xfId="5112"/>
    <cellStyle name="Millares [0] 2 4 2 3" xfId="5113"/>
    <cellStyle name="Millares [0] 2 4 2 3 2" xfId="5114"/>
    <cellStyle name="Millares [0] 2 4 2 3 2 2" xfId="5115"/>
    <cellStyle name="Millares [0] 2 4 2 3 2 2 2" xfId="5116"/>
    <cellStyle name="Millares [0] 2 4 2 3 2 2 3" xfId="5117"/>
    <cellStyle name="Millares [0] 2 4 2 3 2 3" xfId="5118"/>
    <cellStyle name="Millares [0] 2 4 2 3 2 4" xfId="5119"/>
    <cellStyle name="Millares [0] 2 4 2 3 3" xfId="5120"/>
    <cellStyle name="Millares [0] 2 4 2 3 3 2" xfId="5121"/>
    <cellStyle name="Millares [0] 2 4 2 3 3 3" xfId="5122"/>
    <cellStyle name="Millares [0] 2 4 2 3 4" xfId="5123"/>
    <cellStyle name="Millares [0] 2 4 2 3 5" xfId="5124"/>
    <cellStyle name="Millares [0] 2 4 2 4" xfId="5125"/>
    <cellStyle name="Millares [0] 2 4 2 4 2" xfId="5126"/>
    <cellStyle name="Millares [0] 2 4 2 4 2 2" xfId="5127"/>
    <cellStyle name="Millares [0] 2 4 2 4 2 3" xfId="5128"/>
    <cellStyle name="Millares [0] 2 4 2 4 3" xfId="5129"/>
    <cellStyle name="Millares [0] 2 4 2 4 4" xfId="5130"/>
    <cellStyle name="Millares [0] 2 4 2 5" xfId="5131"/>
    <cellStyle name="Millares [0] 2 4 2 5 2" xfId="5132"/>
    <cellStyle name="Millares [0] 2 4 2 5 2 2" xfId="5133"/>
    <cellStyle name="Millares [0] 2 4 2 5 2 3" xfId="5134"/>
    <cellStyle name="Millares [0] 2 4 2 5 3" xfId="5135"/>
    <cellStyle name="Millares [0] 2 4 2 5 4" xfId="5136"/>
    <cellStyle name="Millares [0] 2 4 2 6" xfId="5137"/>
    <cellStyle name="Millares [0] 2 4 2 6 2" xfId="5138"/>
    <cellStyle name="Millares [0] 2 4 2 6 2 2" xfId="5139"/>
    <cellStyle name="Millares [0] 2 4 2 6 2 3" xfId="5140"/>
    <cellStyle name="Millares [0] 2 4 2 6 3" xfId="5141"/>
    <cellStyle name="Millares [0] 2 4 2 6 4" xfId="5142"/>
    <cellStyle name="Millares [0] 2 4 2 7" xfId="5143"/>
    <cellStyle name="Millares [0] 2 4 2 7 2" xfId="5144"/>
    <cellStyle name="Millares [0] 2 4 2 7 3" xfId="5145"/>
    <cellStyle name="Millares [0] 2 4 2 8" xfId="5146"/>
    <cellStyle name="Millares [0] 2 4 2 9" xfId="5147"/>
    <cellStyle name="Millares [0] 2 4 3" xfId="5148"/>
    <cellStyle name="Millares [0] 2 4 3 2" xfId="5149"/>
    <cellStyle name="Millares [0] 2 4 3 2 2" xfId="5150"/>
    <cellStyle name="Millares [0] 2 4 3 2 2 2" xfId="5151"/>
    <cellStyle name="Millares [0] 2 4 3 2 2 2 2" xfId="5152"/>
    <cellStyle name="Millares [0] 2 4 3 2 2 2 3" xfId="5153"/>
    <cellStyle name="Millares [0] 2 4 3 2 2 3" xfId="5154"/>
    <cellStyle name="Millares [0] 2 4 3 2 2 4" xfId="5155"/>
    <cellStyle name="Millares [0] 2 4 3 2 3" xfId="5156"/>
    <cellStyle name="Millares [0] 2 4 3 2 3 2" xfId="5157"/>
    <cellStyle name="Millares [0] 2 4 3 2 3 3" xfId="5158"/>
    <cellStyle name="Millares [0] 2 4 3 2 4" xfId="5159"/>
    <cellStyle name="Millares [0] 2 4 3 2 5" xfId="5160"/>
    <cellStyle name="Millares [0] 2 4 3 3" xfId="5161"/>
    <cellStyle name="Millares [0] 2 4 3 3 2" xfId="5162"/>
    <cellStyle name="Millares [0] 2 4 3 3 2 2" xfId="5163"/>
    <cellStyle name="Millares [0] 2 4 3 3 2 3" xfId="5164"/>
    <cellStyle name="Millares [0] 2 4 3 3 3" xfId="5165"/>
    <cellStyle name="Millares [0] 2 4 3 3 4" xfId="5166"/>
    <cellStyle name="Millares [0] 2 4 3 4" xfId="5167"/>
    <cellStyle name="Millares [0] 2 4 3 4 2" xfId="5168"/>
    <cellStyle name="Millares [0] 2 4 3 4 2 2" xfId="5169"/>
    <cellStyle name="Millares [0] 2 4 3 4 2 3" xfId="5170"/>
    <cellStyle name="Millares [0] 2 4 3 4 3" xfId="5171"/>
    <cellStyle name="Millares [0] 2 4 3 4 4" xfId="5172"/>
    <cellStyle name="Millares [0] 2 4 3 5" xfId="5173"/>
    <cellStyle name="Millares [0] 2 4 3 5 2" xfId="5174"/>
    <cellStyle name="Millares [0] 2 4 3 5 2 2" xfId="5175"/>
    <cellStyle name="Millares [0] 2 4 3 5 2 3" xfId="5176"/>
    <cellStyle name="Millares [0] 2 4 3 5 3" xfId="5177"/>
    <cellStyle name="Millares [0] 2 4 3 5 4" xfId="5178"/>
    <cellStyle name="Millares [0] 2 4 3 6" xfId="5179"/>
    <cellStyle name="Millares [0] 2 4 3 6 2" xfId="5180"/>
    <cellStyle name="Millares [0] 2 4 3 6 3" xfId="5181"/>
    <cellStyle name="Millares [0] 2 4 3 7" xfId="5182"/>
    <cellStyle name="Millares [0] 2 4 3 8" xfId="5183"/>
    <cellStyle name="Millares [0] 2 4 4" xfId="5184"/>
    <cellStyle name="Millares [0] 2 4 4 2" xfId="5185"/>
    <cellStyle name="Millares [0] 2 4 4 2 2" xfId="5186"/>
    <cellStyle name="Millares [0] 2 4 4 2 2 2" xfId="5187"/>
    <cellStyle name="Millares [0] 2 4 4 2 2 3" xfId="5188"/>
    <cellStyle name="Millares [0] 2 4 4 2 3" xfId="5189"/>
    <cellStyle name="Millares [0] 2 4 4 2 4" xfId="5190"/>
    <cellStyle name="Millares [0] 2 4 4 3" xfId="5191"/>
    <cellStyle name="Millares [0] 2 4 4 3 2" xfId="5192"/>
    <cellStyle name="Millares [0] 2 4 4 3 2 2" xfId="5193"/>
    <cellStyle name="Millares [0] 2 4 4 3 2 3" xfId="5194"/>
    <cellStyle name="Millares [0] 2 4 4 3 3" xfId="5195"/>
    <cellStyle name="Millares [0] 2 4 4 3 4" xfId="5196"/>
    <cellStyle name="Millares [0] 2 4 4 4" xfId="5197"/>
    <cellStyle name="Millares [0] 2 4 4 4 2" xfId="5198"/>
    <cellStyle name="Millares [0] 2 4 4 4 3" xfId="5199"/>
    <cellStyle name="Millares [0] 2 4 4 5" xfId="5200"/>
    <cellStyle name="Millares [0] 2 4 4 6" xfId="5201"/>
    <cellStyle name="Millares [0] 2 4 5" xfId="5202"/>
    <cellStyle name="Millares [0] 2 4 5 2" xfId="5203"/>
    <cellStyle name="Millares [0] 2 4 5 2 2" xfId="5204"/>
    <cellStyle name="Millares [0] 2 4 5 2 3" xfId="5205"/>
    <cellStyle name="Millares [0] 2 4 5 3" xfId="5206"/>
    <cellStyle name="Millares [0] 2 4 5 4" xfId="5207"/>
    <cellStyle name="Millares [0] 2 4 6" xfId="5208"/>
    <cellStyle name="Millares [0] 2 4 6 2" xfId="5209"/>
    <cellStyle name="Millares [0] 2 4 6 2 2" xfId="5210"/>
    <cellStyle name="Millares [0] 2 4 6 2 3" xfId="5211"/>
    <cellStyle name="Millares [0] 2 4 6 3" xfId="5212"/>
    <cellStyle name="Millares [0] 2 4 6 4" xfId="5213"/>
    <cellStyle name="Millares [0] 2 4 7" xfId="5214"/>
    <cellStyle name="Millares [0] 2 4 7 2" xfId="5215"/>
    <cellStyle name="Millares [0] 2 4 7 2 2" xfId="5216"/>
    <cellStyle name="Millares [0] 2 4 7 2 3" xfId="5217"/>
    <cellStyle name="Millares [0] 2 4 7 3" xfId="5218"/>
    <cellStyle name="Millares [0] 2 4 7 4" xfId="5219"/>
    <cellStyle name="Millares [0] 2 4 8" xfId="5220"/>
    <cellStyle name="Millares [0] 2 4 8 2" xfId="5221"/>
    <cellStyle name="Millares [0] 2 4 8 2 2" xfId="5222"/>
    <cellStyle name="Millares [0] 2 4 8 2 3" xfId="5223"/>
    <cellStyle name="Millares [0] 2 4 8 3" xfId="5224"/>
    <cellStyle name="Millares [0] 2 4 8 4" xfId="5225"/>
    <cellStyle name="Millares [0] 2 4 9" xfId="5226"/>
    <cellStyle name="Millares [0] 2 4 9 2" xfId="5227"/>
    <cellStyle name="Millares [0] 2 4 9 3" xfId="5228"/>
    <cellStyle name="Millares [0] 2 5" xfId="5229"/>
    <cellStyle name="Millares [0] 2 5 2" xfId="5230"/>
    <cellStyle name="Millares [0] 2 5 2 2" xfId="5231"/>
    <cellStyle name="Millares [0] 2 5 2 2 2" xfId="5232"/>
    <cellStyle name="Millares [0] 2 5 2 2 2 2" xfId="5233"/>
    <cellStyle name="Millares [0] 2 5 2 2 2 2 2" xfId="5234"/>
    <cellStyle name="Millares [0] 2 5 2 2 2 2 3" xfId="5235"/>
    <cellStyle name="Millares [0] 2 5 2 2 2 3" xfId="5236"/>
    <cellStyle name="Millares [0] 2 5 2 2 2 4" xfId="5237"/>
    <cellStyle name="Millares [0] 2 5 2 2 3" xfId="5238"/>
    <cellStyle name="Millares [0] 2 5 2 2 3 2" xfId="5239"/>
    <cellStyle name="Millares [0] 2 5 2 2 3 3" xfId="5240"/>
    <cellStyle name="Millares [0] 2 5 2 2 4" xfId="5241"/>
    <cellStyle name="Millares [0] 2 5 2 2 5" xfId="5242"/>
    <cellStyle name="Millares [0] 2 5 2 3" xfId="5243"/>
    <cellStyle name="Millares [0] 2 5 2 3 2" xfId="5244"/>
    <cellStyle name="Millares [0] 2 5 2 3 2 2" xfId="5245"/>
    <cellStyle name="Millares [0] 2 5 2 3 2 3" xfId="5246"/>
    <cellStyle name="Millares [0] 2 5 2 3 3" xfId="5247"/>
    <cellStyle name="Millares [0] 2 5 2 3 4" xfId="5248"/>
    <cellStyle name="Millares [0] 2 5 2 4" xfId="5249"/>
    <cellStyle name="Millares [0] 2 5 2 4 2" xfId="5250"/>
    <cellStyle name="Millares [0] 2 5 2 4 2 2" xfId="5251"/>
    <cellStyle name="Millares [0] 2 5 2 4 2 3" xfId="5252"/>
    <cellStyle name="Millares [0] 2 5 2 4 3" xfId="5253"/>
    <cellStyle name="Millares [0] 2 5 2 4 4" xfId="5254"/>
    <cellStyle name="Millares [0] 2 5 2 5" xfId="5255"/>
    <cellStyle name="Millares [0] 2 5 2 5 2" xfId="5256"/>
    <cellStyle name="Millares [0] 2 5 2 5 2 2" xfId="5257"/>
    <cellStyle name="Millares [0] 2 5 2 5 2 3" xfId="5258"/>
    <cellStyle name="Millares [0] 2 5 2 5 3" xfId="5259"/>
    <cellStyle name="Millares [0] 2 5 2 5 4" xfId="5260"/>
    <cellStyle name="Millares [0] 2 5 2 6" xfId="5261"/>
    <cellStyle name="Millares [0] 2 5 2 6 2" xfId="5262"/>
    <cellStyle name="Millares [0] 2 5 2 6 3" xfId="5263"/>
    <cellStyle name="Millares [0] 2 5 2 7" xfId="5264"/>
    <cellStyle name="Millares [0] 2 5 2 8" xfId="5265"/>
    <cellStyle name="Millares [0] 2 5 3" xfId="5266"/>
    <cellStyle name="Millares [0] 2 5 3 2" xfId="5267"/>
    <cellStyle name="Millares [0] 2 5 3 2 2" xfId="5268"/>
    <cellStyle name="Millares [0] 2 5 3 2 2 2" xfId="5269"/>
    <cellStyle name="Millares [0] 2 5 3 2 2 3" xfId="5270"/>
    <cellStyle name="Millares [0] 2 5 3 2 3" xfId="5271"/>
    <cellStyle name="Millares [0] 2 5 3 2 4" xfId="5272"/>
    <cellStyle name="Millares [0] 2 5 3 3" xfId="5273"/>
    <cellStyle name="Millares [0] 2 5 3 3 2" xfId="5274"/>
    <cellStyle name="Millares [0] 2 5 3 3 3" xfId="5275"/>
    <cellStyle name="Millares [0] 2 5 3 4" xfId="5276"/>
    <cellStyle name="Millares [0] 2 5 3 5" xfId="5277"/>
    <cellStyle name="Millares [0] 2 5 4" xfId="5278"/>
    <cellStyle name="Millares [0] 2 5 4 2" xfId="5279"/>
    <cellStyle name="Millares [0] 2 5 4 2 2" xfId="5280"/>
    <cellStyle name="Millares [0] 2 5 4 2 3" xfId="5281"/>
    <cellStyle name="Millares [0] 2 5 4 3" xfId="5282"/>
    <cellStyle name="Millares [0] 2 5 4 4" xfId="5283"/>
    <cellStyle name="Millares [0] 2 5 5" xfId="5284"/>
    <cellStyle name="Millares [0] 2 5 5 2" xfId="5285"/>
    <cellStyle name="Millares [0] 2 5 5 2 2" xfId="5286"/>
    <cellStyle name="Millares [0] 2 5 5 2 3" xfId="5287"/>
    <cellStyle name="Millares [0] 2 5 5 3" xfId="5288"/>
    <cellStyle name="Millares [0] 2 5 5 4" xfId="5289"/>
    <cellStyle name="Millares [0] 2 5 6" xfId="5290"/>
    <cellStyle name="Millares [0] 2 5 6 2" xfId="5291"/>
    <cellStyle name="Millares [0] 2 5 6 2 2" xfId="5292"/>
    <cellStyle name="Millares [0] 2 5 6 2 3" xfId="5293"/>
    <cellStyle name="Millares [0] 2 5 6 3" xfId="5294"/>
    <cellStyle name="Millares [0] 2 5 6 4" xfId="5295"/>
    <cellStyle name="Millares [0] 2 5 7" xfId="5296"/>
    <cellStyle name="Millares [0] 2 5 7 2" xfId="5297"/>
    <cellStyle name="Millares [0] 2 5 7 3" xfId="5298"/>
    <cellStyle name="Millares [0] 2 5 8" xfId="5299"/>
    <cellStyle name="Millares [0] 2 5 9" xfId="5300"/>
    <cellStyle name="Millares [0] 2 6" xfId="5301"/>
    <cellStyle name="Millares [0] 2 6 2" xfId="5302"/>
    <cellStyle name="Millares [0] 2 6 2 2" xfId="5303"/>
    <cellStyle name="Millares [0] 2 6 2 2 2" xfId="5304"/>
    <cellStyle name="Millares [0] 2 6 2 2 2 2" xfId="5305"/>
    <cellStyle name="Millares [0] 2 6 2 2 2 2 2" xfId="5306"/>
    <cellStyle name="Millares [0] 2 6 2 2 2 2 3" xfId="5307"/>
    <cellStyle name="Millares [0] 2 6 2 2 2 3" xfId="5308"/>
    <cellStyle name="Millares [0] 2 6 2 2 2 4" xfId="5309"/>
    <cellStyle name="Millares [0] 2 6 2 2 3" xfId="5310"/>
    <cellStyle name="Millares [0] 2 6 2 2 3 2" xfId="5311"/>
    <cellStyle name="Millares [0] 2 6 2 2 3 3" xfId="5312"/>
    <cellStyle name="Millares [0] 2 6 2 2 4" xfId="5313"/>
    <cellStyle name="Millares [0] 2 6 2 2 5" xfId="5314"/>
    <cellStyle name="Millares [0] 2 6 2 3" xfId="5315"/>
    <cellStyle name="Millares [0] 2 6 2 3 2" xfId="5316"/>
    <cellStyle name="Millares [0] 2 6 2 3 2 2" xfId="5317"/>
    <cellStyle name="Millares [0] 2 6 2 3 2 3" xfId="5318"/>
    <cellStyle name="Millares [0] 2 6 2 3 3" xfId="5319"/>
    <cellStyle name="Millares [0] 2 6 2 3 4" xfId="5320"/>
    <cellStyle name="Millares [0] 2 6 2 4" xfId="5321"/>
    <cellStyle name="Millares [0] 2 6 2 4 2" xfId="5322"/>
    <cellStyle name="Millares [0] 2 6 2 4 2 2" xfId="5323"/>
    <cellStyle name="Millares [0] 2 6 2 4 2 3" xfId="5324"/>
    <cellStyle name="Millares [0] 2 6 2 4 3" xfId="5325"/>
    <cellStyle name="Millares [0] 2 6 2 4 4" xfId="5326"/>
    <cellStyle name="Millares [0] 2 6 2 5" xfId="5327"/>
    <cellStyle name="Millares [0] 2 6 2 5 2" xfId="5328"/>
    <cellStyle name="Millares [0] 2 6 2 5 2 2" xfId="5329"/>
    <cellStyle name="Millares [0] 2 6 2 5 2 3" xfId="5330"/>
    <cellStyle name="Millares [0] 2 6 2 5 3" xfId="5331"/>
    <cellStyle name="Millares [0] 2 6 2 5 4" xfId="5332"/>
    <cellStyle name="Millares [0] 2 6 2 6" xfId="5333"/>
    <cellStyle name="Millares [0] 2 6 2 6 2" xfId="5334"/>
    <cellStyle name="Millares [0] 2 6 2 6 3" xfId="5335"/>
    <cellStyle name="Millares [0] 2 6 2 7" xfId="5336"/>
    <cellStyle name="Millares [0] 2 6 2 8" xfId="5337"/>
    <cellStyle name="Millares [0] 2 6 3" xfId="5338"/>
    <cellStyle name="Millares [0] 2 6 3 2" xfId="5339"/>
    <cellStyle name="Millares [0] 2 6 3 2 2" xfId="5340"/>
    <cellStyle name="Millares [0] 2 6 3 2 2 2" xfId="5341"/>
    <cellStyle name="Millares [0] 2 6 3 2 2 3" xfId="5342"/>
    <cellStyle name="Millares [0] 2 6 3 2 3" xfId="5343"/>
    <cellStyle name="Millares [0] 2 6 3 2 4" xfId="5344"/>
    <cellStyle name="Millares [0] 2 6 3 3" xfId="5345"/>
    <cellStyle name="Millares [0] 2 6 3 3 2" xfId="5346"/>
    <cellStyle name="Millares [0] 2 6 3 3 3" xfId="5347"/>
    <cellStyle name="Millares [0] 2 6 3 4" xfId="5348"/>
    <cellStyle name="Millares [0] 2 6 3 5" xfId="5349"/>
    <cellStyle name="Millares [0] 2 6 4" xfId="5350"/>
    <cellStyle name="Millares [0] 2 6 4 2" xfId="5351"/>
    <cellStyle name="Millares [0] 2 6 4 2 2" xfId="5352"/>
    <cellStyle name="Millares [0] 2 6 4 2 3" xfId="5353"/>
    <cellStyle name="Millares [0] 2 6 4 3" xfId="5354"/>
    <cellStyle name="Millares [0] 2 6 4 4" xfId="5355"/>
    <cellStyle name="Millares [0] 2 6 5" xfId="5356"/>
    <cellStyle name="Millares [0] 2 6 5 2" xfId="5357"/>
    <cellStyle name="Millares [0] 2 6 5 2 2" xfId="5358"/>
    <cellStyle name="Millares [0] 2 6 5 2 3" xfId="5359"/>
    <cellStyle name="Millares [0] 2 6 5 3" xfId="5360"/>
    <cellStyle name="Millares [0] 2 6 5 4" xfId="5361"/>
    <cellStyle name="Millares [0] 2 6 6" xfId="5362"/>
    <cellStyle name="Millares [0] 2 6 6 2" xfId="5363"/>
    <cellStyle name="Millares [0] 2 6 6 2 2" xfId="5364"/>
    <cellStyle name="Millares [0] 2 6 6 2 3" xfId="5365"/>
    <cellStyle name="Millares [0] 2 6 6 3" xfId="5366"/>
    <cellStyle name="Millares [0] 2 6 6 4" xfId="5367"/>
    <cellStyle name="Millares [0] 2 6 7" xfId="5368"/>
    <cellStyle name="Millares [0] 2 6 7 2" xfId="5369"/>
    <cellStyle name="Millares [0] 2 6 7 3" xfId="5370"/>
    <cellStyle name="Millares [0] 2 6 8" xfId="5371"/>
    <cellStyle name="Millares [0] 2 6 9" xfId="5372"/>
    <cellStyle name="Millares [0] 2 7" xfId="5373"/>
    <cellStyle name="Millares [0] 2 7 2" xfId="5374"/>
    <cellStyle name="Millares [0] 2 7 2 2" xfId="5375"/>
    <cellStyle name="Millares [0] 2 7 2 2 2" xfId="5376"/>
    <cellStyle name="Millares [0] 2 7 2 2 2 2" xfId="5377"/>
    <cellStyle name="Millares [0] 2 7 2 2 2 3" xfId="5378"/>
    <cellStyle name="Millares [0] 2 7 2 2 3" xfId="5379"/>
    <cellStyle name="Millares [0] 2 7 2 2 4" xfId="5380"/>
    <cellStyle name="Millares [0] 2 7 2 3" xfId="5381"/>
    <cellStyle name="Millares [0] 2 7 2 3 2" xfId="5382"/>
    <cellStyle name="Millares [0] 2 7 2 3 3" xfId="5383"/>
    <cellStyle name="Millares [0] 2 7 2 4" xfId="5384"/>
    <cellStyle name="Millares [0] 2 7 2 5" xfId="5385"/>
    <cellStyle name="Millares [0] 2 7 3" xfId="5386"/>
    <cellStyle name="Millares [0] 2 7 3 2" xfId="5387"/>
    <cellStyle name="Millares [0] 2 7 3 2 2" xfId="5388"/>
    <cellStyle name="Millares [0] 2 7 3 2 3" xfId="5389"/>
    <cellStyle name="Millares [0] 2 7 3 3" xfId="5390"/>
    <cellStyle name="Millares [0] 2 7 3 4" xfId="5391"/>
    <cellStyle name="Millares [0] 2 7 4" xfId="5392"/>
    <cellStyle name="Millares [0] 2 7 4 2" xfId="5393"/>
    <cellStyle name="Millares [0] 2 7 4 2 2" xfId="5394"/>
    <cellStyle name="Millares [0] 2 7 4 2 3" xfId="5395"/>
    <cellStyle name="Millares [0] 2 7 4 3" xfId="5396"/>
    <cellStyle name="Millares [0] 2 7 4 4" xfId="5397"/>
    <cellStyle name="Millares [0] 2 7 5" xfId="5398"/>
    <cellStyle name="Millares [0] 2 7 5 2" xfId="5399"/>
    <cellStyle name="Millares [0] 2 7 5 2 2" xfId="5400"/>
    <cellStyle name="Millares [0] 2 7 5 2 3" xfId="5401"/>
    <cellStyle name="Millares [0] 2 7 5 3" xfId="5402"/>
    <cellStyle name="Millares [0] 2 7 5 4" xfId="5403"/>
    <cellStyle name="Millares [0] 2 7 6" xfId="5404"/>
    <cellStyle name="Millares [0] 2 7 6 2" xfId="5405"/>
    <cellStyle name="Millares [0] 2 7 6 3" xfId="5406"/>
    <cellStyle name="Millares [0] 2 7 7" xfId="5407"/>
    <cellStyle name="Millares [0] 2 7 8" xfId="5408"/>
    <cellStyle name="Millares [0] 2 8" xfId="5409"/>
    <cellStyle name="Millares [0] 2 8 2" xfId="5410"/>
    <cellStyle name="Millares [0] 2 8 2 2" xfId="5411"/>
    <cellStyle name="Millares [0] 2 8 2 2 2" xfId="5412"/>
    <cellStyle name="Millares [0] 2 8 2 2 3" xfId="5413"/>
    <cellStyle name="Millares [0] 2 8 2 3" xfId="5414"/>
    <cellStyle name="Millares [0] 2 8 2 4" xfId="5415"/>
    <cellStyle name="Millares [0] 2 8 3" xfId="5416"/>
    <cellStyle name="Millares [0] 2 8 3 2" xfId="5417"/>
    <cellStyle name="Millares [0] 2 8 3 2 2" xfId="5418"/>
    <cellStyle name="Millares [0] 2 8 3 2 3" xfId="5419"/>
    <cellStyle name="Millares [0] 2 8 3 3" xfId="5420"/>
    <cellStyle name="Millares [0] 2 8 3 4" xfId="5421"/>
    <cellStyle name="Millares [0] 2 8 4" xfId="5422"/>
    <cellStyle name="Millares [0] 2 8 4 2" xfId="5423"/>
    <cellStyle name="Millares [0] 2 8 4 3" xfId="5424"/>
    <cellStyle name="Millares [0] 2 8 5" xfId="5425"/>
    <cellStyle name="Millares [0] 2 8 6" xfId="5426"/>
    <cellStyle name="Millares [0] 2 9" xfId="5427"/>
    <cellStyle name="Millares [0] 2 9 2" xfId="5428"/>
    <cellStyle name="Millares [0] 2 9 2 2" xfId="5429"/>
    <cellStyle name="Millares [0] 2 9 2 3" xfId="5430"/>
    <cellStyle name="Millares [0] 2 9 3" xfId="5431"/>
    <cellStyle name="Millares [0] 2 9 4" xfId="5432"/>
    <cellStyle name="Millares [0] 3" xfId="5433"/>
    <cellStyle name="Millares [0] 3 2" xfId="5434"/>
    <cellStyle name="Millares [0] 3 2 2" xfId="5435"/>
    <cellStyle name="Millares [0] 3 2 2 10" xfId="5436"/>
    <cellStyle name="Millares [0] 3 2 2 2" xfId="5437"/>
    <cellStyle name="Millares [0] 3 2 2 2 2" xfId="5438"/>
    <cellStyle name="Millares [0] 3 2 2 2 2 2" xfId="5439"/>
    <cellStyle name="Millares [0] 3 2 2 2 2 2 2" xfId="5440"/>
    <cellStyle name="Millares [0] 3 2 2 2 2 2 2 2" xfId="5441"/>
    <cellStyle name="Millares [0] 3 2 2 2 2 2 2 2 2" xfId="5442"/>
    <cellStyle name="Millares [0] 3 2 2 2 2 2 2 2 3" xfId="5443"/>
    <cellStyle name="Millares [0] 3 2 2 2 2 2 2 3" xfId="5444"/>
    <cellStyle name="Millares [0] 3 2 2 2 2 2 2 4" xfId="5445"/>
    <cellStyle name="Millares [0] 3 2 2 2 2 2 3" xfId="5446"/>
    <cellStyle name="Millares [0] 3 2 2 2 2 2 3 2" xfId="5447"/>
    <cellStyle name="Millares [0] 3 2 2 2 2 2 3 3" xfId="5448"/>
    <cellStyle name="Millares [0] 3 2 2 2 2 2 4" xfId="5449"/>
    <cellStyle name="Millares [0] 3 2 2 2 2 2 5" xfId="5450"/>
    <cellStyle name="Millares [0] 3 2 2 2 2 3" xfId="5451"/>
    <cellStyle name="Millares [0] 3 2 2 2 2 3 2" xfId="5452"/>
    <cellStyle name="Millares [0] 3 2 2 2 2 3 2 2" xfId="5453"/>
    <cellStyle name="Millares [0] 3 2 2 2 2 3 2 3" xfId="5454"/>
    <cellStyle name="Millares [0] 3 2 2 2 2 3 3" xfId="5455"/>
    <cellStyle name="Millares [0] 3 2 2 2 2 3 4" xfId="5456"/>
    <cellStyle name="Millares [0] 3 2 2 2 2 4" xfId="5457"/>
    <cellStyle name="Millares [0] 3 2 2 2 2 4 2" xfId="5458"/>
    <cellStyle name="Millares [0] 3 2 2 2 2 4 2 2" xfId="5459"/>
    <cellStyle name="Millares [0] 3 2 2 2 2 4 2 3" xfId="5460"/>
    <cellStyle name="Millares [0] 3 2 2 2 2 4 3" xfId="5461"/>
    <cellStyle name="Millares [0] 3 2 2 2 2 4 4" xfId="5462"/>
    <cellStyle name="Millares [0] 3 2 2 2 2 5" xfId="5463"/>
    <cellStyle name="Millares [0] 3 2 2 2 2 5 2" xfId="5464"/>
    <cellStyle name="Millares [0] 3 2 2 2 2 5 2 2" xfId="5465"/>
    <cellStyle name="Millares [0] 3 2 2 2 2 5 2 3" xfId="5466"/>
    <cellStyle name="Millares [0] 3 2 2 2 2 5 3" xfId="5467"/>
    <cellStyle name="Millares [0] 3 2 2 2 2 5 4" xfId="5468"/>
    <cellStyle name="Millares [0] 3 2 2 2 2 6" xfId="5469"/>
    <cellStyle name="Millares [0] 3 2 2 2 2 6 2" xfId="5470"/>
    <cellStyle name="Millares [0] 3 2 2 2 2 6 3" xfId="5471"/>
    <cellStyle name="Millares [0] 3 2 2 2 2 7" xfId="5472"/>
    <cellStyle name="Millares [0] 3 2 2 2 2 8" xfId="5473"/>
    <cellStyle name="Millares [0] 3 2 2 2 3" xfId="5474"/>
    <cellStyle name="Millares [0] 3 2 2 2 3 2" xfId="5475"/>
    <cellStyle name="Millares [0] 3 2 2 2 3 2 2" xfId="5476"/>
    <cellStyle name="Millares [0] 3 2 2 2 3 2 2 2" xfId="5477"/>
    <cellStyle name="Millares [0] 3 2 2 2 3 2 2 3" xfId="5478"/>
    <cellStyle name="Millares [0] 3 2 2 2 3 2 3" xfId="5479"/>
    <cellStyle name="Millares [0] 3 2 2 2 3 2 4" xfId="5480"/>
    <cellStyle name="Millares [0] 3 2 2 2 3 3" xfId="5481"/>
    <cellStyle name="Millares [0] 3 2 2 2 3 3 2" xfId="5482"/>
    <cellStyle name="Millares [0] 3 2 2 2 3 3 3" xfId="5483"/>
    <cellStyle name="Millares [0] 3 2 2 2 3 4" xfId="5484"/>
    <cellStyle name="Millares [0] 3 2 2 2 3 5" xfId="5485"/>
    <cellStyle name="Millares [0] 3 2 2 2 4" xfId="5486"/>
    <cellStyle name="Millares [0] 3 2 2 2 4 2" xfId="5487"/>
    <cellStyle name="Millares [0] 3 2 2 2 4 2 2" xfId="5488"/>
    <cellStyle name="Millares [0] 3 2 2 2 4 2 3" xfId="5489"/>
    <cellStyle name="Millares [0] 3 2 2 2 4 3" xfId="5490"/>
    <cellStyle name="Millares [0] 3 2 2 2 4 4" xfId="5491"/>
    <cellStyle name="Millares [0] 3 2 2 2 5" xfId="5492"/>
    <cellStyle name="Millares [0] 3 2 2 2 5 2" xfId="5493"/>
    <cellStyle name="Millares [0] 3 2 2 2 5 2 2" xfId="5494"/>
    <cellStyle name="Millares [0] 3 2 2 2 5 2 3" xfId="5495"/>
    <cellStyle name="Millares [0] 3 2 2 2 5 3" xfId="5496"/>
    <cellStyle name="Millares [0] 3 2 2 2 5 4" xfId="5497"/>
    <cellStyle name="Millares [0] 3 2 2 2 6" xfId="5498"/>
    <cellStyle name="Millares [0] 3 2 2 2 6 2" xfId="5499"/>
    <cellStyle name="Millares [0] 3 2 2 2 6 2 2" xfId="5500"/>
    <cellStyle name="Millares [0] 3 2 2 2 6 2 3" xfId="5501"/>
    <cellStyle name="Millares [0] 3 2 2 2 6 3" xfId="5502"/>
    <cellStyle name="Millares [0] 3 2 2 2 6 4" xfId="5503"/>
    <cellStyle name="Millares [0] 3 2 2 2 7" xfId="5504"/>
    <cellStyle name="Millares [0] 3 2 2 2 7 2" xfId="5505"/>
    <cellStyle name="Millares [0] 3 2 2 2 7 3" xfId="5506"/>
    <cellStyle name="Millares [0] 3 2 2 2 8" xfId="5507"/>
    <cellStyle name="Millares [0] 3 2 2 2 9" xfId="5508"/>
    <cellStyle name="Millares [0] 3 2 2 3" xfId="5509"/>
    <cellStyle name="Millares [0] 3 2 2 3 2" xfId="5510"/>
    <cellStyle name="Millares [0] 3 2 2 3 2 2" xfId="5511"/>
    <cellStyle name="Millares [0] 3 2 2 3 2 2 2" xfId="5512"/>
    <cellStyle name="Millares [0] 3 2 2 3 2 2 2 2" xfId="5513"/>
    <cellStyle name="Millares [0] 3 2 2 3 2 2 2 3" xfId="5514"/>
    <cellStyle name="Millares [0] 3 2 2 3 2 2 3" xfId="5515"/>
    <cellStyle name="Millares [0] 3 2 2 3 2 2 4" xfId="5516"/>
    <cellStyle name="Millares [0] 3 2 2 3 2 3" xfId="5517"/>
    <cellStyle name="Millares [0] 3 2 2 3 2 3 2" xfId="5518"/>
    <cellStyle name="Millares [0] 3 2 2 3 2 3 3" xfId="5519"/>
    <cellStyle name="Millares [0] 3 2 2 3 2 4" xfId="5520"/>
    <cellStyle name="Millares [0] 3 2 2 3 2 5" xfId="5521"/>
    <cellStyle name="Millares [0] 3 2 2 3 3" xfId="5522"/>
    <cellStyle name="Millares [0] 3 2 2 3 3 2" xfId="5523"/>
    <cellStyle name="Millares [0] 3 2 2 3 3 2 2" xfId="5524"/>
    <cellStyle name="Millares [0] 3 2 2 3 3 2 3" xfId="5525"/>
    <cellStyle name="Millares [0] 3 2 2 3 3 3" xfId="5526"/>
    <cellStyle name="Millares [0] 3 2 2 3 3 4" xfId="5527"/>
    <cellStyle name="Millares [0] 3 2 2 3 4" xfId="5528"/>
    <cellStyle name="Millares [0] 3 2 2 3 4 2" xfId="5529"/>
    <cellStyle name="Millares [0] 3 2 2 3 4 2 2" xfId="5530"/>
    <cellStyle name="Millares [0] 3 2 2 3 4 2 3" xfId="5531"/>
    <cellStyle name="Millares [0] 3 2 2 3 4 3" xfId="5532"/>
    <cellStyle name="Millares [0] 3 2 2 3 4 4" xfId="5533"/>
    <cellStyle name="Millares [0] 3 2 2 3 5" xfId="5534"/>
    <cellStyle name="Millares [0] 3 2 2 3 5 2" xfId="5535"/>
    <cellStyle name="Millares [0] 3 2 2 3 5 2 2" xfId="5536"/>
    <cellStyle name="Millares [0] 3 2 2 3 5 2 3" xfId="5537"/>
    <cellStyle name="Millares [0] 3 2 2 3 5 3" xfId="5538"/>
    <cellStyle name="Millares [0] 3 2 2 3 5 4" xfId="5539"/>
    <cellStyle name="Millares [0] 3 2 2 3 6" xfId="5540"/>
    <cellStyle name="Millares [0] 3 2 2 3 6 2" xfId="5541"/>
    <cellStyle name="Millares [0] 3 2 2 3 6 3" xfId="5542"/>
    <cellStyle name="Millares [0] 3 2 2 3 7" xfId="5543"/>
    <cellStyle name="Millares [0] 3 2 2 3 8" xfId="5544"/>
    <cellStyle name="Millares [0] 3 2 2 4" xfId="5545"/>
    <cellStyle name="Millares [0] 3 2 2 4 2" xfId="5546"/>
    <cellStyle name="Millares [0] 3 2 2 4 2 2" xfId="5547"/>
    <cellStyle name="Millares [0] 3 2 2 4 2 2 2" xfId="5548"/>
    <cellStyle name="Millares [0] 3 2 2 4 2 2 3" xfId="5549"/>
    <cellStyle name="Millares [0] 3 2 2 4 2 3" xfId="5550"/>
    <cellStyle name="Millares [0] 3 2 2 4 2 4" xfId="5551"/>
    <cellStyle name="Millares [0] 3 2 2 4 3" xfId="5552"/>
    <cellStyle name="Millares [0] 3 2 2 4 3 2" xfId="5553"/>
    <cellStyle name="Millares [0] 3 2 2 4 3 3" xfId="5554"/>
    <cellStyle name="Millares [0] 3 2 2 4 4" xfId="5555"/>
    <cellStyle name="Millares [0] 3 2 2 4 5" xfId="5556"/>
    <cellStyle name="Millares [0] 3 2 2 5" xfId="5557"/>
    <cellStyle name="Millares [0] 3 2 2 5 2" xfId="5558"/>
    <cellStyle name="Millares [0] 3 2 2 5 2 2" xfId="5559"/>
    <cellStyle name="Millares [0] 3 2 2 5 2 3" xfId="5560"/>
    <cellStyle name="Millares [0] 3 2 2 5 3" xfId="5561"/>
    <cellStyle name="Millares [0] 3 2 2 5 4" xfId="5562"/>
    <cellStyle name="Millares [0] 3 2 2 6" xfId="5563"/>
    <cellStyle name="Millares [0] 3 2 2 6 2" xfId="5564"/>
    <cellStyle name="Millares [0] 3 2 2 6 2 2" xfId="5565"/>
    <cellStyle name="Millares [0] 3 2 2 6 2 3" xfId="5566"/>
    <cellStyle name="Millares [0] 3 2 2 6 3" xfId="5567"/>
    <cellStyle name="Millares [0] 3 2 2 6 4" xfId="5568"/>
    <cellStyle name="Millares [0] 3 2 2 7" xfId="5569"/>
    <cellStyle name="Millares [0] 3 2 2 7 2" xfId="5570"/>
    <cellStyle name="Millares [0] 3 2 2 7 2 2" xfId="5571"/>
    <cellStyle name="Millares [0] 3 2 2 7 2 3" xfId="5572"/>
    <cellStyle name="Millares [0] 3 2 2 7 3" xfId="5573"/>
    <cellStyle name="Millares [0] 3 2 2 7 4" xfId="5574"/>
    <cellStyle name="Millares [0] 3 2 2 8" xfId="5575"/>
    <cellStyle name="Millares [0] 3 2 2 8 2" xfId="5576"/>
    <cellStyle name="Millares [0] 3 2 2 8 3" xfId="5577"/>
    <cellStyle name="Millares [0] 3 2 2 9" xfId="5578"/>
    <cellStyle name="Millares [0] 3 2 3" xfId="5579"/>
    <cellStyle name="Millares [0] 3 2 3 10" xfId="5580"/>
    <cellStyle name="Millares [0] 3 2 3 2" xfId="5581"/>
    <cellStyle name="Millares [0] 3 2 3 2 2" xfId="5582"/>
    <cellStyle name="Millares [0] 3 2 3 2 2 2" xfId="5583"/>
    <cellStyle name="Millares [0] 3 2 3 2 2 2 2" xfId="5584"/>
    <cellStyle name="Millares [0] 3 2 3 2 2 2 2 2" xfId="5585"/>
    <cellStyle name="Millares [0] 3 2 3 2 2 2 2 2 2" xfId="5586"/>
    <cellStyle name="Millares [0] 3 2 3 2 2 2 2 2 3" xfId="5587"/>
    <cellStyle name="Millares [0] 3 2 3 2 2 2 2 3" xfId="5588"/>
    <cellStyle name="Millares [0] 3 2 3 2 2 2 2 4" xfId="5589"/>
    <cellStyle name="Millares [0] 3 2 3 2 2 2 3" xfId="5590"/>
    <cellStyle name="Millares [0] 3 2 3 2 2 2 3 2" xfId="5591"/>
    <cellStyle name="Millares [0] 3 2 3 2 2 2 3 3" xfId="5592"/>
    <cellStyle name="Millares [0] 3 2 3 2 2 2 4" xfId="5593"/>
    <cellStyle name="Millares [0] 3 2 3 2 2 2 5" xfId="5594"/>
    <cellStyle name="Millares [0] 3 2 3 2 2 3" xfId="5595"/>
    <cellStyle name="Millares [0] 3 2 3 2 2 3 2" xfId="5596"/>
    <cellStyle name="Millares [0] 3 2 3 2 2 3 2 2" xfId="5597"/>
    <cellStyle name="Millares [0] 3 2 3 2 2 3 2 3" xfId="5598"/>
    <cellStyle name="Millares [0] 3 2 3 2 2 3 3" xfId="5599"/>
    <cellStyle name="Millares [0] 3 2 3 2 2 3 4" xfId="5600"/>
    <cellStyle name="Millares [0] 3 2 3 2 2 4" xfId="5601"/>
    <cellStyle name="Millares [0] 3 2 3 2 2 4 2" xfId="5602"/>
    <cellStyle name="Millares [0] 3 2 3 2 2 4 2 2" xfId="5603"/>
    <cellStyle name="Millares [0] 3 2 3 2 2 4 2 3" xfId="5604"/>
    <cellStyle name="Millares [0] 3 2 3 2 2 4 3" xfId="5605"/>
    <cellStyle name="Millares [0] 3 2 3 2 2 4 4" xfId="5606"/>
    <cellStyle name="Millares [0] 3 2 3 2 2 5" xfId="5607"/>
    <cellStyle name="Millares [0] 3 2 3 2 2 5 2" xfId="5608"/>
    <cellStyle name="Millares [0] 3 2 3 2 2 5 2 2" xfId="5609"/>
    <cellStyle name="Millares [0] 3 2 3 2 2 5 2 3" xfId="5610"/>
    <cellStyle name="Millares [0] 3 2 3 2 2 5 3" xfId="5611"/>
    <cellStyle name="Millares [0] 3 2 3 2 2 5 4" xfId="5612"/>
    <cellStyle name="Millares [0] 3 2 3 2 2 6" xfId="5613"/>
    <cellStyle name="Millares [0] 3 2 3 2 2 6 2" xfId="5614"/>
    <cellStyle name="Millares [0] 3 2 3 2 2 6 3" xfId="5615"/>
    <cellStyle name="Millares [0] 3 2 3 2 2 7" xfId="5616"/>
    <cellStyle name="Millares [0] 3 2 3 2 2 8" xfId="5617"/>
    <cellStyle name="Millares [0] 3 2 3 2 3" xfId="5618"/>
    <cellStyle name="Millares [0] 3 2 3 2 3 2" xfId="5619"/>
    <cellStyle name="Millares [0] 3 2 3 2 3 2 2" xfId="5620"/>
    <cellStyle name="Millares [0] 3 2 3 2 3 2 2 2" xfId="5621"/>
    <cellStyle name="Millares [0] 3 2 3 2 3 2 2 3" xfId="5622"/>
    <cellStyle name="Millares [0] 3 2 3 2 3 2 3" xfId="5623"/>
    <cellStyle name="Millares [0] 3 2 3 2 3 2 4" xfId="5624"/>
    <cellStyle name="Millares [0] 3 2 3 2 3 3" xfId="5625"/>
    <cellStyle name="Millares [0] 3 2 3 2 3 3 2" xfId="5626"/>
    <cellStyle name="Millares [0] 3 2 3 2 3 3 3" xfId="5627"/>
    <cellStyle name="Millares [0] 3 2 3 2 3 4" xfId="5628"/>
    <cellStyle name="Millares [0] 3 2 3 2 3 5" xfId="5629"/>
    <cellStyle name="Millares [0] 3 2 3 2 4" xfId="5630"/>
    <cellStyle name="Millares [0] 3 2 3 2 4 2" xfId="5631"/>
    <cellStyle name="Millares [0] 3 2 3 2 4 2 2" xfId="5632"/>
    <cellStyle name="Millares [0] 3 2 3 2 4 2 3" xfId="5633"/>
    <cellStyle name="Millares [0] 3 2 3 2 4 3" xfId="5634"/>
    <cellStyle name="Millares [0] 3 2 3 2 4 4" xfId="5635"/>
    <cellStyle name="Millares [0] 3 2 3 2 5" xfId="5636"/>
    <cellStyle name="Millares [0] 3 2 3 2 5 2" xfId="5637"/>
    <cellStyle name="Millares [0] 3 2 3 2 5 2 2" xfId="5638"/>
    <cellStyle name="Millares [0] 3 2 3 2 5 2 3" xfId="5639"/>
    <cellStyle name="Millares [0] 3 2 3 2 5 3" xfId="5640"/>
    <cellStyle name="Millares [0] 3 2 3 2 5 4" xfId="5641"/>
    <cellStyle name="Millares [0] 3 2 3 2 6" xfId="5642"/>
    <cellStyle name="Millares [0] 3 2 3 2 6 2" xfId="5643"/>
    <cellStyle name="Millares [0] 3 2 3 2 6 2 2" xfId="5644"/>
    <cellStyle name="Millares [0] 3 2 3 2 6 2 3" xfId="5645"/>
    <cellStyle name="Millares [0] 3 2 3 2 6 3" xfId="5646"/>
    <cellStyle name="Millares [0] 3 2 3 2 6 4" xfId="5647"/>
    <cellStyle name="Millares [0] 3 2 3 2 7" xfId="5648"/>
    <cellStyle name="Millares [0] 3 2 3 2 7 2" xfId="5649"/>
    <cellStyle name="Millares [0] 3 2 3 2 7 3" xfId="5650"/>
    <cellStyle name="Millares [0] 3 2 3 2 8" xfId="5651"/>
    <cellStyle name="Millares [0] 3 2 3 2 9" xfId="5652"/>
    <cellStyle name="Millares [0] 3 2 3 3" xfId="5653"/>
    <cellStyle name="Millares [0] 3 2 3 3 2" xfId="5654"/>
    <cellStyle name="Millares [0] 3 2 3 3 2 2" xfId="5655"/>
    <cellStyle name="Millares [0] 3 2 3 3 2 2 2" xfId="5656"/>
    <cellStyle name="Millares [0] 3 2 3 3 2 2 2 2" xfId="5657"/>
    <cellStyle name="Millares [0] 3 2 3 3 2 2 2 3" xfId="5658"/>
    <cellStyle name="Millares [0] 3 2 3 3 2 2 3" xfId="5659"/>
    <cellStyle name="Millares [0] 3 2 3 3 2 2 4" xfId="5660"/>
    <cellStyle name="Millares [0] 3 2 3 3 2 3" xfId="5661"/>
    <cellStyle name="Millares [0] 3 2 3 3 2 3 2" xfId="5662"/>
    <cellStyle name="Millares [0] 3 2 3 3 2 3 3" xfId="5663"/>
    <cellStyle name="Millares [0] 3 2 3 3 2 4" xfId="5664"/>
    <cellStyle name="Millares [0] 3 2 3 3 2 5" xfId="5665"/>
    <cellStyle name="Millares [0] 3 2 3 3 3" xfId="5666"/>
    <cellStyle name="Millares [0] 3 2 3 3 3 2" xfId="5667"/>
    <cellStyle name="Millares [0] 3 2 3 3 3 2 2" xfId="5668"/>
    <cellStyle name="Millares [0] 3 2 3 3 3 2 3" xfId="5669"/>
    <cellStyle name="Millares [0] 3 2 3 3 3 3" xfId="5670"/>
    <cellStyle name="Millares [0] 3 2 3 3 3 4" xfId="5671"/>
    <cellStyle name="Millares [0] 3 2 3 3 4" xfId="5672"/>
    <cellStyle name="Millares [0] 3 2 3 3 4 2" xfId="5673"/>
    <cellStyle name="Millares [0] 3 2 3 3 4 2 2" xfId="5674"/>
    <cellStyle name="Millares [0] 3 2 3 3 4 2 3" xfId="5675"/>
    <cellStyle name="Millares [0] 3 2 3 3 4 3" xfId="5676"/>
    <cellStyle name="Millares [0] 3 2 3 3 4 4" xfId="5677"/>
    <cellStyle name="Millares [0] 3 2 3 3 5" xfId="5678"/>
    <cellStyle name="Millares [0] 3 2 3 3 5 2" xfId="5679"/>
    <cellStyle name="Millares [0] 3 2 3 3 5 2 2" xfId="5680"/>
    <cellStyle name="Millares [0] 3 2 3 3 5 2 3" xfId="5681"/>
    <cellStyle name="Millares [0] 3 2 3 3 5 3" xfId="5682"/>
    <cellStyle name="Millares [0] 3 2 3 3 5 4" xfId="5683"/>
    <cellStyle name="Millares [0] 3 2 3 3 6" xfId="5684"/>
    <cellStyle name="Millares [0] 3 2 3 3 6 2" xfId="5685"/>
    <cellStyle name="Millares [0] 3 2 3 3 6 3" xfId="5686"/>
    <cellStyle name="Millares [0] 3 2 3 3 7" xfId="5687"/>
    <cellStyle name="Millares [0] 3 2 3 3 8" xfId="5688"/>
    <cellStyle name="Millares [0] 3 2 3 4" xfId="5689"/>
    <cellStyle name="Millares [0] 3 2 3 4 2" xfId="5690"/>
    <cellStyle name="Millares [0] 3 2 3 4 2 2" xfId="5691"/>
    <cellStyle name="Millares [0] 3 2 3 4 2 2 2" xfId="5692"/>
    <cellStyle name="Millares [0] 3 2 3 4 2 2 3" xfId="5693"/>
    <cellStyle name="Millares [0] 3 2 3 4 2 3" xfId="5694"/>
    <cellStyle name="Millares [0] 3 2 3 4 2 4" xfId="5695"/>
    <cellStyle name="Millares [0] 3 2 3 4 3" xfId="5696"/>
    <cellStyle name="Millares [0] 3 2 3 4 3 2" xfId="5697"/>
    <cellStyle name="Millares [0] 3 2 3 4 3 3" xfId="5698"/>
    <cellStyle name="Millares [0] 3 2 3 4 4" xfId="5699"/>
    <cellStyle name="Millares [0] 3 2 3 4 5" xfId="5700"/>
    <cellStyle name="Millares [0] 3 2 3 5" xfId="5701"/>
    <cellStyle name="Millares [0] 3 2 3 5 2" xfId="5702"/>
    <cellStyle name="Millares [0] 3 2 3 5 2 2" xfId="5703"/>
    <cellStyle name="Millares [0] 3 2 3 5 2 3" xfId="5704"/>
    <cellStyle name="Millares [0] 3 2 3 5 3" xfId="5705"/>
    <cellStyle name="Millares [0] 3 2 3 5 4" xfId="5706"/>
    <cellStyle name="Millares [0] 3 2 3 6" xfId="5707"/>
    <cellStyle name="Millares [0] 3 2 3 6 2" xfId="5708"/>
    <cellStyle name="Millares [0] 3 2 3 6 2 2" xfId="5709"/>
    <cellStyle name="Millares [0] 3 2 3 6 2 3" xfId="5710"/>
    <cellStyle name="Millares [0] 3 2 3 6 3" xfId="5711"/>
    <cellStyle name="Millares [0] 3 2 3 6 4" xfId="5712"/>
    <cellStyle name="Millares [0] 3 2 3 7" xfId="5713"/>
    <cellStyle name="Millares [0] 3 2 3 7 2" xfId="5714"/>
    <cellStyle name="Millares [0] 3 2 3 7 2 2" xfId="5715"/>
    <cellStyle name="Millares [0] 3 2 3 7 2 3" xfId="5716"/>
    <cellStyle name="Millares [0] 3 2 3 7 3" xfId="5717"/>
    <cellStyle name="Millares [0] 3 2 3 7 4" xfId="5718"/>
    <cellStyle name="Millares [0] 3 2 3 8" xfId="5719"/>
    <cellStyle name="Millares [0] 3 2 3 8 2" xfId="5720"/>
    <cellStyle name="Millares [0] 3 2 3 8 3" xfId="5721"/>
    <cellStyle name="Millares [0] 3 2 3 9" xfId="5722"/>
    <cellStyle name="Millares [0] 3 2 4" xfId="5723"/>
    <cellStyle name="Millares [0] 3 2 4 2" xfId="5724"/>
    <cellStyle name="Millares [0] 3 2 4 2 2" xfId="5725"/>
    <cellStyle name="Millares [0] 3 2 4 2 3" xfId="5726"/>
    <cellStyle name="Millares [0] 3 2 4 3" xfId="5727"/>
    <cellStyle name="Millares [0] 3 2 4 4" xfId="5728"/>
    <cellStyle name="Millares [0] 3 2 5" xfId="5729"/>
    <cellStyle name="Millares [0] 3 2 5 2" xfId="5730"/>
    <cellStyle name="Millares [0] 3 2 5 2 2" xfId="5731"/>
    <cellStyle name="Millares [0] 3 2 5 2 3" xfId="5732"/>
    <cellStyle name="Millares [0] 3 2 5 3" xfId="5733"/>
    <cellStyle name="Millares [0] 3 2 5 4" xfId="5734"/>
    <cellStyle name="Millares [0] 3 2 6" xfId="5735"/>
    <cellStyle name="Millares [0] 3 2 6 2" xfId="5736"/>
    <cellStyle name="Millares [0] 3 2 6 2 2" xfId="5737"/>
    <cellStyle name="Millares [0] 3 2 6 2 3" xfId="5738"/>
    <cellStyle name="Millares [0] 3 2 6 3" xfId="5739"/>
    <cellStyle name="Millares [0] 3 2 6 4" xfId="5740"/>
    <cellStyle name="Millares [0] 3 2 7" xfId="5741"/>
    <cellStyle name="Millares [0] 3 2 7 2" xfId="5742"/>
    <cellStyle name="Millares [0] 3 2 7 3" xfId="5743"/>
    <cellStyle name="Millares [0] 3 2 8" xfId="5744"/>
    <cellStyle name="Millares [0] 3 2 9" xfId="5745"/>
    <cellStyle name="Millares [0] 3 3" xfId="5746"/>
    <cellStyle name="Millares [0] 3 3 10" xfId="5747"/>
    <cellStyle name="Millares [0] 3 3 10 2" xfId="5748"/>
    <cellStyle name="Millares [0] 3 3 10 3" xfId="5749"/>
    <cellStyle name="Millares [0] 3 3 11" xfId="5750"/>
    <cellStyle name="Millares [0] 3 3 12" xfId="5751"/>
    <cellStyle name="Millares [0] 3 3 2" xfId="5752"/>
    <cellStyle name="Millares [0] 3 3 2 10" xfId="5753"/>
    <cellStyle name="Millares [0] 3 3 2 2" xfId="5754"/>
    <cellStyle name="Millares [0] 3 3 2 2 2" xfId="5755"/>
    <cellStyle name="Millares [0] 3 3 2 2 2 2" xfId="5756"/>
    <cellStyle name="Millares [0] 3 3 2 2 2 2 2" xfId="5757"/>
    <cellStyle name="Millares [0] 3 3 2 2 2 2 2 2" xfId="5758"/>
    <cellStyle name="Millares [0] 3 3 2 2 2 2 2 2 2" xfId="5759"/>
    <cellStyle name="Millares [0] 3 3 2 2 2 2 2 2 3" xfId="5760"/>
    <cellStyle name="Millares [0] 3 3 2 2 2 2 2 3" xfId="5761"/>
    <cellStyle name="Millares [0] 3 3 2 2 2 2 2 4" xfId="5762"/>
    <cellStyle name="Millares [0] 3 3 2 2 2 2 3" xfId="5763"/>
    <cellStyle name="Millares [0] 3 3 2 2 2 2 3 2" xfId="5764"/>
    <cellStyle name="Millares [0] 3 3 2 2 2 2 3 3" xfId="5765"/>
    <cellStyle name="Millares [0] 3 3 2 2 2 2 4" xfId="5766"/>
    <cellStyle name="Millares [0] 3 3 2 2 2 2 5" xfId="5767"/>
    <cellStyle name="Millares [0] 3 3 2 2 2 3" xfId="5768"/>
    <cellStyle name="Millares [0] 3 3 2 2 2 3 2" xfId="5769"/>
    <cellStyle name="Millares [0] 3 3 2 2 2 3 2 2" xfId="5770"/>
    <cellStyle name="Millares [0] 3 3 2 2 2 3 2 3" xfId="5771"/>
    <cellStyle name="Millares [0] 3 3 2 2 2 3 3" xfId="5772"/>
    <cellStyle name="Millares [0] 3 3 2 2 2 3 4" xfId="5773"/>
    <cellStyle name="Millares [0] 3 3 2 2 2 4" xfId="5774"/>
    <cellStyle name="Millares [0] 3 3 2 2 2 4 2" xfId="5775"/>
    <cellStyle name="Millares [0] 3 3 2 2 2 4 2 2" xfId="5776"/>
    <cellStyle name="Millares [0] 3 3 2 2 2 4 2 3" xfId="5777"/>
    <cellStyle name="Millares [0] 3 3 2 2 2 4 3" xfId="5778"/>
    <cellStyle name="Millares [0] 3 3 2 2 2 4 4" xfId="5779"/>
    <cellStyle name="Millares [0] 3 3 2 2 2 5" xfId="5780"/>
    <cellStyle name="Millares [0] 3 3 2 2 2 5 2" xfId="5781"/>
    <cellStyle name="Millares [0] 3 3 2 2 2 5 2 2" xfId="5782"/>
    <cellStyle name="Millares [0] 3 3 2 2 2 5 2 3" xfId="5783"/>
    <cellStyle name="Millares [0] 3 3 2 2 2 5 3" xfId="5784"/>
    <cellStyle name="Millares [0] 3 3 2 2 2 5 4" xfId="5785"/>
    <cellStyle name="Millares [0] 3 3 2 2 2 6" xfId="5786"/>
    <cellStyle name="Millares [0] 3 3 2 2 2 6 2" xfId="5787"/>
    <cellStyle name="Millares [0] 3 3 2 2 2 6 3" xfId="5788"/>
    <cellStyle name="Millares [0] 3 3 2 2 2 7" xfId="5789"/>
    <cellStyle name="Millares [0] 3 3 2 2 2 8" xfId="5790"/>
    <cellStyle name="Millares [0] 3 3 2 2 3" xfId="5791"/>
    <cellStyle name="Millares [0] 3 3 2 2 3 2" xfId="5792"/>
    <cellStyle name="Millares [0] 3 3 2 2 3 2 2" xfId="5793"/>
    <cellStyle name="Millares [0] 3 3 2 2 3 2 2 2" xfId="5794"/>
    <cellStyle name="Millares [0] 3 3 2 2 3 2 2 3" xfId="5795"/>
    <cellStyle name="Millares [0] 3 3 2 2 3 2 3" xfId="5796"/>
    <cellStyle name="Millares [0] 3 3 2 2 3 2 4" xfId="5797"/>
    <cellStyle name="Millares [0] 3 3 2 2 3 3" xfId="5798"/>
    <cellStyle name="Millares [0] 3 3 2 2 3 3 2" xfId="5799"/>
    <cellStyle name="Millares [0] 3 3 2 2 3 3 3" xfId="5800"/>
    <cellStyle name="Millares [0] 3 3 2 2 3 4" xfId="5801"/>
    <cellStyle name="Millares [0] 3 3 2 2 3 5" xfId="5802"/>
    <cellStyle name="Millares [0] 3 3 2 2 4" xfId="5803"/>
    <cellStyle name="Millares [0] 3 3 2 2 4 2" xfId="5804"/>
    <cellStyle name="Millares [0] 3 3 2 2 4 2 2" xfId="5805"/>
    <cellStyle name="Millares [0] 3 3 2 2 4 2 3" xfId="5806"/>
    <cellStyle name="Millares [0] 3 3 2 2 4 3" xfId="5807"/>
    <cellStyle name="Millares [0] 3 3 2 2 4 4" xfId="5808"/>
    <cellStyle name="Millares [0] 3 3 2 2 5" xfId="5809"/>
    <cellStyle name="Millares [0] 3 3 2 2 5 2" xfId="5810"/>
    <cellStyle name="Millares [0] 3 3 2 2 5 2 2" xfId="5811"/>
    <cellStyle name="Millares [0] 3 3 2 2 5 2 3" xfId="5812"/>
    <cellStyle name="Millares [0] 3 3 2 2 5 3" xfId="5813"/>
    <cellStyle name="Millares [0] 3 3 2 2 5 4" xfId="5814"/>
    <cellStyle name="Millares [0] 3 3 2 2 6" xfId="5815"/>
    <cellStyle name="Millares [0] 3 3 2 2 6 2" xfId="5816"/>
    <cellStyle name="Millares [0] 3 3 2 2 6 2 2" xfId="5817"/>
    <cellStyle name="Millares [0] 3 3 2 2 6 2 3" xfId="5818"/>
    <cellStyle name="Millares [0] 3 3 2 2 6 3" xfId="5819"/>
    <cellStyle name="Millares [0] 3 3 2 2 6 4" xfId="5820"/>
    <cellStyle name="Millares [0] 3 3 2 2 7" xfId="5821"/>
    <cellStyle name="Millares [0] 3 3 2 2 7 2" xfId="5822"/>
    <cellStyle name="Millares [0] 3 3 2 2 7 3" xfId="5823"/>
    <cellStyle name="Millares [0] 3 3 2 2 8" xfId="5824"/>
    <cellStyle name="Millares [0] 3 3 2 2 9" xfId="5825"/>
    <cellStyle name="Millares [0] 3 3 2 3" xfId="5826"/>
    <cellStyle name="Millares [0] 3 3 2 3 2" xfId="5827"/>
    <cellStyle name="Millares [0] 3 3 2 3 2 2" xfId="5828"/>
    <cellStyle name="Millares [0] 3 3 2 3 2 2 2" xfId="5829"/>
    <cellStyle name="Millares [0] 3 3 2 3 2 2 2 2" xfId="5830"/>
    <cellStyle name="Millares [0] 3 3 2 3 2 2 2 3" xfId="5831"/>
    <cellStyle name="Millares [0] 3 3 2 3 2 2 3" xfId="5832"/>
    <cellStyle name="Millares [0] 3 3 2 3 2 2 4" xfId="5833"/>
    <cellStyle name="Millares [0] 3 3 2 3 2 3" xfId="5834"/>
    <cellStyle name="Millares [0] 3 3 2 3 2 3 2" xfId="5835"/>
    <cellStyle name="Millares [0] 3 3 2 3 2 3 3" xfId="5836"/>
    <cellStyle name="Millares [0] 3 3 2 3 2 4" xfId="5837"/>
    <cellStyle name="Millares [0] 3 3 2 3 2 5" xfId="5838"/>
    <cellStyle name="Millares [0] 3 3 2 3 3" xfId="5839"/>
    <cellStyle name="Millares [0] 3 3 2 3 3 2" xfId="5840"/>
    <cellStyle name="Millares [0] 3 3 2 3 3 2 2" xfId="5841"/>
    <cellStyle name="Millares [0] 3 3 2 3 3 2 3" xfId="5842"/>
    <cellStyle name="Millares [0] 3 3 2 3 3 3" xfId="5843"/>
    <cellStyle name="Millares [0] 3 3 2 3 3 4" xfId="5844"/>
    <cellStyle name="Millares [0] 3 3 2 3 4" xfId="5845"/>
    <cellStyle name="Millares [0] 3 3 2 3 4 2" xfId="5846"/>
    <cellStyle name="Millares [0] 3 3 2 3 4 2 2" xfId="5847"/>
    <cellStyle name="Millares [0] 3 3 2 3 4 2 3" xfId="5848"/>
    <cellStyle name="Millares [0] 3 3 2 3 4 3" xfId="5849"/>
    <cellStyle name="Millares [0] 3 3 2 3 4 4" xfId="5850"/>
    <cellStyle name="Millares [0] 3 3 2 3 5" xfId="5851"/>
    <cellStyle name="Millares [0] 3 3 2 3 5 2" xfId="5852"/>
    <cellStyle name="Millares [0] 3 3 2 3 5 2 2" xfId="5853"/>
    <cellStyle name="Millares [0] 3 3 2 3 5 2 3" xfId="5854"/>
    <cellStyle name="Millares [0] 3 3 2 3 5 3" xfId="5855"/>
    <cellStyle name="Millares [0] 3 3 2 3 5 4" xfId="5856"/>
    <cellStyle name="Millares [0] 3 3 2 3 6" xfId="5857"/>
    <cellStyle name="Millares [0] 3 3 2 3 6 2" xfId="5858"/>
    <cellStyle name="Millares [0] 3 3 2 3 6 3" xfId="5859"/>
    <cellStyle name="Millares [0] 3 3 2 3 7" xfId="5860"/>
    <cellStyle name="Millares [0] 3 3 2 3 8" xfId="5861"/>
    <cellStyle name="Millares [0] 3 3 2 4" xfId="5862"/>
    <cellStyle name="Millares [0] 3 3 2 4 2" xfId="5863"/>
    <cellStyle name="Millares [0] 3 3 2 4 2 2" xfId="5864"/>
    <cellStyle name="Millares [0] 3 3 2 4 2 2 2" xfId="5865"/>
    <cellStyle name="Millares [0] 3 3 2 4 2 2 3" xfId="5866"/>
    <cellStyle name="Millares [0] 3 3 2 4 2 3" xfId="5867"/>
    <cellStyle name="Millares [0] 3 3 2 4 2 4" xfId="5868"/>
    <cellStyle name="Millares [0] 3 3 2 4 3" xfId="5869"/>
    <cellStyle name="Millares [0] 3 3 2 4 3 2" xfId="5870"/>
    <cellStyle name="Millares [0] 3 3 2 4 3 3" xfId="5871"/>
    <cellStyle name="Millares [0] 3 3 2 4 4" xfId="5872"/>
    <cellStyle name="Millares [0] 3 3 2 4 5" xfId="5873"/>
    <cellStyle name="Millares [0] 3 3 2 5" xfId="5874"/>
    <cellStyle name="Millares [0] 3 3 2 5 2" xfId="5875"/>
    <cellStyle name="Millares [0] 3 3 2 5 2 2" xfId="5876"/>
    <cellStyle name="Millares [0] 3 3 2 5 2 3" xfId="5877"/>
    <cellStyle name="Millares [0] 3 3 2 5 3" xfId="5878"/>
    <cellStyle name="Millares [0] 3 3 2 5 4" xfId="5879"/>
    <cellStyle name="Millares [0] 3 3 2 6" xfId="5880"/>
    <cellStyle name="Millares [0] 3 3 2 6 2" xfId="5881"/>
    <cellStyle name="Millares [0] 3 3 2 6 2 2" xfId="5882"/>
    <cellStyle name="Millares [0] 3 3 2 6 2 3" xfId="5883"/>
    <cellStyle name="Millares [0] 3 3 2 6 3" xfId="5884"/>
    <cellStyle name="Millares [0] 3 3 2 6 4" xfId="5885"/>
    <cellStyle name="Millares [0] 3 3 2 7" xfId="5886"/>
    <cellStyle name="Millares [0] 3 3 2 7 2" xfId="5887"/>
    <cellStyle name="Millares [0] 3 3 2 7 2 2" xfId="5888"/>
    <cellStyle name="Millares [0] 3 3 2 7 2 3" xfId="5889"/>
    <cellStyle name="Millares [0] 3 3 2 7 3" xfId="5890"/>
    <cellStyle name="Millares [0] 3 3 2 7 4" xfId="5891"/>
    <cellStyle name="Millares [0] 3 3 2 8" xfId="5892"/>
    <cellStyle name="Millares [0] 3 3 2 8 2" xfId="5893"/>
    <cellStyle name="Millares [0] 3 3 2 8 3" xfId="5894"/>
    <cellStyle name="Millares [0] 3 3 2 9" xfId="5895"/>
    <cellStyle name="Millares [0] 3 3 3" xfId="5896"/>
    <cellStyle name="Millares [0] 3 3 3 2" xfId="5897"/>
    <cellStyle name="Millares [0] 3 3 3 2 2" xfId="5898"/>
    <cellStyle name="Millares [0] 3 3 3 2 2 2" xfId="5899"/>
    <cellStyle name="Millares [0] 3 3 3 2 2 2 2" xfId="5900"/>
    <cellStyle name="Millares [0] 3 3 3 2 2 2 2 2" xfId="5901"/>
    <cellStyle name="Millares [0] 3 3 3 2 2 2 2 3" xfId="5902"/>
    <cellStyle name="Millares [0] 3 3 3 2 2 2 3" xfId="5903"/>
    <cellStyle name="Millares [0] 3 3 3 2 2 2 4" xfId="5904"/>
    <cellStyle name="Millares [0] 3 3 3 2 2 3" xfId="5905"/>
    <cellStyle name="Millares [0] 3 3 3 2 2 3 2" xfId="5906"/>
    <cellStyle name="Millares [0] 3 3 3 2 2 3 3" xfId="5907"/>
    <cellStyle name="Millares [0] 3 3 3 2 2 4" xfId="5908"/>
    <cellStyle name="Millares [0] 3 3 3 2 2 5" xfId="5909"/>
    <cellStyle name="Millares [0] 3 3 3 2 3" xfId="5910"/>
    <cellStyle name="Millares [0] 3 3 3 2 3 2" xfId="5911"/>
    <cellStyle name="Millares [0] 3 3 3 2 3 2 2" xfId="5912"/>
    <cellStyle name="Millares [0] 3 3 3 2 3 2 3" xfId="5913"/>
    <cellStyle name="Millares [0] 3 3 3 2 3 3" xfId="5914"/>
    <cellStyle name="Millares [0] 3 3 3 2 3 4" xfId="5915"/>
    <cellStyle name="Millares [0] 3 3 3 2 4" xfId="5916"/>
    <cellStyle name="Millares [0] 3 3 3 2 4 2" xfId="5917"/>
    <cellStyle name="Millares [0] 3 3 3 2 4 2 2" xfId="5918"/>
    <cellStyle name="Millares [0] 3 3 3 2 4 2 3" xfId="5919"/>
    <cellStyle name="Millares [0] 3 3 3 2 4 3" xfId="5920"/>
    <cellStyle name="Millares [0] 3 3 3 2 4 4" xfId="5921"/>
    <cellStyle name="Millares [0] 3 3 3 2 5" xfId="5922"/>
    <cellStyle name="Millares [0] 3 3 3 2 5 2" xfId="5923"/>
    <cellStyle name="Millares [0] 3 3 3 2 5 2 2" xfId="5924"/>
    <cellStyle name="Millares [0] 3 3 3 2 5 2 3" xfId="5925"/>
    <cellStyle name="Millares [0] 3 3 3 2 5 3" xfId="5926"/>
    <cellStyle name="Millares [0] 3 3 3 2 5 4" xfId="5927"/>
    <cellStyle name="Millares [0] 3 3 3 2 6" xfId="5928"/>
    <cellStyle name="Millares [0] 3 3 3 2 6 2" xfId="5929"/>
    <cellStyle name="Millares [0] 3 3 3 2 6 3" xfId="5930"/>
    <cellStyle name="Millares [0] 3 3 3 2 7" xfId="5931"/>
    <cellStyle name="Millares [0] 3 3 3 2 8" xfId="5932"/>
    <cellStyle name="Millares [0] 3 3 3 3" xfId="5933"/>
    <cellStyle name="Millares [0] 3 3 3 3 2" xfId="5934"/>
    <cellStyle name="Millares [0] 3 3 3 3 2 2" xfId="5935"/>
    <cellStyle name="Millares [0] 3 3 3 3 2 2 2" xfId="5936"/>
    <cellStyle name="Millares [0] 3 3 3 3 2 2 3" xfId="5937"/>
    <cellStyle name="Millares [0] 3 3 3 3 2 3" xfId="5938"/>
    <cellStyle name="Millares [0] 3 3 3 3 2 4" xfId="5939"/>
    <cellStyle name="Millares [0] 3 3 3 3 3" xfId="5940"/>
    <cellStyle name="Millares [0] 3 3 3 3 3 2" xfId="5941"/>
    <cellStyle name="Millares [0] 3 3 3 3 3 3" xfId="5942"/>
    <cellStyle name="Millares [0] 3 3 3 3 4" xfId="5943"/>
    <cellStyle name="Millares [0] 3 3 3 3 5" xfId="5944"/>
    <cellStyle name="Millares [0] 3 3 3 4" xfId="5945"/>
    <cellStyle name="Millares [0] 3 3 3 4 2" xfId="5946"/>
    <cellStyle name="Millares [0] 3 3 3 4 2 2" xfId="5947"/>
    <cellStyle name="Millares [0] 3 3 3 4 2 3" xfId="5948"/>
    <cellStyle name="Millares [0] 3 3 3 4 3" xfId="5949"/>
    <cellStyle name="Millares [0] 3 3 3 4 4" xfId="5950"/>
    <cellStyle name="Millares [0] 3 3 3 5" xfId="5951"/>
    <cellStyle name="Millares [0] 3 3 3 5 2" xfId="5952"/>
    <cellStyle name="Millares [0] 3 3 3 5 2 2" xfId="5953"/>
    <cellStyle name="Millares [0] 3 3 3 5 2 3" xfId="5954"/>
    <cellStyle name="Millares [0] 3 3 3 5 3" xfId="5955"/>
    <cellStyle name="Millares [0] 3 3 3 5 4" xfId="5956"/>
    <cellStyle name="Millares [0] 3 3 3 6" xfId="5957"/>
    <cellStyle name="Millares [0] 3 3 3 6 2" xfId="5958"/>
    <cellStyle name="Millares [0] 3 3 3 6 2 2" xfId="5959"/>
    <cellStyle name="Millares [0] 3 3 3 6 2 3" xfId="5960"/>
    <cellStyle name="Millares [0] 3 3 3 6 3" xfId="5961"/>
    <cellStyle name="Millares [0] 3 3 3 6 4" xfId="5962"/>
    <cellStyle name="Millares [0] 3 3 3 7" xfId="5963"/>
    <cellStyle name="Millares [0] 3 3 3 7 2" xfId="5964"/>
    <cellStyle name="Millares [0] 3 3 3 7 3" xfId="5965"/>
    <cellStyle name="Millares [0] 3 3 3 8" xfId="5966"/>
    <cellStyle name="Millares [0] 3 3 3 9" xfId="5967"/>
    <cellStyle name="Millares [0] 3 3 4" xfId="5968"/>
    <cellStyle name="Millares [0] 3 3 4 2" xfId="5969"/>
    <cellStyle name="Millares [0] 3 3 4 2 2" xfId="5970"/>
    <cellStyle name="Millares [0] 3 3 4 2 2 2" xfId="5971"/>
    <cellStyle name="Millares [0] 3 3 4 2 2 2 2" xfId="5972"/>
    <cellStyle name="Millares [0] 3 3 4 2 2 2 2 2" xfId="5973"/>
    <cellStyle name="Millares [0] 3 3 4 2 2 2 2 3" xfId="5974"/>
    <cellStyle name="Millares [0] 3 3 4 2 2 2 3" xfId="5975"/>
    <cellStyle name="Millares [0] 3 3 4 2 2 2 4" xfId="5976"/>
    <cellStyle name="Millares [0] 3 3 4 2 2 3" xfId="5977"/>
    <cellStyle name="Millares [0] 3 3 4 2 2 3 2" xfId="5978"/>
    <cellStyle name="Millares [0] 3 3 4 2 2 3 3" xfId="5979"/>
    <cellStyle name="Millares [0] 3 3 4 2 2 4" xfId="5980"/>
    <cellStyle name="Millares [0] 3 3 4 2 2 5" xfId="5981"/>
    <cellStyle name="Millares [0] 3 3 4 2 3" xfId="5982"/>
    <cellStyle name="Millares [0] 3 3 4 2 3 2" xfId="5983"/>
    <cellStyle name="Millares [0] 3 3 4 2 3 2 2" xfId="5984"/>
    <cellStyle name="Millares [0] 3 3 4 2 3 2 3" xfId="5985"/>
    <cellStyle name="Millares [0] 3 3 4 2 3 3" xfId="5986"/>
    <cellStyle name="Millares [0] 3 3 4 2 3 4" xfId="5987"/>
    <cellStyle name="Millares [0] 3 3 4 2 4" xfId="5988"/>
    <cellStyle name="Millares [0] 3 3 4 2 4 2" xfId="5989"/>
    <cellStyle name="Millares [0] 3 3 4 2 4 2 2" xfId="5990"/>
    <cellStyle name="Millares [0] 3 3 4 2 4 2 3" xfId="5991"/>
    <cellStyle name="Millares [0] 3 3 4 2 4 3" xfId="5992"/>
    <cellStyle name="Millares [0] 3 3 4 2 4 4" xfId="5993"/>
    <cellStyle name="Millares [0] 3 3 4 2 5" xfId="5994"/>
    <cellStyle name="Millares [0] 3 3 4 2 5 2" xfId="5995"/>
    <cellStyle name="Millares [0] 3 3 4 2 5 2 2" xfId="5996"/>
    <cellStyle name="Millares [0] 3 3 4 2 5 2 3" xfId="5997"/>
    <cellStyle name="Millares [0] 3 3 4 2 5 3" xfId="5998"/>
    <cellStyle name="Millares [0] 3 3 4 2 5 4" xfId="5999"/>
    <cellStyle name="Millares [0] 3 3 4 2 6" xfId="6000"/>
    <cellStyle name="Millares [0] 3 3 4 2 6 2" xfId="6001"/>
    <cellStyle name="Millares [0] 3 3 4 2 6 3" xfId="6002"/>
    <cellStyle name="Millares [0] 3 3 4 2 7" xfId="6003"/>
    <cellStyle name="Millares [0] 3 3 4 2 8" xfId="6004"/>
    <cellStyle name="Millares [0] 3 3 4 3" xfId="6005"/>
    <cellStyle name="Millares [0] 3 3 4 3 2" xfId="6006"/>
    <cellStyle name="Millares [0] 3 3 4 3 2 2" xfId="6007"/>
    <cellStyle name="Millares [0] 3 3 4 3 2 2 2" xfId="6008"/>
    <cellStyle name="Millares [0] 3 3 4 3 2 2 3" xfId="6009"/>
    <cellStyle name="Millares [0] 3 3 4 3 2 3" xfId="6010"/>
    <cellStyle name="Millares [0] 3 3 4 3 2 4" xfId="6011"/>
    <cellStyle name="Millares [0] 3 3 4 3 3" xfId="6012"/>
    <cellStyle name="Millares [0] 3 3 4 3 3 2" xfId="6013"/>
    <cellStyle name="Millares [0] 3 3 4 3 3 3" xfId="6014"/>
    <cellStyle name="Millares [0] 3 3 4 3 4" xfId="6015"/>
    <cellStyle name="Millares [0] 3 3 4 3 5" xfId="6016"/>
    <cellStyle name="Millares [0] 3 3 4 4" xfId="6017"/>
    <cellStyle name="Millares [0] 3 3 4 4 2" xfId="6018"/>
    <cellStyle name="Millares [0] 3 3 4 4 2 2" xfId="6019"/>
    <cellStyle name="Millares [0] 3 3 4 4 2 3" xfId="6020"/>
    <cellStyle name="Millares [0] 3 3 4 4 3" xfId="6021"/>
    <cellStyle name="Millares [0] 3 3 4 4 4" xfId="6022"/>
    <cellStyle name="Millares [0] 3 3 4 5" xfId="6023"/>
    <cellStyle name="Millares [0] 3 3 4 5 2" xfId="6024"/>
    <cellStyle name="Millares [0] 3 3 4 5 2 2" xfId="6025"/>
    <cellStyle name="Millares [0] 3 3 4 5 2 3" xfId="6026"/>
    <cellStyle name="Millares [0] 3 3 4 5 3" xfId="6027"/>
    <cellStyle name="Millares [0] 3 3 4 5 4" xfId="6028"/>
    <cellStyle name="Millares [0] 3 3 4 6" xfId="6029"/>
    <cellStyle name="Millares [0] 3 3 4 6 2" xfId="6030"/>
    <cellStyle name="Millares [0] 3 3 4 6 2 2" xfId="6031"/>
    <cellStyle name="Millares [0] 3 3 4 6 2 3" xfId="6032"/>
    <cellStyle name="Millares [0] 3 3 4 6 3" xfId="6033"/>
    <cellStyle name="Millares [0] 3 3 4 6 4" xfId="6034"/>
    <cellStyle name="Millares [0] 3 3 4 7" xfId="6035"/>
    <cellStyle name="Millares [0] 3 3 4 7 2" xfId="6036"/>
    <cellStyle name="Millares [0] 3 3 4 7 3" xfId="6037"/>
    <cellStyle name="Millares [0] 3 3 4 8" xfId="6038"/>
    <cellStyle name="Millares [0] 3 3 4 9" xfId="6039"/>
    <cellStyle name="Millares [0] 3 3 5" xfId="6040"/>
    <cellStyle name="Millares [0] 3 3 5 2" xfId="6041"/>
    <cellStyle name="Millares [0] 3 3 5 2 2" xfId="6042"/>
    <cellStyle name="Millares [0] 3 3 5 2 2 2" xfId="6043"/>
    <cellStyle name="Millares [0] 3 3 5 2 2 2 2" xfId="6044"/>
    <cellStyle name="Millares [0] 3 3 5 2 2 2 3" xfId="6045"/>
    <cellStyle name="Millares [0] 3 3 5 2 2 3" xfId="6046"/>
    <cellStyle name="Millares [0] 3 3 5 2 2 4" xfId="6047"/>
    <cellStyle name="Millares [0] 3 3 5 2 3" xfId="6048"/>
    <cellStyle name="Millares [0] 3 3 5 2 3 2" xfId="6049"/>
    <cellStyle name="Millares [0] 3 3 5 2 3 3" xfId="6050"/>
    <cellStyle name="Millares [0] 3 3 5 2 4" xfId="6051"/>
    <cellStyle name="Millares [0] 3 3 5 2 5" xfId="6052"/>
    <cellStyle name="Millares [0] 3 3 5 3" xfId="6053"/>
    <cellStyle name="Millares [0] 3 3 5 3 2" xfId="6054"/>
    <cellStyle name="Millares [0] 3 3 5 3 2 2" xfId="6055"/>
    <cellStyle name="Millares [0] 3 3 5 3 2 3" xfId="6056"/>
    <cellStyle name="Millares [0] 3 3 5 3 3" xfId="6057"/>
    <cellStyle name="Millares [0] 3 3 5 3 4" xfId="6058"/>
    <cellStyle name="Millares [0] 3 3 5 4" xfId="6059"/>
    <cellStyle name="Millares [0] 3 3 5 4 2" xfId="6060"/>
    <cellStyle name="Millares [0] 3 3 5 4 2 2" xfId="6061"/>
    <cellStyle name="Millares [0] 3 3 5 4 2 3" xfId="6062"/>
    <cellStyle name="Millares [0] 3 3 5 4 3" xfId="6063"/>
    <cellStyle name="Millares [0] 3 3 5 4 4" xfId="6064"/>
    <cellStyle name="Millares [0] 3 3 5 5" xfId="6065"/>
    <cellStyle name="Millares [0] 3 3 5 5 2" xfId="6066"/>
    <cellStyle name="Millares [0] 3 3 5 5 2 2" xfId="6067"/>
    <cellStyle name="Millares [0] 3 3 5 5 2 3" xfId="6068"/>
    <cellStyle name="Millares [0] 3 3 5 5 3" xfId="6069"/>
    <cellStyle name="Millares [0] 3 3 5 5 4" xfId="6070"/>
    <cellStyle name="Millares [0] 3 3 5 6" xfId="6071"/>
    <cellStyle name="Millares [0] 3 3 5 6 2" xfId="6072"/>
    <cellStyle name="Millares [0] 3 3 5 6 3" xfId="6073"/>
    <cellStyle name="Millares [0] 3 3 5 7" xfId="6074"/>
    <cellStyle name="Millares [0] 3 3 5 8" xfId="6075"/>
    <cellStyle name="Millares [0] 3 3 6" xfId="6076"/>
    <cellStyle name="Millares [0] 3 3 6 2" xfId="6077"/>
    <cellStyle name="Millares [0] 3 3 6 2 2" xfId="6078"/>
    <cellStyle name="Millares [0] 3 3 6 2 2 2" xfId="6079"/>
    <cellStyle name="Millares [0] 3 3 6 2 2 3" xfId="6080"/>
    <cellStyle name="Millares [0] 3 3 6 2 3" xfId="6081"/>
    <cellStyle name="Millares [0] 3 3 6 2 4" xfId="6082"/>
    <cellStyle name="Millares [0] 3 3 6 3" xfId="6083"/>
    <cellStyle name="Millares [0] 3 3 6 3 2" xfId="6084"/>
    <cellStyle name="Millares [0] 3 3 6 3 3" xfId="6085"/>
    <cellStyle name="Millares [0] 3 3 6 4" xfId="6086"/>
    <cellStyle name="Millares [0] 3 3 6 5" xfId="6087"/>
    <cellStyle name="Millares [0] 3 3 7" xfId="6088"/>
    <cellStyle name="Millares [0] 3 3 7 2" xfId="6089"/>
    <cellStyle name="Millares [0] 3 3 7 2 2" xfId="6090"/>
    <cellStyle name="Millares [0] 3 3 7 2 3" xfId="6091"/>
    <cellStyle name="Millares [0] 3 3 7 3" xfId="6092"/>
    <cellStyle name="Millares [0] 3 3 7 4" xfId="6093"/>
    <cellStyle name="Millares [0] 3 3 8" xfId="6094"/>
    <cellStyle name="Millares [0] 3 3 8 2" xfId="6095"/>
    <cellStyle name="Millares [0] 3 3 8 2 2" xfId="6096"/>
    <cellStyle name="Millares [0] 3 3 8 2 3" xfId="6097"/>
    <cellStyle name="Millares [0] 3 3 8 3" xfId="6098"/>
    <cellStyle name="Millares [0] 3 3 8 4" xfId="6099"/>
    <cellStyle name="Millares [0] 3 3 9" xfId="6100"/>
    <cellStyle name="Millares [0] 3 3 9 2" xfId="6101"/>
    <cellStyle name="Millares [0] 3 3 9 2 2" xfId="6102"/>
    <cellStyle name="Millares [0] 3 3 9 2 3" xfId="6103"/>
    <cellStyle name="Millares [0] 3 3 9 3" xfId="6104"/>
    <cellStyle name="Millares [0] 3 3 9 4" xfId="6105"/>
    <cellStyle name="Millares [0] 3 4" xfId="6106"/>
    <cellStyle name="Millares [0] 3 4 2" xfId="6107"/>
    <cellStyle name="Millares [0] 3 4 2 2" xfId="6108"/>
    <cellStyle name="Millares [0] 3 4 2 2 2" xfId="6109"/>
    <cellStyle name="Millares [0] 3 4 2 2 2 2" xfId="6110"/>
    <cellStyle name="Millares [0] 3 4 2 2 2 2 2" xfId="6111"/>
    <cellStyle name="Millares [0] 3 4 2 2 2 2 2 2" xfId="6112"/>
    <cellStyle name="Millares [0] 3 4 2 2 2 2 2 3" xfId="6113"/>
    <cellStyle name="Millares [0] 3 4 2 2 2 2 3" xfId="6114"/>
    <cellStyle name="Millares [0] 3 4 2 2 2 2 4" xfId="6115"/>
    <cellStyle name="Millares [0] 3 4 2 2 2 3" xfId="6116"/>
    <cellStyle name="Millares [0] 3 4 2 2 2 3 2" xfId="6117"/>
    <cellStyle name="Millares [0] 3 4 2 2 2 3 3" xfId="6118"/>
    <cellStyle name="Millares [0] 3 4 2 2 2 4" xfId="6119"/>
    <cellStyle name="Millares [0] 3 4 2 2 2 5" xfId="6120"/>
    <cellStyle name="Millares [0] 3 4 2 2 3" xfId="6121"/>
    <cellStyle name="Millares [0] 3 4 2 2 3 2" xfId="6122"/>
    <cellStyle name="Millares [0] 3 4 2 2 3 2 2" xfId="6123"/>
    <cellStyle name="Millares [0] 3 4 2 2 3 2 3" xfId="6124"/>
    <cellStyle name="Millares [0] 3 4 2 2 3 3" xfId="6125"/>
    <cellStyle name="Millares [0] 3 4 2 2 3 4" xfId="6126"/>
    <cellStyle name="Millares [0] 3 4 2 2 4" xfId="6127"/>
    <cellStyle name="Millares [0] 3 4 2 2 4 2" xfId="6128"/>
    <cellStyle name="Millares [0] 3 4 2 2 4 2 2" xfId="6129"/>
    <cellStyle name="Millares [0] 3 4 2 2 4 2 3" xfId="6130"/>
    <cellStyle name="Millares [0] 3 4 2 2 4 3" xfId="6131"/>
    <cellStyle name="Millares [0] 3 4 2 2 4 4" xfId="6132"/>
    <cellStyle name="Millares [0] 3 4 2 2 5" xfId="6133"/>
    <cellStyle name="Millares [0] 3 4 2 2 5 2" xfId="6134"/>
    <cellStyle name="Millares [0] 3 4 2 2 5 2 2" xfId="6135"/>
    <cellStyle name="Millares [0] 3 4 2 2 5 2 3" xfId="6136"/>
    <cellStyle name="Millares [0] 3 4 2 2 5 3" xfId="6137"/>
    <cellStyle name="Millares [0] 3 4 2 2 5 4" xfId="6138"/>
    <cellStyle name="Millares [0] 3 4 2 2 6" xfId="6139"/>
    <cellStyle name="Millares [0] 3 4 2 2 6 2" xfId="6140"/>
    <cellStyle name="Millares [0] 3 4 2 2 6 3" xfId="6141"/>
    <cellStyle name="Millares [0] 3 4 2 2 7" xfId="6142"/>
    <cellStyle name="Millares [0] 3 4 2 2 8" xfId="6143"/>
    <cellStyle name="Millares [0] 3 4 2 3" xfId="6144"/>
    <cellStyle name="Millares [0] 3 4 2 3 2" xfId="6145"/>
    <cellStyle name="Millares [0] 3 4 2 3 2 2" xfId="6146"/>
    <cellStyle name="Millares [0] 3 4 2 3 2 2 2" xfId="6147"/>
    <cellStyle name="Millares [0] 3 4 2 3 2 2 3" xfId="6148"/>
    <cellStyle name="Millares [0] 3 4 2 3 2 3" xfId="6149"/>
    <cellStyle name="Millares [0] 3 4 2 3 2 4" xfId="6150"/>
    <cellStyle name="Millares [0] 3 4 2 3 3" xfId="6151"/>
    <cellStyle name="Millares [0] 3 4 2 3 3 2" xfId="6152"/>
    <cellStyle name="Millares [0] 3 4 2 3 3 3" xfId="6153"/>
    <cellStyle name="Millares [0] 3 4 2 3 4" xfId="6154"/>
    <cellStyle name="Millares [0] 3 4 2 3 5" xfId="6155"/>
    <cellStyle name="Millares [0] 3 4 2 4" xfId="6156"/>
    <cellStyle name="Millares [0] 3 4 2 4 2" xfId="6157"/>
    <cellStyle name="Millares [0] 3 4 2 4 2 2" xfId="6158"/>
    <cellStyle name="Millares [0] 3 4 2 4 2 3" xfId="6159"/>
    <cellStyle name="Millares [0] 3 4 2 4 3" xfId="6160"/>
    <cellStyle name="Millares [0] 3 4 2 4 4" xfId="6161"/>
    <cellStyle name="Millares [0] 3 4 2 5" xfId="6162"/>
    <cellStyle name="Millares [0] 3 4 2 5 2" xfId="6163"/>
    <cellStyle name="Millares [0] 3 4 2 5 2 2" xfId="6164"/>
    <cellStyle name="Millares [0] 3 4 2 5 2 3" xfId="6165"/>
    <cellStyle name="Millares [0] 3 4 2 5 3" xfId="6166"/>
    <cellStyle name="Millares [0] 3 4 2 5 4" xfId="6167"/>
    <cellStyle name="Millares [0] 3 4 2 6" xfId="6168"/>
    <cellStyle name="Millares [0] 3 4 2 6 2" xfId="6169"/>
    <cellStyle name="Millares [0] 3 4 2 6 2 2" xfId="6170"/>
    <cellStyle name="Millares [0] 3 4 2 6 2 3" xfId="6171"/>
    <cellStyle name="Millares [0] 3 4 2 6 3" xfId="6172"/>
    <cellStyle name="Millares [0] 3 4 2 6 4" xfId="6173"/>
    <cellStyle name="Millares [0] 3 4 2 7" xfId="6174"/>
    <cellStyle name="Millares [0] 3 4 2 7 2" xfId="6175"/>
    <cellStyle name="Millares [0] 3 4 2 7 3" xfId="6176"/>
    <cellStyle name="Millares [0] 3 4 2 8" xfId="6177"/>
    <cellStyle name="Millares [0] 3 4 2 9" xfId="6178"/>
    <cellStyle name="Millares [0] 3 4 3" xfId="6179"/>
    <cellStyle name="Millares [0] 3 4 3 2" xfId="6180"/>
    <cellStyle name="Millares [0] 3 4 3 2 2" xfId="6181"/>
    <cellStyle name="Millares [0] 3 4 3 2 2 2" xfId="6182"/>
    <cellStyle name="Millares [0] 3 4 3 2 2 2 2" xfId="6183"/>
    <cellStyle name="Millares [0] 3 4 3 2 2 2 3" xfId="6184"/>
    <cellStyle name="Millares [0] 3 4 3 2 2 3" xfId="6185"/>
    <cellStyle name="Millares [0] 3 4 3 2 2 4" xfId="6186"/>
    <cellStyle name="Millares [0] 3 4 3 2 3" xfId="6187"/>
    <cellStyle name="Millares [0] 3 4 3 2 3 2" xfId="6188"/>
    <cellStyle name="Millares [0] 3 4 3 2 3 3" xfId="6189"/>
    <cellStyle name="Millares [0] 3 4 3 2 4" xfId="6190"/>
    <cellStyle name="Millares [0] 3 4 3 2 5" xfId="6191"/>
    <cellStyle name="Millares [0] 3 4 3 3" xfId="6192"/>
    <cellStyle name="Millares [0] 3 4 3 3 2" xfId="6193"/>
    <cellStyle name="Millares [0] 3 4 3 3 2 2" xfId="6194"/>
    <cellStyle name="Millares [0] 3 4 3 3 2 3" xfId="6195"/>
    <cellStyle name="Millares [0] 3 4 3 3 3" xfId="6196"/>
    <cellStyle name="Millares [0] 3 4 3 3 4" xfId="6197"/>
    <cellStyle name="Millares [0] 3 4 3 4" xfId="6198"/>
    <cellStyle name="Millares [0] 3 4 3 4 2" xfId="6199"/>
    <cellStyle name="Millares [0] 3 4 3 4 2 2" xfId="6200"/>
    <cellStyle name="Millares [0] 3 4 3 4 2 3" xfId="6201"/>
    <cellStyle name="Millares [0] 3 4 3 4 3" xfId="6202"/>
    <cellStyle name="Millares [0] 3 4 3 4 4" xfId="6203"/>
    <cellStyle name="Millares [0] 3 4 3 5" xfId="6204"/>
    <cellStyle name="Millares [0] 3 4 3 5 2" xfId="6205"/>
    <cellStyle name="Millares [0] 3 4 3 5 2 2" xfId="6206"/>
    <cellStyle name="Millares [0] 3 4 3 5 2 3" xfId="6207"/>
    <cellStyle name="Millares [0] 3 4 3 5 3" xfId="6208"/>
    <cellStyle name="Millares [0] 3 4 3 5 4" xfId="6209"/>
    <cellStyle name="Millares [0] 3 4 3 6" xfId="6210"/>
    <cellStyle name="Millares [0] 3 4 3 6 2" xfId="6211"/>
    <cellStyle name="Millares [0] 3 4 3 6 3" xfId="6212"/>
    <cellStyle name="Millares [0] 3 4 3 7" xfId="6213"/>
    <cellStyle name="Millares [0] 3 4 3 8" xfId="6214"/>
    <cellStyle name="Millares [0] 3 4 4" xfId="6215"/>
    <cellStyle name="Millares [0] 3 4 4 2" xfId="6216"/>
    <cellStyle name="Millares [0] 3 4 4 2 2" xfId="6217"/>
    <cellStyle name="Millares [0] 3 4 4 2 3" xfId="6218"/>
    <cellStyle name="Millares [0] 3 4 4 3" xfId="6219"/>
    <cellStyle name="Millares [0] 3 4 4 4" xfId="6220"/>
    <cellStyle name="Millares [0] 3 4 4 5" xfId="6221"/>
    <cellStyle name="Millares [0] 3 4 5" xfId="6222"/>
    <cellStyle name="Millares [0] 3 5" xfId="6223"/>
    <cellStyle name="Millares [0] 3 5 2" xfId="6224"/>
    <cellStyle name="Millares [0] 3 5 2 2" xfId="6225"/>
    <cellStyle name="Millares [0] 3 5 2 3" xfId="6226"/>
    <cellStyle name="Millares [0] 3 5 3" xfId="6227"/>
    <cellStyle name="Millares [0] 3 5 4" xfId="6228"/>
    <cellStyle name="Millares [0] 3 6" xfId="6229"/>
    <cellStyle name="Millares [0] 3 6 2" xfId="6230"/>
    <cellStyle name="Millares [0] 3 6 2 2" xfId="6231"/>
    <cellStyle name="Millares [0] 3 6 2 3" xfId="6232"/>
    <cellStyle name="Millares [0] 3 6 3" xfId="6233"/>
    <cellStyle name="Millares [0] 3 6 4" xfId="6234"/>
    <cellStyle name="Millares [0] 3 7" xfId="6235"/>
    <cellStyle name="Millares [0] 4" xfId="6236"/>
    <cellStyle name="Millares [0] 4 2" xfId="6237"/>
    <cellStyle name="Millares [0] 4 2 10" xfId="6238"/>
    <cellStyle name="Millares [0] 4 2 10 2" xfId="6239"/>
    <cellStyle name="Millares [0] 4 2 10 3" xfId="6240"/>
    <cellStyle name="Millares [0] 4 2 11" xfId="6241"/>
    <cellStyle name="Millares [0] 4 2 12" xfId="6242"/>
    <cellStyle name="Millares [0] 4 2 2" xfId="6243"/>
    <cellStyle name="Millares [0] 4 2 2 10" xfId="6244"/>
    <cellStyle name="Millares [0] 4 2 2 2" xfId="6245"/>
    <cellStyle name="Millares [0] 4 2 2 2 2" xfId="6246"/>
    <cellStyle name="Millares [0] 4 2 2 2 2 2" xfId="6247"/>
    <cellStyle name="Millares [0] 4 2 2 2 2 2 2" xfId="6248"/>
    <cellStyle name="Millares [0] 4 2 2 2 2 2 2 2" xfId="6249"/>
    <cellStyle name="Millares [0] 4 2 2 2 2 2 2 2 2" xfId="6250"/>
    <cellStyle name="Millares [0] 4 2 2 2 2 2 2 2 3" xfId="6251"/>
    <cellStyle name="Millares [0] 4 2 2 2 2 2 2 3" xfId="6252"/>
    <cellStyle name="Millares [0] 4 2 2 2 2 2 2 4" xfId="6253"/>
    <cellStyle name="Millares [0] 4 2 2 2 2 2 3" xfId="6254"/>
    <cellStyle name="Millares [0] 4 2 2 2 2 2 3 2" xfId="6255"/>
    <cellStyle name="Millares [0] 4 2 2 2 2 2 3 3" xfId="6256"/>
    <cellStyle name="Millares [0] 4 2 2 2 2 2 4" xfId="6257"/>
    <cellStyle name="Millares [0] 4 2 2 2 2 2 5" xfId="6258"/>
    <cellStyle name="Millares [0] 4 2 2 2 2 3" xfId="6259"/>
    <cellStyle name="Millares [0] 4 2 2 2 2 3 2" xfId="6260"/>
    <cellStyle name="Millares [0] 4 2 2 2 2 3 2 2" xfId="6261"/>
    <cellStyle name="Millares [0] 4 2 2 2 2 3 2 3" xfId="6262"/>
    <cellStyle name="Millares [0] 4 2 2 2 2 3 3" xfId="6263"/>
    <cellStyle name="Millares [0] 4 2 2 2 2 3 4" xfId="6264"/>
    <cellStyle name="Millares [0] 4 2 2 2 2 4" xfId="6265"/>
    <cellStyle name="Millares [0] 4 2 2 2 2 4 2" xfId="6266"/>
    <cellStyle name="Millares [0] 4 2 2 2 2 4 2 2" xfId="6267"/>
    <cellStyle name="Millares [0] 4 2 2 2 2 4 2 3" xfId="6268"/>
    <cellStyle name="Millares [0] 4 2 2 2 2 4 3" xfId="6269"/>
    <cellStyle name="Millares [0] 4 2 2 2 2 4 4" xfId="6270"/>
    <cellStyle name="Millares [0] 4 2 2 2 2 5" xfId="6271"/>
    <cellStyle name="Millares [0] 4 2 2 2 2 5 2" xfId="6272"/>
    <cellStyle name="Millares [0] 4 2 2 2 2 5 2 2" xfId="6273"/>
    <cellStyle name="Millares [0] 4 2 2 2 2 5 2 3" xfId="6274"/>
    <cellStyle name="Millares [0] 4 2 2 2 2 5 3" xfId="6275"/>
    <cellStyle name="Millares [0] 4 2 2 2 2 5 4" xfId="6276"/>
    <cellStyle name="Millares [0] 4 2 2 2 2 6" xfId="6277"/>
    <cellStyle name="Millares [0] 4 2 2 2 2 6 2" xfId="6278"/>
    <cellStyle name="Millares [0] 4 2 2 2 2 6 3" xfId="6279"/>
    <cellStyle name="Millares [0] 4 2 2 2 2 7" xfId="6280"/>
    <cellStyle name="Millares [0] 4 2 2 2 2 8" xfId="6281"/>
    <cellStyle name="Millares [0] 4 2 2 2 3" xfId="6282"/>
    <cellStyle name="Millares [0] 4 2 2 2 3 2" xfId="6283"/>
    <cellStyle name="Millares [0] 4 2 2 2 3 2 2" xfId="6284"/>
    <cellStyle name="Millares [0] 4 2 2 2 3 2 2 2" xfId="6285"/>
    <cellStyle name="Millares [0] 4 2 2 2 3 2 2 3" xfId="6286"/>
    <cellStyle name="Millares [0] 4 2 2 2 3 2 3" xfId="6287"/>
    <cellStyle name="Millares [0] 4 2 2 2 3 2 4" xfId="6288"/>
    <cellStyle name="Millares [0] 4 2 2 2 3 3" xfId="6289"/>
    <cellStyle name="Millares [0] 4 2 2 2 3 3 2" xfId="6290"/>
    <cellStyle name="Millares [0] 4 2 2 2 3 3 3" xfId="6291"/>
    <cellStyle name="Millares [0] 4 2 2 2 3 4" xfId="6292"/>
    <cellStyle name="Millares [0] 4 2 2 2 3 5" xfId="6293"/>
    <cellStyle name="Millares [0] 4 2 2 2 4" xfId="6294"/>
    <cellStyle name="Millares [0] 4 2 2 2 4 2" xfId="6295"/>
    <cellStyle name="Millares [0] 4 2 2 2 4 2 2" xfId="6296"/>
    <cellStyle name="Millares [0] 4 2 2 2 4 2 3" xfId="6297"/>
    <cellStyle name="Millares [0] 4 2 2 2 4 3" xfId="6298"/>
    <cellStyle name="Millares [0] 4 2 2 2 4 4" xfId="6299"/>
    <cellStyle name="Millares [0] 4 2 2 2 5" xfId="6300"/>
    <cellStyle name="Millares [0] 4 2 2 2 5 2" xfId="6301"/>
    <cellStyle name="Millares [0] 4 2 2 2 5 2 2" xfId="6302"/>
    <cellStyle name="Millares [0] 4 2 2 2 5 2 3" xfId="6303"/>
    <cellStyle name="Millares [0] 4 2 2 2 5 3" xfId="6304"/>
    <cellStyle name="Millares [0] 4 2 2 2 5 4" xfId="6305"/>
    <cellStyle name="Millares [0] 4 2 2 2 6" xfId="6306"/>
    <cellStyle name="Millares [0] 4 2 2 2 6 2" xfId="6307"/>
    <cellStyle name="Millares [0] 4 2 2 2 6 2 2" xfId="6308"/>
    <cellStyle name="Millares [0] 4 2 2 2 6 2 3" xfId="6309"/>
    <cellStyle name="Millares [0] 4 2 2 2 6 3" xfId="6310"/>
    <cellStyle name="Millares [0] 4 2 2 2 6 4" xfId="6311"/>
    <cellStyle name="Millares [0] 4 2 2 2 7" xfId="6312"/>
    <cellStyle name="Millares [0] 4 2 2 2 7 2" xfId="6313"/>
    <cellStyle name="Millares [0] 4 2 2 2 7 3" xfId="6314"/>
    <cellStyle name="Millares [0] 4 2 2 2 8" xfId="6315"/>
    <cellStyle name="Millares [0] 4 2 2 2 9" xfId="6316"/>
    <cellStyle name="Millares [0] 4 2 2 3" xfId="6317"/>
    <cellStyle name="Millares [0] 4 2 2 3 2" xfId="6318"/>
    <cellStyle name="Millares [0] 4 2 2 3 2 2" xfId="6319"/>
    <cellStyle name="Millares [0] 4 2 2 3 2 2 2" xfId="6320"/>
    <cellStyle name="Millares [0] 4 2 2 3 2 2 2 2" xfId="6321"/>
    <cellStyle name="Millares [0] 4 2 2 3 2 2 2 3" xfId="6322"/>
    <cellStyle name="Millares [0] 4 2 2 3 2 2 3" xfId="6323"/>
    <cellStyle name="Millares [0] 4 2 2 3 2 2 4" xfId="6324"/>
    <cellStyle name="Millares [0] 4 2 2 3 2 3" xfId="6325"/>
    <cellStyle name="Millares [0] 4 2 2 3 2 3 2" xfId="6326"/>
    <cellStyle name="Millares [0] 4 2 2 3 2 3 3" xfId="6327"/>
    <cellStyle name="Millares [0] 4 2 2 3 2 4" xfId="6328"/>
    <cellStyle name="Millares [0] 4 2 2 3 2 5" xfId="6329"/>
    <cellStyle name="Millares [0] 4 2 2 3 3" xfId="6330"/>
    <cellStyle name="Millares [0] 4 2 2 3 3 2" xfId="6331"/>
    <cellStyle name="Millares [0] 4 2 2 3 3 2 2" xfId="6332"/>
    <cellStyle name="Millares [0] 4 2 2 3 3 2 3" xfId="6333"/>
    <cellStyle name="Millares [0] 4 2 2 3 3 3" xfId="6334"/>
    <cellStyle name="Millares [0] 4 2 2 3 3 4" xfId="6335"/>
    <cellStyle name="Millares [0] 4 2 2 3 4" xfId="6336"/>
    <cellStyle name="Millares [0] 4 2 2 3 4 2" xfId="6337"/>
    <cellStyle name="Millares [0] 4 2 2 3 4 2 2" xfId="6338"/>
    <cellStyle name="Millares [0] 4 2 2 3 4 2 3" xfId="6339"/>
    <cellStyle name="Millares [0] 4 2 2 3 4 3" xfId="6340"/>
    <cellStyle name="Millares [0] 4 2 2 3 4 4" xfId="6341"/>
    <cellStyle name="Millares [0] 4 2 2 3 5" xfId="6342"/>
    <cellStyle name="Millares [0] 4 2 2 3 5 2" xfId="6343"/>
    <cellStyle name="Millares [0] 4 2 2 3 5 2 2" xfId="6344"/>
    <cellStyle name="Millares [0] 4 2 2 3 5 2 3" xfId="6345"/>
    <cellStyle name="Millares [0] 4 2 2 3 5 3" xfId="6346"/>
    <cellStyle name="Millares [0] 4 2 2 3 5 4" xfId="6347"/>
    <cellStyle name="Millares [0] 4 2 2 3 6" xfId="6348"/>
    <cellStyle name="Millares [0] 4 2 2 3 6 2" xfId="6349"/>
    <cellStyle name="Millares [0] 4 2 2 3 6 3" xfId="6350"/>
    <cellStyle name="Millares [0] 4 2 2 3 7" xfId="6351"/>
    <cellStyle name="Millares [0] 4 2 2 3 8" xfId="6352"/>
    <cellStyle name="Millares [0] 4 2 2 4" xfId="6353"/>
    <cellStyle name="Millares [0] 4 2 2 4 2" xfId="6354"/>
    <cellStyle name="Millares [0] 4 2 2 4 2 2" xfId="6355"/>
    <cellStyle name="Millares [0] 4 2 2 4 2 2 2" xfId="6356"/>
    <cellStyle name="Millares [0] 4 2 2 4 2 2 3" xfId="6357"/>
    <cellStyle name="Millares [0] 4 2 2 4 2 3" xfId="6358"/>
    <cellStyle name="Millares [0] 4 2 2 4 2 4" xfId="6359"/>
    <cellStyle name="Millares [0] 4 2 2 4 3" xfId="6360"/>
    <cellStyle name="Millares [0] 4 2 2 4 3 2" xfId="6361"/>
    <cellStyle name="Millares [0] 4 2 2 4 3 3" xfId="6362"/>
    <cellStyle name="Millares [0] 4 2 2 4 4" xfId="6363"/>
    <cellStyle name="Millares [0] 4 2 2 4 5" xfId="6364"/>
    <cellStyle name="Millares [0] 4 2 2 5" xfId="6365"/>
    <cellStyle name="Millares [0] 4 2 2 5 2" xfId="6366"/>
    <cellStyle name="Millares [0] 4 2 2 5 2 2" xfId="6367"/>
    <cellStyle name="Millares [0] 4 2 2 5 2 3" xfId="6368"/>
    <cellStyle name="Millares [0] 4 2 2 5 3" xfId="6369"/>
    <cellStyle name="Millares [0] 4 2 2 5 4" xfId="6370"/>
    <cellStyle name="Millares [0] 4 2 2 6" xfId="6371"/>
    <cellStyle name="Millares [0] 4 2 2 6 2" xfId="6372"/>
    <cellStyle name="Millares [0] 4 2 2 6 2 2" xfId="6373"/>
    <cellStyle name="Millares [0] 4 2 2 6 2 3" xfId="6374"/>
    <cellStyle name="Millares [0] 4 2 2 6 3" xfId="6375"/>
    <cellStyle name="Millares [0] 4 2 2 6 4" xfId="6376"/>
    <cellStyle name="Millares [0] 4 2 2 7" xfId="6377"/>
    <cellStyle name="Millares [0] 4 2 2 7 2" xfId="6378"/>
    <cellStyle name="Millares [0] 4 2 2 7 2 2" xfId="6379"/>
    <cellStyle name="Millares [0] 4 2 2 7 2 3" xfId="6380"/>
    <cellStyle name="Millares [0] 4 2 2 7 3" xfId="6381"/>
    <cellStyle name="Millares [0] 4 2 2 7 4" xfId="6382"/>
    <cellStyle name="Millares [0] 4 2 2 8" xfId="6383"/>
    <cellStyle name="Millares [0] 4 2 2 8 2" xfId="6384"/>
    <cellStyle name="Millares [0] 4 2 2 8 3" xfId="6385"/>
    <cellStyle name="Millares [0] 4 2 2 9" xfId="6386"/>
    <cellStyle name="Millares [0] 4 2 3" xfId="6387"/>
    <cellStyle name="Millares [0] 4 2 3 2" xfId="6388"/>
    <cellStyle name="Millares [0] 4 2 3 2 2" xfId="6389"/>
    <cellStyle name="Millares [0] 4 2 3 2 2 2" xfId="6390"/>
    <cellStyle name="Millares [0] 4 2 3 2 2 2 2" xfId="6391"/>
    <cellStyle name="Millares [0] 4 2 3 2 2 2 2 2" xfId="6392"/>
    <cellStyle name="Millares [0] 4 2 3 2 2 2 2 3" xfId="6393"/>
    <cellStyle name="Millares [0] 4 2 3 2 2 2 3" xfId="6394"/>
    <cellStyle name="Millares [0] 4 2 3 2 2 2 4" xfId="6395"/>
    <cellStyle name="Millares [0] 4 2 3 2 2 3" xfId="6396"/>
    <cellStyle name="Millares [0] 4 2 3 2 2 3 2" xfId="6397"/>
    <cellStyle name="Millares [0] 4 2 3 2 2 3 3" xfId="6398"/>
    <cellStyle name="Millares [0] 4 2 3 2 2 4" xfId="6399"/>
    <cellStyle name="Millares [0] 4 2 3 2 2 5" xfId="6400"/>
    <cellStyle name="Millares [0] 4 2 3 2 3" xfId="6401"/>
    <cellStyle name="Millares [0] 4 2 3 2 3 2" xfId="6402"/>
    <cellStyle name="Millares [0] 4 2 3 2 3 2 2" xfId="6403"/>
    <cellStyle name="Millares [0] 4 2 3 2 3 2 3" xfId="6404"/>
    <cellStyle name="Millares [0] 4 2 3 2 3 3" xfId="6405"/>
    <cellStyle name="Millares [0] 4 2 3 2 3 4" xfId="6406"/>
    <cellStyle name="Millares [0] 4 2 3 2 4" xfId="6407"/>
    <cellStyle name="Millares [0] 4 2 3 2 4 2" xfId="6408"/>
    <cellStyle name="Millares [0] 4 2 3 2 4 2 2" xfId="6409"/>
    <cellStyle name="Millares [0] 4 2 3 2 4 2 3" xfId="6410"/>
    <cellStyle name="Millares [0] 4 2 3 2 4 3" xfId="6411"/>
    <cellStyle name="Millares [0] 4 2 3 2 4 4" xfId="6412"/>
    <cellStyle name="Millares [0] 4 2 3 2 5" xfId="6413"/>
    <cellStyle name="Millares [0] 4 2 3 2 5 2" xfId="6414"/>
    <cellStyle name="Millares [0] 4 2 3 2 5 2 2" xfId="6415"/>
    <cellStyle name="Millares [0] 4 2 3 2 5 2 3" xfId="6416"/>
    <cellStyle name="Millares [0] 4 2 3 2 5 3" xfId="6417"/>
    <cellStyle name="Millares [0] 4 2 3 2 5 4" xfId="6418"/>
    <cellStyle name="Millares [0] 4 2 3 2 6" xfId="6419"/>
    <cellStyle name="Millares [0] 4 2 3 2 6 2" xfId="6420"/>
    <cellStyle name="Millares [0] 4 2 3 2 6 3" xfId="6421"/>
    <cellStyle name="Millares [0] 4 2 3 2 7" xfId="6422"/>
    <cellStyle name="Millares [0] 4 2 3 2 8" xfId="6423"/>
    <cellStyle name="Millares [0] 4 2 3 3" xfId="6424"/>
    <cellStyle name="Millares [0] 4 2 3 3 2" xfId="6425"/>
    <cellStyle name="Millares [0] 4 2 3 3 2 2" xfId="6426"/>
    <cellStyle name="Millares [0] 4 2 3 3 2 2 2" xfId="6427"/>
    <cellStyle name="Millares [0] 4 2 3 3 2 2 3" xfId="6428"/>
    <cellStyle name="Millares [0] 4 2 3 3 2 3" xfId="6429"/>
    <cellStyle name="Millares [0] 4 2 3 3 2 4" xfId="6430"/>
    <cellStyle name="Millares [0] 4 2 3 3 3" xfId="6431"/>
    <cellStyle name="Millares [0] 4 2 3 3 3 2" xfId="6432"/>
    <cellStyle name="Millares [0] 4 2 3 3 3 3" xfId="6433"/>
    <cellStyle name="Millares [0] 4 2 3 3 4" xfId="6434"/>
    <cellStyle name="Millares [0] 4 2 3 3 5" xfId="6435"/>
    <cellStyle name="Millares [0] 4 2 3 4" xfId="6436"/>
    <cellStyle name="Millares [0] 4 2 3 4 2" xfId="6437"/>
    <cellStyle name="Millares [0] 4 2 3 4 2 2" xfId="6438"/>
    <cellStyle name="Millares [0] 4 2 3 4 2 3" xfId="6439"/>
    <cellStyle name="Millares [0] 4 2 3 4 3" xfId="6440"/>
    <cellStyle name="Millares [0] 4 2 3 4 4" xfId="6441"/>
    <cellStyle name="Millares [0] 4 2 3 5" xfId="6442"/>
    <cellStyle name="Millares [0] 4 2 3 5 2" xfId="6443"/>
    <cellStyle name="Millares [0] 4 2 3 5 2 2" xfId="6444"/>
    <cellStyle name="Millares [0] 4 2 3 5 2 3" xfId="6445"/>
    <cellStyle name="Millares [0] 4 2 3 5 3" xfId="6446"/>
    <cellStyle name="Millares [0] 4 2 3 5 4" xfId="6447"/>
    <cellStyle name="Millares [0] 4 2 3 6" xfId="6448"/>
    <cellStyle name="Millares [0] 4 2 3 6 2" xfId="6449"/>
    <cellStyle name="Millares [0] 4 2 3 6 2 2" xfId="6450"/>
    <cellStyle name="Millares [0] 4 2 3 6 2 3" xfId="6451"/>
    <cellStyle name="Millares [0] 4 2 3 6 3" xfId="6452"/>
    <cellStyle name="Millares [0] 4 2 3 6 4" xfId="6453"/>
    <cellStyle name="Millares [0] 4 2 3 7" xfId="6454"/>
    <cellStyle name="Millares [0] 4 2 3 7 2" xfId="6455"/>
    <cellStyle name="Millares [0] 4 2 3 7 3" xfId="6456"/>
    <cellStyle name="Millares [0] 4 2 3 8" xfId="6457"/>
    <cellStyle name="Millares [0] 4 2 3 9" xfId="6458"/>
    <cellStyle name="Millares [0] 4 2 4" xfId="6459"/>
    <cellStyle name="Millares [0] 4 2 4 2" xfId="6460"/>
    <cellStyle name="Millares [0] 4 2 4 2 2" xfId="6461"/>
    <cellStyle name="Millares [0] 4 2 4 2 2 2" xfId="6462"/>
    <cellStyle name="Millares [0] 4 2 4 2 2 2 2" xfId="6463"/>
    <cellStyle name="Millares [0] 4 2 4 2 2 2 2 2" xfId="6464"/>
    <cellStyle name="Millares [0] 4 2 4 2 2 2 2 3" xfId="6465"/>
    <cellStyle name="Millares [0] 4 2 4 2 2 2 3" xfId="6466"/>
    <cellStyle name="Millares [0] 4 2 4 2 2 2 4" xfId="6467"/>
    <cellStyle name="Millares [0] 4 2 4 2 2 3" xfId="6468"/>
    <cellStyle name="Millares [0] 4 2 4 2 2 3 2" xfId="6469"/>
    <cellStyle name="Millares [0] 4 2 4 2 2 3 3" xfId="6470"/>
    <cellStyle name="Millares [0] 4 2 4 2 2 4" xfId="6471"/>
    <cellStyle name="Millares [0] 4 2 4 2 2 5" xfId="6472"/>
    <cellStyle name="Millares [0] 4 2 4 2 3" xfId="6473"/>
    <cellStyle name="Millares [0] 4 2 4 2 3 2" xfId="6474"/>
    <cellStyle name="Millares [0] 4 2 4 2 3 2 2" xfId="6475"/>
    <cellStyle name="Millares [0] 4 2 4 2 3 2 3" xfId="6476"/>
    <cellStyle name="Millares [0] 4 2 4 2 3 3" xfId="6477"/>
    <cellStyle name="Millares [0] 4 2 4 2 3 4" xfId="6478"/>
    <cellStyle name="Millares [0] 4 2 4 2 4" xfId="6479"/>
    <cellStyle name="Millares [0] 4 2 4 2 4 2" xfId="6480"/>
    <cellStyle name="Millares [0] 4 2 4 2 4 2 2" xfId="6481"/>
    <cellStyle name="Millares [0] 4 2 4 2 4 2 3" xfId="6482"/>
    <cellStyle name="Millares [0] 4 2 4 2 4 3" xfId="6483"/>
    <cellStyle name="Millares [0] 4 2 4 2 4 4" xfId="6484"/>
    <cellStyle name="Millares [0] 4 2 4 2 5" xfId="6485"/>
    <cellStyle name="Millares [0] 4 2 4 2 5 2" xfId="6486"/>
    <cellStyle name="Millares [0] 4 2 4 2 5 2 2" xfId="6487"/>
    <cellStyle name="Millares [0] 4 2 4 2 5 2 3" xfId="6488"/>
    <cellStyle name="Millares [0] 4 2 4 2 5 3" xfId="6489"/>
    <cellStyle name="Millares [0] 4 2 4 2 5 4" xfId="6490"/>
    <cellStyle name="Millares [0] 4 2 4 2 6" xfId="6491"/>
    <cellStyle name="Millares [0] 4 2 4 2 6 2" xfId="6492"/>
    <cellStyle name="Millares [0] 4 2 4 2 6 3" xfId="6493"/>
    <cellStyle name="Millares [0] 4 2 4 2 7" xfId="6494"/>
    <cellStyle name="Millares [0] 4 2 4 2 8" xfId="6495"/>
    <cellStyle name="Millares [0] 4 2 4 3" xfId="6496"/>
    <cellStyle name="Millares [0] 4 2 4 3 2" xfId="6497"/>
    <cellStyle name="Millares [0] 4 2 4 3 2 2" xfId="6498"/>
    <cellStyle name="Millares [0] 4 2 4 3 2 2 2" xfId="6499"/>
    <cellStyle name="Millares [0] 4 2 4 3 2 2 3" xfId="6500"/>
    <cellStyle name="Millares [0] 4 2 4 3 2 3" xfId="6501"/>
    <cellStyle name="Millares [0] 4 2 4 3 2 4" xfId="6502"/>
    <cellStyle name="Millares [0] 4 2 4 3 3" xfId="6503"/>
    <cellStyle name="Millares [0] 4 2 4 3 3 2" xfId="6504"/>
    <cellStyle name="Millares [0] 4 2 4 3 3 3" xfId="6505"/>
    <cellStyle name="Millares [0] 4 2 4 3 4" xfId="6506"/>
    <cellStyle name="Millares [0] 4 2 4 3 5" xfId="6507"/>
    <cellStyle name="Millares [0] 4 2 4 4" xfId="6508"/>
    <cellStyle name="Millares [0] 4 2 4 4 2" xfId="6509"/>
    <cellStyle name="Millares [0] 4 2 4 4 2 2" xfId="6510"/>
    <cellStyle name="Millares [0] 4 2 4 4 2 3" xfId="6511"/>
    <cellStyle name="Millares [0] 4 2 4 4 3" xfId="6512"/>
    <cellStyle name="Millares [0] 4 2 4 4 4" xfId="6513"/>
    <cellStyle name="Millares [0] 4 2 4 5" xfId="6514"/>
    <cellStyle name="Millares [0] 4 2 4 5 2" xfId="6515"/>
    <cellStyle name="Millares [0] 4 2 4 5 2 2" xfId="6516"/>
    <cellStyle name="Millares [0] 4 2 4 5 2 3" xfId="6517"/>
    <cellStyle name="Millares [0] 4 2 4 5 3" xfId="6518"/>
    <cellStyle name="Millares [0] 4 2 4 5 4" xfId="6519"/>
    <cellStyle name="Millares [0] 4 2 4 6" xfId="6520"/>
    <cellStyle name="Millares [0] 4 2 4 6 2" xfId="6521"/>
    <cellStyle name="Millares [0] 4 2 4 6 2 2" xfId="6522"/>
    <cellStyle name="Millares [0] 4 2 4 6 2 3" xfId="6523"/>
    <cellStyle name="Millares [0] 4 2 4 6 3" xfId="6524"/>
    <cellStyle name="Millares [0] 4 2 4 6 4" xfId="6525"/>
    <cellStyle name="Millares [0] 4 2 4 7" xfId="6526"/>
    <cellStyle name="Millares [0] 4 2 4 7 2" xfId="6527"/>
    <cellStyle name="Millares [0] 4 2 4 7 3" xfId="6528"/>
    <cellStyle name="Millares [0] 4 2 4 8" xfId="6529"/>
    <cellStyle name="Millares [0] 4 2 4 9" xfId="6530"/>
    <cellStyle name="Millares [0] 4 2 5" xfId="6531"/>
    <cellStyle name="Millares [0] 4 2 5 2" xfId="6532"/>
    <cellStyle name="Millares [0] 4 2 5 2 2" xfId="6533"/>
    <cellStyle name="Millares [0] 4 2 5 2 2 2" xfId="6534"/>
    <cellStyle name="Millares [0] 4 2 5 2 2 2 2" xfId="6535"/>
    <cellStyle name="Millares [0] 4 2 5 2 2 2 3" xfId="6536"/>
    <cellStyle name="Millares [0] 4 2 5 2 2 3" xfId="6537"/>
    <cellStyle name="Millares [0] 4 2 5 2 2 4" xfId="6538"/>
    <cellStyle name="Millares [0] 4 2 5 2 3" xfId="6539"/>
    <cellStyle name="Millares [0] 4 2 5 2 3 2" xfId="6540"/>
    <cellStyle name="Millares [0] 4 2 5 2 3 3" xfId="6541"/>
    <cellStyle name="Millares [0] 4 2 5 2 4" xfId="6542"/>
    <cellStyle name="Millares [0] 4 2 5 2 5" xfId="6543"/>
    <cellStyle name="Millares [0] 4 2 5 3" xfId="6544"/>
    <cellStyle name="Millares [0] 4 2 5 3 2" xfId="6545"/>
    <cellStyle name="Millares [0] 4 2 5 3 2 2" xfId="6546"/>
    <cellStyle name="Millares [0] 4 2 5 3 2 3" xfId="6547"/>
    <cellStyle name="Millares [0] 4 2 5 3 3" xfId="6548"/>
    <cellStyle name="Millares [0] 4 2 5 3 4" xfId="6549"/>
    <cellStyle name="Millares [0] 4 2 5 4" xfId="6550"/>
    <cellStyle name="Millares [0] 4 2 5 4 2" xfId="6551"/>
    <cellStyle name="Millares [0] 4 2 5 4 2 2" xfId="6552"/>
    <cellStyle name="Millares [0] 4 2 5 4 2 3" xfId="6553"/>
    <cellStyle name="Millares [0] 4 2 5 4 3" xfId="6554"/>
    <cellStyle name="Millares [0] 4 2 5 4 4" xfId="6555"/>
    <cellStyle name="Millares [0] 4 2 5 5" xfId="6556"/>
    <cellStyle name="Millares [0] 4 2 5 5 2" xfId="6557"/>
    <cellStyle name="Millares [0] 4 2 5 5 2 2" xfId="6558"/>
    <cellStyle name="Millares [0] 4 2 5 5 2 3" xfId="6559"/>
    <cellStyle name="Millares [0] 4 2 5 5 3" xfId="6560"/>
    <cellStyle name="Millares [0] 4 2 5 5 4" xfId="6561"/>
    <cellStyle name="Millares [0] 4 2 5 6" xfId="6562"/>
    <cellStyle name="Millares [0] 4 2 5 6 2" xfId="6563"/>
    <cellStyle name="Millares [0] 4 2 5 6 3" xfId="6564"/>
    <cellStyle name="Millares [0] 4 2 5 7" xfId="6565"/>
    <cellStyle name="Millares [0] 4 2 5 8" xfId="6566"/>
    <cellStyle name="Millares [0] 4 2 6" xfId="6567"/>
    <cellStyle name="Millares [0] 4 2 6 2" xfId="6568"/>
    <cellStyle name="Millares [0] 4 2 6 2 2" xfId="6569"/>
    <cellStyle name="Millares [0] 4 2 6 2 2 2" xfId="6570"/>
    <cellStyle name="Millares [0] 4 2 6 2 2 3" xfId="6571"/>
    <cellStyle name="Millares [0] 4 2 6 2 3" xfId="6572"/>
    <cellStyle name="Millares [0] 4 2 6 2 4" xfId="6573"/>
    <cellStyle name="Millares [0] 4 2 6 3" xfId="6574"/>
    <cellStyle name="Millares [0] 4 2 6 3 2" xfId="6575"/>
    <cellStyle name="Millares [0] 4 2 6 3 3" xfId="6576"/>
    <cellStyle name="Millares [0] 4 2 6 4" xfId="6577"/>
    <cellStyle name="Millares [0] 4 2 6 5" xfId="6578"/>
    <cellStyle name="Millares [0] 4 2 7" xfId="6579"/>
    <cellStyle name="Millares [0] 4 2 7 2" xfId="6580"/>
    <cellStyle name="Millares [0] 4 2 7 2 2" xfId="6581"/>
    <cellStyle name="Millares [0] 4 2 7 2 3" xfId="6582"/>
    <cellStyle name="Millares [0] 4 2 7 3" xfId="6583"/>
    <cellStyle name="Millares [0] 4 2 7 4" xfId="6584"/>
    <cellStyle name="Millares [0] 4 2 8" xfId="6585"/>
    <cellStyle name="Millares [0] 4 2 8 2" xfId="6586"/>
    <cellStyle name="Millares [0] 4 2 8 2 2" xfId="6587"/>
    <cellStyle name="Millares [0] 4 2 8 2 3" xfId="6588"/>
    <cellStyle name="Millares [0] 4 2 8 3" xfId="6589"/>
    <cellStyle name="Millares [0] 4 2 8 4" xfId="6590"/>
    <cellStyle name="Millares [0] 4 2 9" xfId="6591"/>
    <cellStyle name="Millares [0] 4 2 9 2" xfId="6592"/>
    <cellStyle name="Millares [0] 4 2 9 2 2" xfId="6593"/>
    <cellStyle name="Millares [0] 4 2 9 2 3" xfId="6594"/>
    <cellStyle name="Millares [0] 4 2 9 3" xfId="6595"/>
    <cellStyle name="Millares [0] 4 2 9 4" xfId="6596"/>
    <cellStyle name="Millares [0] 4 3" xfId="6597"/>
    <cellStyle name="Millares [0] 4 3 10" xfId="6598"/>
    <cellStyle name="Millares [0] 4 3 2" xfId="6599"/>
    <cellStyle name="Millares [0] 4 3 2 2" xfId="6600"/>
    <cellStyle name="Millares [0] 4 3 2 2 2" xfId="6601"/>
    <cellStyle name="Millares [0] 4 3 2 2 2 2" xfId="6602"/>
    <cellStyle name="Millares [0] 4 3 2 2 2 2 2" xfId="6603"/>
    <cellStyle name="Millares [0] 4 3 2 2 2 2 2 2" xfId="6604"/>
    <cellStyle name="Millares [0] 4 3 2 2 2 2 2 3" xfId="6605"/>
    <cellStyle name="Millares [0] 4 3 2 2 2 2 3" xfId="6606"/>
    <cellStyle name="Millares [0] 4 3 2 2 2 2 4" xfId="6607"/>
    <cellStyle name="Millares [0] 4 3 2 2 2 3" xfId="6608"/>
    <cellStyle name="Millares [0] 4 3 2 2 2 3 2" xfId="6609"/>
    <cellStyle name="Millares [0] 4 3 2 2 2 3 3" xfId="6610"/>
    <cellStyle name="Millares [0] 4 3 2 2 2 4" xfId="6611"/>
    <cellStyle name="Millares [0] 4 3 2 2 2 5" xfId="6612"/>
    <cellStyle name="Millares [0] 4 3 2 2 3" xfId="6613"/>
    <cellStyle name="Millares [0] 4 3 2 2 3 2" xfId="6614"/>
    <cellStyle name="Millares [0] 4 3 2 2 3 2 2" xfId="6615"/>
    <cellStyle name="Millares [0] 4 3 2 2 3 2 3" xfId="6616"/>
    <cellStyle name="Millares [0] 4 3 2 2 3 3" xfId="6617"/>
    <cellStyle name="Millares [0] 4 3 2 2 3 4" xfId="6618"/>
    <cellStyle name="Millares [0] 4 3 2 2 4" xfId="6619"/>
    <cellStyle name="Millares [0] 4 3 2 2 4 2" xfId="6620"/>
    <cellStyle name="Millares [0] 4 3 2 2 4 2 2" xfId="6621"/>
    <cellStyle name="Millares [0] 4 3 2 2 4 2 3" xfId="6622"/>
    <cellStyle name="Millares [0] 4 3 2 2 4 3" xfId="6623"/>
    <cellStyle name="Millares [0] 4 3 2 2 4 4" xfId="6624"/>
    <cellStyle name="Millares [0] 4 3 2 2 5" xfId="6625"/>
    <cellStyle name="Millares [0] 4 3 2 2 5 2" xfId="6626"/>
    <cellStyle name="Millares [0] 4 3 2 2 5 2 2" xfId="6627"/>
    <cellStyle name="Millares [0] 4 3 2 2 5 2 3" xfId="6628"/>
    <cellStyle name="Millares [0] 4 3 2 2 5 3" xfId="6629"/>
    <cellStyle name="Millares [0] 4 3 2 2 5 4" xfId="6630"/>
    <cellStyle name="Millares [0] 4 3 2 2 6" xfId="6631"/>
    <cellStyle name="Millares [0] 4 3 2 2 6 2" xfId="6632"/>
    <cellStyle name="Millares [0] 4 3 2 2 6 3" xfId="6633"/>
    <cellStyle name="Millares [0] 4 3 2 2 7" xfId="6634"/>
    <cellStyle name="Millares [0] 4 3 2 2 8" xfId="6635"/>
    <cellStyle name="Millares [0] 4 3 2 3" xfId="6636"/>
    <cellStyle name="Millares [0] 4 3 2 3 2" xfId="6637"/>
    <cellStyle name="Millares [0] 4 3 2 3 2 2" xfId="6638"/>
    <cellStyle name="Millares [0] 4 3 2 3 2 2 2" xfId="6639"/>
    <cellStyle name="Millares [0] 4 3 2 3 2 2 3" xfId="6640"/>
    <cellStyle name="Millares [0] 4 3 2 3 2 3" xfId="6641"/>
    <cellStyle name="Millares [0] 4 3 2 3 2 4" xfId="6642"/>
    <cellStyle name="Millares [0] 4 3 2 3 3" xfId="6643"/>
    <cellStyle name="Millares [0] 4 3 2 3 3 2" xfId="6644"/>
    <cellStyle name="Millares [0] 4 3 2 3 3 3" xfId="6645"/>
    <cellStyle name="Millares [0] 4 3 2 3 4" xfId="6646"/>
    <cellStyle name="Millares [0] 4 3 2 3 5" xfId="6647"/>
    <cellStyle name="Millares [0] 4 3 2 4" xfId="6648"/>
    <cellStyle name="Millares [0] 4 3 2 4 2" xfId="6649"/>
    <cellStyle name="Millares [0] 4 3 2 4 2 2" xfId="6650"/>
    <cellStyle name="Millares [0] 4 3 2 4 2 3" xfId="6651"/>
    <cellStyle name="Millares [0] 4 3 2 4 3" xfId="6652"/>
    <cellStyle name="Millares [0] 4 3 2 4 4" xfId="6653"/>
    <cellStyle name="Millares [0] 4 3 2 5" xfId="6654"/>
    <cellStyle name="Millares [0] 4 3 2 5 2" xfId="6655"/>
    <cellStyle name="Millares [0] 4 3 2 5 2 2" xfId="6656"/>
    <cellStyle name="Millares [0] 4 3 2 5 2 3" xfId="6657"/>
    <cellStyle name="Millares [0] 4 3 2 5 3" xfId="6658"/>
    <cellStyle name="Millares [0] 4 3 2 5 4" xfId="6659"/>
    <cellStyle name="Millares [0] 4 3 2 6" xfId="6660"/>
    <cellStyle name="Millares [0] 4 3 2 6 2" xfId="6661"/>
    <cellStyle name="Millares [0] 4 3 2 6 2 2" xfId="6662"/>
    <cellStyle name="Millares [0] 4 3 2 6 2 3" xfId="6663"/>
    <cellStyle name="Millares [0] 4 3 2 6 3" xfId="6664"/>
    <cellStyle name="Millares [0] 4 3 2 6 4" xfId="6665"/>
    <cellStyle name="Millares [0] 4 3 2 7" xfId="6666"/>
    <cellStyle name="Millares [0] 4 3 2 7 2" xfId="6667"/>
    <cellStyle name="Millares [0] 4 3 2 7 3" xfId="6668"/>
    <cellStyle name="Millares [0] 4 3 2 8" xfId="6669"/>
    <cellStyle name="Millares [0] 4 3 2 9" xfId="6670"/>
    <cellStyle name="Millares [0] 4 3 3" xfId="6671"/>
    <cellStyle name="Millares [0] 4 3 3 2" xfId="6672"/>
    <cellStyle name="Millares [0] 4 3 3 2 2" xfId="6673"/>
    <cellStyle name="Millares [0] 4 3 3 2 2 2" xfId="6674"/>
    <cellStyle name="Millares [0] 4 3 3 2 2 2 2" xfId="6675"/>
    <cellStyle name="Millares [0] 4 3 3 2 2 2 3" xfId="6676"/>
    <cellStyle name="Millares [0] 4 3 3 2 2 3" xfId="6677"/>
    <cellStyle name="Millares [0] 4 3 3 2 2 4" xfId="6678"/>
    <cellStyle name="Millares [0] 4 3 3 2 3" xfId="6679"/>
    <cellStyle name="Millares [0] 4 3 3 2 3 2" xfId="6680"/>
    <cellStyle name="Millares [0] 4 3 3 2 3 3" xfId="6681"/>
    <cellStyle name="Millares [0] 4 3 3 2 4" xfId="6682"/>
    <cellStyle name="Millares [0] 4 3 3 2 5" xfId="6683"/>
    <cellStyle name="Millares [0] 4 3 3 3" xfId="6684"/>
    <cellStyle name="Millares [0] 4 3 3 3 2" xfId="6685"/>
    <cellStyle name="Millares [0] 4 3 3 3 2 2" xfId="6686"/>
    <cellStyle name="Millares [0] 4 3 3 3 2 3" xfId="6687"/>
    <cellStyle name="Millares [0] 4 3 3 3 3" xfId="6688"/>
    <cellStyle name="Millares [0] 4 3 3 3 4" xfId="6689"/>
    <cellStyle name="Millares [0] 4 3 3 4" xfId="6690"/>
    <cellStyle name="Millares [0] 4 3 3 4 2" xfId="6691"/>
    <cellStyle name="Millares [0] 4 3 3 4 2 2" xfId="6692"/>
    <cellStyle name="Millares [0] 4 3 3 4 2 3" xfId="6693"/>
    <cellStyle name="Millares [0] 4 3 3 4 3" xfId="6694"/>
    <cellStyle name="Millares [0] 4 3 3 4 4" xfId="6695"/>
    <cellStyle name="Millares [0] 4 3 3 5" xfId="6696"/>
    <cellStyle name="Millares [0] 4 3 3 5 2" xfId="6697"/>
    <cellStyle name="Millares [0] 4 3 3 5 2 2" xfId="6698"/>
    <cellStyle name="Millares [0] 4 3 3 5 2 3" xfId="6699"/>
    <cellStyle name="Millares [0] 4 3 3 5 3" xfId="6700"/>
    <cellStyle name="Millares [0] 4 3 3 5 4" xfId="6701"/>
    <cellStyle name="Millares [0] 4 3 3 6" xfId="6702"/>
    <cellStyle name="Millares [0] 4 3 3 6 2" xfId="6703"/>
    <cellStyle name="Millares [0] 4 3 3 6 3" xfId="6704"/>
    <cellStyle name="Millares [0] 4 3 3 7" xfId="6705"/>
    <cellStyle name="Millares [0] 4 3 3 8" xfId="6706"/>
    <cellStyle name="Millares [0] 4 3 4" xfId="6707"/>
    <cellStyle name="Millares [0] 4 3 4 2" xfId="6708"/>
    <cellStyle name="Millares [0] 4 3 4 2 2" xfId="6709"/>
    <cellStyle name="Millares [0] 4 3 4 2 2 2" xfId="6710"/>
    <cellStyle name="Millares [0] 4 3 4 2 2 3" xfId="6711"/>
    <cellStyle name="Millares [0] 4 3 4 2 3" xfId="6712"/>
    <cellStyle name="Millares [0] 4 3 4 2 4" xfId="6713"/>
    <cellStyle name="Millares [0] 4 3 4 3" xfId="6714"/>
    <cellStyle name="Millares [0] 4 3 4 3 2" xfId="6715"/>
    <cellStyle name="Millares [0] 4 3 4 3 3" xfId="6716"/>
    <cellStyle name="Millares [0] 4 3 4 4" xfId="6717"/>
    <cellStyle name="Millares [0] 4 3 4 5" xfId="6718"/>
    <cellStyle name="Millares [0] 4 3 5" xfId="6719"/>
    <cellStyle name="Millares [0] 4 3 5 2" xfId="6720"/>
    <cellStyle name="Millares [0] 4 3 5 2 2" xfId="6721"/>
    <cellStyle name="Millares [0] 4 3 5 2 3" xfId="6722"/>
    <cellStyle name="Millares [0] 4 3 5 3" xfId="6723"/>
    <cellStyle name="Millares [0] 4 3 5 4" xfId="6724"/>
    <cellStyle name="Millares [0] 4 3 6" xfId="6725"/>
    <cellStyle name="Millares [0] 4 3 6 2" xfId="6726"/>
    <cellStyle name="Millares [0] 4 3 6 2 2" xfId="6727"/>
    <cellStyle name="Millares [0] 4 3 6 2 3" xfId="6728"/>
    <cellStyle name="Millares [0] 4 3 6 3" xfId="6729"/>
    <cellStyle name="Millares [0] 4 3 6 4" xfId="6730"/>
    <cellStyle name="Millares [0] 4 3 7" xfId="6731"/>
    <cellStyle name="Millares [0] 4 3 7 2" xfId="6732"/>
    <cellStyle name="Millares [0] 4 3 7 2 2" xfId="6733"/>
    <cellStyle name="Millares [0] 4 3 7 2 3" xfId="6734"/>
    <cellStyle name="Millares [0] 4 3 7 3" xfId="6735"/>
    <cellStyle name="Millares [0] 4 3 7 4" xfId="6736"/>
    <cellStyle name="Millares [0] 4 3 8" xfId="6737"/>
    <cellStyle name="Millares [0] 4 3 8 2" xfId="6738"/>
    <cellStyle name="Millares [0] 4 3 8 3" xfId="6739"/>
    <cellStyle name="Millares [0] 4 3 9" xfId="6740"/>
    <cellStyle name="Millares [0] 4 4" xfId="6741"/>
    <cellStyle name="Millares [0] 4 4 2" xfId="6742"/>
    <cellStyle name="Millares [0] 4 4 2 2" xfId="6743"/>
    <cellStyle name="Millares [0] 4 4 2 3" xfId="6744"/>
    <cellStyle name="Millares [0] 4 4 3" xfId="6745"/>
    <cellStyle name="Millares [0] 4 4 4" xfId="6746"/>
    <cellStyle name="Millares [0] 4 5" xfId="6747"/>
    <cellStyle name="Millares [0] 4 5 2" xfId="6748"/>
    <cellStyle name="Millares [0] 4 5 2 2" xfId="6749"/>
    <cellStyle name="Millares [0] 4 5 2 3" xfId="6750"/>
    <cellStyle name="Millares [0] 4 5 3" xfId="6751"/>
    <cellStyle name="Millares [0] 4 5 4" xfId="6752"/>
    <cellStyle name="Millares [0] 4 6" xfId="6753"/>
    <cellStyle name="Millares [0] 4 6 2" xfId="6754"/>
    <cellStyle name="Millares [0] 4 6 2 2" xfId="6755"/>
    <cellStyle name="Millares [0] 4 6 2 3" xfId="6756"/>
    <cellStyle name="Millares [0] 4 6 3" xfId="6757"/>
    <cellStyle name="Millares [0] 4 6 4" xfId="6758"/>
    <cellStyle name="Millares [0] 4 7" xfId="6759"/>
    <cellStyle name="Millares [0] 5" xfId="6760"/>
    <cellStyle name="Millares [0] 5 2" xfId="6761"/>
    <cellStyle name="Millares [0] 5 2 2" xfId="6762"/>
    <cellStyle name="Millares [0] 5 2 2 2" xfId="6763"/>
    <cellStyle name="Millares [0] 5 2 2 2 2" xfId="6764"/>
    <cellStyle name="Millares [0] 5 2 2 2 2 2" xfId="6765"/>
    <cellStyle name="Millares [0] 5 2 2 2 2 2 2" xfId="6766"/>
    <cellStyle name="Millares [0] 5 2 2 2 2 2 3" xfId="6767"/>
    <cellStyle name="Millares [0] 5 2 2 2 2 3" xfId="6768"/>
    <cellStyle name="Millares [0] 5 2 2 2 2 4" xfId="6769"/>
    <cellStyle name="Millares [0] 5 2 2 2 3" xfId="6770"/>
    <cellStyle name="Millares [0] 5 2 2 2 3 2" xfId="6771"/>
    <cellStyle name="Millares [0] 5 2 2 2 3 3" xfId="6772"/>
    <cellStyle name="Millares [0] 5 2 2 2 4" xfId="6773"/>
    <cellStyle name="Millares [0] 5 2 2 2 5" xfId="6774"/>
    <cellStyle name="Millares [0] 5 2 2 3" xfId="6775"/>
    <cellStyle name="Millares [0] 5 2 2 3 2" xfId="6776"/>
    <cellStyle name="Millares [0] 5 2 2 3 2 2" xfId="6777"/>
    <cellStyle name="Millares [0] 5 2 2 3 2 3" xfId="6778"/>
    <cellStyle name="Millares [0] 5 2 2 3 3" xfId="6779"/>
    <cellStyle name="Millares [0] 5 2 2 3 4" xfId="6780"/>
    <cellStyle name="Millares [0] 5 2 2 4" xfId="6781"/>
    <cellStyle name="Millares [0] 5 2 2 4 2" xfId="6782"/>
    <cellStyle name="Millares [0] 5 2 2 4 2 2" xfId="6783"/>
    <cellStyle name="Millares [0] 5 2 2 4 2 3" xfId="6784"/>
    <cellStyle name="Millares [0] 5 2 2 4 3" xfId="6785"/>
    <cellStyle name="Millares [0] 5 2 2 4 4" xfId="6786"/>
    <cellStyle name="Millares [0] 5 2 2 5" xfId="6787"/>
    <cellStyle name="Millares [0] 5 2 2 5 2" xfId="6788"/>
    <cellStyle name="Millares [0] 5 2 2 5 2 2" xfId="6789"/>
    <cellStyle name="Millares [0] 5 2 2 5 2 3" xfId="6790"/>
    <cellStyle name="Millares [0] 5 2 2 5 3" xfId="6791"/>
    <cellStyle name="Millares [0] 5 2 2 5 4" xfId="6792"/>
    <cellStyle name="Millares [0] 5 2 2 6" xfId="6793"/>
    <cellStyle name="Millares [0] 5 2 2 6 2" xfId="6794"/>
    <cellStyle name="Millares [0] 5 2 2 6 3" xfId="6795"/>
    <cellStyle name="Millares [0] 5 2 2 7" xfId="6796"/>
    <cellStyle name="Millares [0] 5 2 2 8" xfId="6797"/>
    <cellStyle name="Millares [0] 5 2 3" xfId="6798"/>
    <cellStyle name="Millares [0] 5 2 3 2" xfId="6799"/>
    <cellStyle name="Millares [0] 5 2 3 2 2" xfId="6800"/>
    <cellStyle name="Millares [0] 5 2 3 2 2 2" xfId="6801"/>
    <cellStyle name="Millares [0] 5 2 3 2 2 3" xfId="6802"/>
    <cellStyle name="Millares [0] 5 2 3 2 3" xfId="6803"/>
    <cellStyle name="Millares [0] 5 2 3 2 4" xfId="6804"/>
    <cellStyle name="Millares [0] 5 2 3 3" xfId="6805"/>
    <cellStyle name="Millares [0] 5 2 3 3 2" xfId="6806"/>
    <cellStyle name="Millares [0] 5 2 3 3 3" xfId="6807"/>
    <cellStyle name="Millares [0] 5 2 3 4" xfId="6808"/>
    <cellStyle name="Millares [0] 5 2 3 5" xfId="6809"/>
    <cellStyle name="Millares [0] 5 2 4" xfId="6810"/>
    <cellStyle name="Millares [0] 5 2 4 2" xfId="6811"/>
    <cellStyle name="Millares [0] 5 2 4 2 2" xfId="6812"/>
    <cellStyle name="Millares [0] 5 2 4 2 3" xfId="6813"/>
    <cellStyle name="Millares [0] 5 2 4 3" xfId="6814"/>
    <cellStyle name="Millares [0] 5 2 4 4" xfId="6815"/>
    <cellStyle name="Millares [0] 5 2 5" xfId="6816"/>
    <cellStyle name="Millares [0] 5 2 5 2" xfId="6817"/>
    <cellStyle name="Millares [0] 5 2 5 2 2" xfId="6818"/>
    <cellStyle name="Millares [0] 5 2 5 2 3" xfId="6819"/>
    <cellStyle name="Millares [0] 5 2 5 3" xfId="6820"/>
    <cellStyle name="Millares [0] 5 2 5 4" xfId="6821"/>
    <cellStyle name="Millares [0] 5 2 6" xfId="6822"/>
    <cellStyle name="Millares [0] 5 2 6 2" xfId="6823"/>
    <cellStyle name="Millares [0] 5 2 6 2 2" xfId="6824"/>
    <cellStyle name="Millares [0] 5 2 6 2 3" xfId="6825"/>
    <cellStyle name="Millares [0] 5 2 6 3" xfId="6826"/>
    <cellStyle name="Millares [0] 5 2 6 4" xfId="6827"/>
    <cellStyle name="Millares [0] 5 2 7" xfId="6828"/>
    <cellStyle name="Millares [0] 5 2 7 2" xfId="6829"/>
    <cellStyle name="Millares [0] 5 2 7 3" xfId="6830"/>
    <cellStyle name="Millares [0] 5 2 8" xfId="6831"/>
    <cellStyle name="Millares [0] 5 2 9" xfId="6832"/>
    <cellStyle name="Millares [0] 5 3" xfId="6833"/>
    <cellStyle name="Millares [0] 5 3 2" xfId="6834"/>
    <cellStyle name="Millares [0] 5 3 2 2" xfId="6835"/>
    <cellStyle name="Millares [0] 5 3 2 2 2" xfId="6836"/>
    <cellStyle name="Millares [0] 5 3 2 2 2 2" xfId="6837"/>
    <cellStyle name="Millares [0] 5 3 2 2 2 3" xfId="6838"/>
    <cellStyle name="Millares [0] 5 3 2 2 3" xfId="6839"/>
    <cellStyle name="Millares [0] 5 3 2 2 4" xfId="6840"/>
    <cellStyle name="Millares [0] 5 3 2 3" xfId="6841"/>
    <cellStyle name="Millares [0] 5 3 2 3 2" xfId="6842"/>
    <cellStyle name="Millares [0] 5 3 2 3 3" xfId="6843"/>
    <cellStyle name="Millares [0] 5 3 2 4" xfId="6844"/>
    <cellStyle name="Millares [0] 5 3 2 5" xfId="6845"/>
    <cellStyle name="Millares [0] 5 3 3" xfId="6846"/>
    <cellStyle name="Millares [0] 5 3 3 2" xfId="6847"/>
    <cellStyle name="Millares [0] 5 3 3 2 2" xfId="6848"/>
    <cellStyle name="Millares [0] 5 3 3 2 3" xfId="6849"/>
    <cellStyle name="Millares [0] 5 3 3 3" xfId="6850"/>
    <cellStyle name="Millares [0] 5 3 3 4" xfId="6851"/>
    <cellStyle name="Millares [0] 5 3 4" xfId="6852"/>
    <cellStyle name="Millares [0] 5 3 4 2" xfId="6853"/>
    <cellStyle name="Millares [0] 5 3 4 2 2" xfId="6854"/>
    <cellStyle name="Millares [0] 5 3 4 2 3" xfId="6855"/>
    <cellStyle name="Millares [0] 5 3 4 3" xfId="6856"/>
    <cellStyle name="Millares [0] 5 3 4 4" xfId="6857"/>
    <cellStyle name="Millares [0] 5 3 5" xfId="6858"/>
    <cellStyle name="Millares [0] 5 3 5 2" xfId="6859"/>
    <cellStyle name="Millares [0] 5 3 5 2 2" xfId="6860"/>
    <cellStyle name="Millares [0] 5 3 5 2 3" xfId="6861"/>
    <cellStyle name="Millares [0] 5 3 5 3" xfId="6862"/>
    <cellStyle name="Millares [0] 5 3 5 4" xfId="6863"/>
    <cellStyle name="Millares [0] 5 3 6" xfId="6864"/>
    <cellStyle name="Millares [0] 5 3 6 2" xfId="6865"/>
    <cellStyle name="Millares [0] 5 3 6 3" xfId="6866"/>
    <cellStyle name="Millares [0] 5 3 7" xfId="6867"/>
    <cellStyle name="Millares [0] 5 3 8" xfId="6868"/>
    <cellStyle name="Millares [0] 5 4" xfId="6869"/>
    <cellStyle name="Millares [0] 5 4 2" xfId="6870"/>
    <cellStyle name="Millares [0] 5 4 2 2" xfId="6871"/>
    <cellStyle name="Millares [0] 5 4 2 3" xfId="6872"/>
    <cellStyle name="Millares [0] 5 4 3" xfId="6873"/>
    <cellStyle name="Millares [0] 5 4 4" xfId="6874"/>
    <cellStyle name="Millares [0] 5 5" xfId="6875"/>
    <cellStyle name="Millares [0] 6" xfId="6876"/>
    <cellStyle name="Millares [0] 6 2" xfId="6877"/>
    <cellStyle name="Millares [0] 6 2 2" xfId="6878"/>
    <cellStyle name="Millares [0] 6 2 3" xfId="6879"/>
    <cellStyle name="Millares [0] 6 3" xfId="6880"/>
    <cellStyle name="Millares [0] 6 4" xfId="6881"/>
    <cellStyle name="Millares [0] 7" xfId="6882"/>
    <cellStyle name="Millares [0] 7 2" xfId="6883"/>
    <cellStyle name="Millares [0] 7 2 2" xfId="6884"/>
    <cellStyle name="Millares [0] 7 2 3" xfId="6885"/>
    <cellStyle name="Millares [0] 7 3" xfId="6886"/>
    <cellStyle name="Millares [0] 7 4" xfId="6887"/>
    <cellStyle name="Millares [0] 8" xfId="6888"/>
    <cellStyle name="Millares [0] 8 2" xfId="6889"/>
    <cellStyle name="Millares [0] 8 3" xfId="6890"/>
    <cellStyle name="Millares [0] 8 4" xfId="6891"/>
    <cellStyle name="Millares [0] 9" xfId="6892"/>
    <cellStyle name="Millares [0] 9 2" xfId="6893"/>
    <cellStyle name="Millares [0] 9 3" xfId="6894"/>
    <cellStyle name="Millares 100" xfId="6895"/>
    <cellStyle name="Millares 101" xfId="6896"/>
    <cellStyle name="Millares 102" xfId="6897"/>
    <cellStyle name="Millares 103" xfId="6898"/>
    <cellStyle name="Millares 104" xfId="6899"/>
    <cellStyle name="Millares 105" xfId="6900"/>
    <cellStyle name="Millares 106" xfId="6901"/>
    <cellStyle name="Millares 107" xfId="6902"/>
    <cellStyle name="Millares 108" xfId="6903"/>
    <cellStyle name="Millares 109" xfId="6904"/>
    <cellStyle name="Millares 11" xfId="6905"/>
    <cellStyle name="Millares 110" xfId="6906"/>
    <cellStyle name="Millares 111" xfId="6907"/>
    <cellStyle name="Millares 112" xfId="6908"/>
    <cellStyle name="Millares 113" xfId="6909"/>
    <cellStyle name="Millares 114" xfId="6910"/>
    <cellStyle name="Millares 115" xfId="6911"/>
    <cellStyle name="Millares 116" xfId="6912"/>
    <cellStyle name="Millares 117" xfId="6913"/>
    <cellStyle name="Millares 118" xfId="6914"/>
    <cellStyle name="Millares 119" xfId="6915"/>
    <cellStyle name="Millares 12" xfId="6916"/>
    <cellStyle name="Millares 120" xfId="6917"/>
    <cellStyle name="Millares 121" xfId="6918"/>
    <cellStyle name="Millares 122" xfId="6919"/>
    <cellStyle name="Millares 123" xfId="6920"/>
    <cellStyle name="Millares 124" xfId="6921"/>
    <cellStyle name="Millares 125" xfId="6922"/>
    <cellStyle name="Millares 126" xfId="6923"/>
    <cellStyle name="Millares 127" xfId="6924"/>
    <cellStyle name="Millares 128" xfId="6925"/>
    <cellStyle name="Millares 129" xfId="6926"/>
    <cellStyle name="Millares 13" xfId="6927"/>
    <cellStyle name="Millares 130" xfId="6928"/>
    <cellStyle name="Millares 131" xfId="6929"/>
    <cellStyle name="Millares 132" xfId="6930"/>
    <cellStyle name="Millares 133" xfId="6931"/>
    <cellStyle name="Millares 134" xfId="6932"/>
    <cellStyle name="Millares 135" xfId="6933"/>
    <cellStyle name="Millares 136" xfId="6934"/>
    <cellStyle name="Millares 137" xfId="6935"/>
    <cellStyle name="Millares 138" xfId="6936"/>
    <cellStyle name="Millares 139" xfId="6937"/>
    <cellStyle name="Millares 14" xfId="6938"/>
    <cellStyle name="Millares 140" xfId="6939"/>
    <cellStyle name="Millares 141" xfId="6940"/>
    <cellStyle name="Millares 142" xfId="6941"/>
    <cellStyle name="Millares 143" xfId="6942"/>
    <cellStyle name="Millares 144" xfId="6943"/>
    <cellStyle name="Millares 145" xfId="6944"/>
    <cellStyle name="Millares 146" xfId="6945"/>
    <cellStyle name="Millares 147" xfId="6946"/>
    <cellStyle name="Millares 147 2" xfId="6947"/>
    <cellStyle name="Millares 147 2 2" xfId="6948"/>
    <cellStyle name="Millares 147 2 3" xfId="6949"/>
    <cellStyle name="Millares 147 3" xfId="6950"/>
    <cellStyle name="Millares 147 4" xfId="6951"/>
    <cellStyle name="Millares 148" xfId="6952"/>
    <cellStyle name="Millares 148 2" xfId="6953"/>
    <cellStyle name="Millares 148 2 2" xfId="6954"/>
    <cellStyle name="Millares 148 2 3" xfId="6955"/>
    <cellStyle name="Millares 148 3" xfId="6956"/>
    <cellStyle name="Millares 148 4" xfId="6957"/>
    <cellStyle name="Millares 149" xfId="6958"/>
    <cellStyle name="Millares 149 2" xfId="6959"/>
    <cellStyle name="Millares 149 2 2" xfId="6960"/>
    <cellStyle name="Millares 149 2 3" xfId="6961"/>
    <cellStyle name="Millares 149 3" xfId="6962"/>
    <cellStyle name="Millares 149 4" xfId="6963"/>
    <cellStyle name="Millares 15" xfId="6964"/>
    <cellStyle name="Millares 150" xfId="6965"/>
    <cellStyle name="Millares 150 2" xfId="6966"/>
    <cellStyle name="Millares 150 2 2" xfId="6967"/>
    <cellStyle name="Millares 150 2 3" xfId="6968"/>
    <cellStyle name="Millares 150 3" xfId="6969"/>
    <cellStyle name="Millares 150 4" xfId="6970"/>
    <cellStyle name="Millares 151" xfId="6971"/>
    <cellStyle name="Millares 151 2" xfId="6972"/>
    <cellStyle name="Millares 151 2 2" xfId="6973"/>
    <cellStyle name="Millares 151 2 3" xfId="6974"/>
    <cellStyle name="Millares 151 3" xfId="6975"/>
    <cellStyle name="Millares 151 4" xfId="6976"/>
    <cellStyle name="Millares 152" xfId="6977"/>
    <cellStyle name="Millares 152 2" xfId="6978"/>
    <cellStyle name="Millares 152 3" xfId="6979"/>
    <cellStyle name="Millares 153" xfId="6980"/>
    <cellStyle name="Millares 153 2" xfId="6981"/>
    <cellStyle name="Millares 153 3" xfId="6982"/>
    <cellStyle name="Millares 154" xfId="6983"/>
    <cellStyle name="Millares 154 2" xfId="6984"/>
    <cellStyle name="Millares 154 3" xfId="6985"/>
    <cellStyle name="Millares 155" xfId="6986"/>
    <cellStyle name="Millares 155 2" xfId="6987"/>
    <cellStyle name="Millares 155 3" xfId="6988"/>
    <cellStyle name="Millares 156" xfId="6989"/>
    <cellStyle name="Millares 156 2" xfId="6990"/>
    <cellStyle name="Millares 156 3" xfId="6991"/>
    <cellStyle name="Millares 157" xfId="6992"/>
    <cellStyle name="Millares 157 2" xfId="6993"/>
    <cellStyle name="Millares 157 3" xfId="6994"/>
    <cellStyle name="Millares 158" xfId="6995"/>
    <cellStyle name="Millares 158 2" xfId="6996"/>
    <cellStyle name="Millares 158 3" xfId="6997"/>
    <cellStyle name="Millares 159" xfId="6998"/>
    <cellStyle name="Millares 159 2" xfId="6999"/>
    <cellStyle name="Millares 159 3" xfId="7000"/>
    <cellStyle name="Millares 16" xfId="7001"/>
    <cellStyle name="Millares 160" xfId="7002"/>
    <cellStyle name="Millares 160 2" xfId="7003"/>
    <cellStyle name="Millares 160 3" xfId="7004"/>
    <cellStyle name="Millares 161" xfId="7005"/>
    <cellStyle name="Millares 161 2" xfId="7006"/>
    <cellStyle name="Millares 161 3" xfId="7007"/>
    <cellStyle name="Millares 162" xfId="7008"/>
    <cellStyle name="Millares 163" xfId="7009"/>
    <cellStyle name="Millares 164" xfId="7010"/>
    <cellStyle name="Millares 165" xfId="7011"/>
    <cellStyle name="Millares 166" xfId="7012"/>
    <cellStyle name="Millares 167" xfId="7013"/>
    <cellStyle name="Millares 168" xfId="7014"/>
    <cellStyle name="Millares 169" xfId="7015"/>
    <cellStyle name="Millares 17" xfId="7016"/>
    <cellStyle name="Millares 170" xfId="7017"/>
    <cellStyle name="Millares 171" xfId="7018"/>
    <cellStyle name="Millares 172" xfId="7019"/>
    <cellStyle name="Millares 173" xfId="7020"/>
    <cellStyle name="Millares 174" xfId="7021"/>
    <cellStyle name="Millares 18" xfId="7022"/>
    <cellStyle name="Millares 19" xfId="7023"/>
    <cellStyle name="Millares 19 2" xfId="7024"/>
    <cellStyle name="Millares 19 2 2" xfId="7025"/>
    <cellStyle name="Millares 19 2 2 2" xfId="7026"/>
    <cellStyle name="Millares 19 2 2 3" xfId="7027"/>
    <cellStyle name="Millares 19 2 3" xfId="7028"/>
    <cellStyle name="Millares 19 2 4" xfId="7029"/>
    <cellStyle name="Millares 2 10" xfId="7030"/>
    <cellStyle name="Millares 2 10 2" xfId="7031"/>
    <cellStyle name="Millares 2 10 2 2" xfId="7032"/>
    <cellStyle name="Millares 2 10 3" xfId="7033"/>
    <cellStyle name="Millares 2 10 4" xfId="7034"/>
    <cellStyle name="Millares 2 11" xfId="7035"/>
    <cellStyle name="Millares 2 11 2" xfId="7036"/>
    <cellStyle name="Millares 2 12" xfId="7037"/>
    <cellStyle name="Millares 2 13" xfId="7038"/>
    <cellStyle name="Millares 2 2 3" xfId="7039"/>
    <cellStyle name="Millares 2 2 3 10" xfId="7040"/>
    <cellStyle name="Millares 2 2 3 10 2" xfId="7041"/>
    <cellStyle name="Millares 2 2 3 10 2 2" xfId="7042"/>
    <cellStyle name="Millares 2 2 3 10 2 3" xfId="7043"/>
    <cellStyle name="Millares 2 2 3 10 3" xfId="7044"/>
    <cellStyle name="Millares 2 2 3 10 4" xfId="7045"/>
    <cellStyle name="Millares 2 2 3 11" xfId="7046"/>
    <cellStyle name="Millares 2 2 3 11 2" xfId="7047"/>
    <cellStyle name="Millares 2 2 3 11 3" xfId="7048"/>
    <cellStyle name="Millares 2 2 3 12" xfId="7049"/>
    <cellStyle name="Millares 2 2 3 13" xfId="7050"/>
    <cellStyle name="Millares 2 2 3 2" xfId="7051"/>
    <cellStyle name="Millares 2 2 3 2 10" xfId="7052"/>
    <cellStyle name="Millares 2 2 3 2 10 2" xfId="7053"/>
    <cellStyle name="Millares 2 2 3 2 10 3" xfId="7054"/>
    <cellStyle name="Millares 2 2 3 2 11" xfId="7055"/>
    <cellStyle name="Millares 2 2 3 2 12" xfId="7056"/>
    <cellStyle name="Millares 2 2 3 2 2" xfId="7057"/>
    <cellStyle name="Millares 2 2 3 2 2 2" xfId="7058"/>
    <cellStyle name="Millares 2 2 3 2 2 2 2" xfId="7059"/>
    <cellStyle name="Millares 2 2 3 2 2 2 2 2" xfId="7060"/>
    <cellStyle name="Millares 2 2 3 2 2 2 2 2 2" xfId="7061"/>
    <cellStyle name="Millares 2 2 3 2 2 2 2 2 2 2" xfId="7062"/>
    <cellStyle name="Millares 2 2 3 2 2 2 2 2 2 3" xfId="7063"/>
    <cellStyle name="Millares 2 2 3 2 2 2 2 2 3" xfId="7064"/>
    <cellStyle name="Millares 2 2 3 2 2 2 2 2 4" xfId="7065"/>
    <cellStyle name="Millares 2 2 3 2 2 2 2 3" xfId="7066"/>
    <cellStyle name="Millares 2 2 3 2 2 2 2 3 2" xfId="7067"/>
    <cellStyle name="Millares 2 2 3 2 2 2 2 3 3" xfId="7068"/>
    <cellStyle name="Millares 2 2 3 2 2 2 2 4" xfId="7069"/>
    <cellStyle name="Millares 2 2 3 2 2 2 2 5" xfId="7070"/>
    <cellStyle name="Millares 2 2 3 2 2 2 3" xfId="7071"/>
    <cellStyle name="Millares 2 2 3 2 2 2 3 2" xfId="7072"/>
    <cellStyle name="Millares 2 2 3 2 2 2 3 2 2" xfId="7073"/>
    <cellStyle name="Millares 2 2 3 2 2 2 3 2 3" xfId="7074"/>
    <cellStyle name="Millares 2 2 3 2 2 2 3 3" xfId="7075"/>
    <cellStyle name="Millares 2 2 3 2 2 2 3 4" xfId="7076"/>
    <cellStyle name="Millares 2 2 3 2 2 2 4" xfId="7077"/>
    <cellStyle name="Millares 2 2 3 2 2 2 4 2" xfId="7078"/>
    <cellStyle name="Millares 2 2 3 2 2 2 4 2 2" xfId="7079"/>
    <cellStyle name="Millares 2 2 3 2 2 2 4 2 3" xfId="7080"/>
    <cellStyle name="Millares 2 2 3 2 2 2 4 3" xfId="7081"/>
    <cellStyle name="Millares 2 2 3 2 2 2 4 4" xfId="7082"/>
    <cellStyle name="Millares 2 2 3 2 2 2 5" xfId="7083"/>
    <cellStyle name="Millares 2 2 3 2 2 2 5 2" xfId="7084"/>
    <cellStyle name="Millares 2 2 3 2 2 2 5 2 2" xfId="7085"/>
    <cellStyle name="Millares 2 2 3 2 2 2 5 2 3" xfId="7086"/>
    <cellStyle name="Millares 2 2 3 2 2 2 5 3" xfId="7087"/>
    <cellStyle name="Millares 2 2 3 2 2 2 5 4" xfId="7088"/>
    <cellStyle name="Millares 2 2 3 2 2 2 6" xfId="7089"/>
    <cellStyle name="Millares 2 2 3 2 2 2 6 2" xfId="7090"/>
    <cellStyle name="Millares 2 2 3 2 2 2 6 3" xfId="7091"/>
    <cellStyle name="Millares 2 2 3 2 2 2 7" xfId="7092"/>
    <cellStyle name="Millares 2 2 3 2 2 2 8" xfId="7093"/>
    <cellStyle name="Millares 2 2 3 2 2 3" xfId="7094"/>
    <cellStyle name="Millares 2 2 3 2 2 3 2" xfId="7095"/>
    <cellStyle name="Millares 2 2 3 2 2 3 2 2" xfId="7096"/>
    <cellStyle name="Millares 2 2 3 2 2 3 2 2 2" xfId="7097"/>
    <cellStyle name="Millares 2 2 3 2 2 3 2 2 3" xfId="7098"/>
    <cellStyle name="Millares 2 2 3 2 2 3 2 3" xfId="7099"/>
    <cellStyle name="Millares 2 2 3 2 2 3 2 4" xfId="7100"/>
    <cellStyle name="Millares 2 2 3 2 2 3 3" xfId="7101"/>
    <cellStyle name="Millares 2 2 3 2 2 3 3 2" xfId="7102"/>
    <cellStyle name="Millares 2 2 3 2 2 3 3 3" xfId="7103"/>
    <cellStyle name="Millares 2 2 3 2 2 3 4" xfId="7104"/>
    <cellStyle name="Millares 2 2 3 2 2 3 5" xfId="7105"/>
    <cellStyle name="Millares 2 2 3 2 2 4" xfId="7106"/>
    <cellStyle name="Millares 2 2 3 2 2 4 2" xfId="7107"/>
    <cellStyle name="Millares 2 2 3 2 2 4 2 2" xfId="7108"/>
    <cellStyle name="Millares 2 2 3 2 2 4 2 3" xfId="7109"/>
    <cellStyle name="Millares 2 2 3 2 2 4 3" xfId="7110"/>
    <cellStyle name="Millares 2 2 3 2 2 4 4" xfId="7111"/>
    <cellStyle name="Millares 2 2 3 2 2 5" xfId="7112"/>
    <cellStyle name="Millares 2 2 3 2 2 5 2" xfId="7113"/>
    <cellStyle name="Millares 2 2 3 2 2 5 2 2" xfId="7114"/>
    <cellStyle name="Millares 2 2 3 2 2 5 2 3" xfId="7115"/>
    <cellStyle name="Millares 2 2 3 2 2 5 3" xfId="7116"/>
    <cellStyle name="Millares 2 2 3 2 2 5 4" xfId="7117"/>
    <cellStyle name="Millares 2 2 3 2 2 6" xfId="7118"/>
    <cellStyle name="Millares 2 2 3 2 2 6 2" xfId="7119"/>
    <cellStyle name="Millares 2 2 3 2 2 6 2 2" xfId="7120"/>
    <cellStyle name="Millares 2 2 3 2 2 6 2 3" xfId="7121"/>
    <cellStyle name="Millares 2 2 3 2 2 6 3" xfId="7122"/>
    <cellStyle name="Millares 2 2 3 2 2 6 4" xfId="7123"/>
    <cellStyle name="Millares 2 2 3 2 2 7" xfId="7124"/>
    <cellStyle name="Millares 2 2 3 2 2 7 2" xfId="7125"/>
    <cellStyle name="Millares 2 2 3 2 2 7 3" xfId="7126"/>
    <cellStyle name="Millares 2 2 3 2 2 8" xfId="7127"/>
    <cellStyle name="Millares 2 2 3 2 2 9" xfId="7128"/>
    <cellStyle name="Millares 2 2 3 2 3" xfId="7129"/>
    <cellStyle name="Millares 2 2 3 2 3 2" xfId="7130"/>
    <cellStyle name="Millares 2 2 3 2 3 2 2" xfId="7131"/>
    <cellStyle name="Millares 2 2 3 2 3 2 2 2" xfId="7132"/>
    <cellStyle name="Millares 2 2 3 2 3 2 2 2 2" xfId="7133"/>
    <cellStyle name="Millares 2 2 3 2 3 2 2 2 3" xfId="7134"/>
    <cellStyle name="Millares 2 2 3 2 3 2 2 3" xfId="7135"/>
    <cellStyle name="Millares 2 2 3 2 3 2 2 4" xfId="7136"/>
    <cellStyle name="Millares 2 2 3 2 3 2 3" xfId="7137"/>
    <cellStyle name="Millares 2 2 3 2 3 2 3 2" xfId="7138"/>
    <cellStyle name="Millares 2 2 3 2 3 2 3 3" xfId="7139"/>
    <cellStyle name="Millares 2 2 3 2 3 2 4" xfId="7140"/>
    <cellStyle name="Millares 2 2 3 2 3 2 5" xfId="7141"/>
    <cellStyle name="Millares 2 2 3 2 3 3" xfId="7142"/>
    <cellStyle name="Millares 2 2 3 2 3 3 2" xfId="7143"/>
    <cellStyle name="Millares 2 2 3 2 3 3 2 2" xfId="7144"/>
    <cellStyle name="Millares 2 2 3 2 3 3 2 3" xfId="7145"/>
    <cellStyle name="Millares 2 2 3 2 3 3 3" xfId="7146"/>
    <cellStyle name="Millares 2 2 3 2 3 3 4" xfId="7147"/>
    <cellStyle name="Millares 2 2 3 2 3 4" xfId="7148"/>
    <cellStyle name="Millares 2 2 3 2 3 4 2" xfId="7149"/>
    <cellStyle name="Millares 2 2 3 2 3 4 2 2" xfId="7150"/>
    <cellStyle name="Millares 2 2 3 2 3 4 2 3" xfId="7151"/>
    <cellStyle name="Millares 2 2 3 2 3 4 3" xfId="7152"/>
    <cellStyle name="Millares 2 2 3 2 3 4 4" xfId="7153"/>
    <cellStyle name="Millares 2 2 3 2 3 5" xfId="7154"/>
    <cellStyle name="Millares 2 2 3 2 3 5 2" xfId="7155"/>
    <cellStyle name="Millares 2 2 3 2 3 5 2 2" xfId="7156"/>
    <cellStyle name="Millares 2 2 3 2 3 5 2 3" xfId="7157"/>
    <cellStyle name="Millares 2 2 3 2 3 5 3" xfId="7158"/>
    <cellStyle name="Millares 2 2 3 2 3 5 4" xfId="7159"/>
    <cellStyle name="Millares 2 2 3 2 3 6" xfId="7160"/>
    <cellStyle name="Millares 2 2 3 2 3 6 2" xfId="7161"/>
    <cellStyle name="Millares 2 2 3 2 3 6 3" xfId="7162"/>
    <cellStyle name="Millares 2 2 3 2 3 7" xfId="7163"/>
    <cellStyle name="Millares 2 2 3 2 3 8" xfId="7164"/>
    <cellStyle name="Millares 2 2 3 2 4" xfId="7165"/>
    <cellStyle name="Millares 2 2 3 2 4 2" xfId="7166"/>
    <cellStyle name="Millares 2 2 3 2 4 2 2" xfId="7167"/>
    <cellStyle name="Millares 2 2 3 2 4 2 2 2" xfId="7168"/>
    <cellStyle name="Millares 2 2 3 2 4 2 2 3" xfId="7169"/>
    <cellStyle name="Millares 2 2 3 2 4 2 3" xfId="7170"/>
    <cellStyle name="Millares 2 2 3 2 4 2 4" xfId="7171"/>
    <cellStyle name="Millares 2 2 3 2 4 3" xfId="7172"/>
    <cellStyle name="Millares 2 2 3 2 4 3 2" xfId="7173"/>
    <cellStyle name="Millares 2 2 3 2 4 3 2 2" xfId="7174"/>
    <cellStyle name="Millares 2 2 3 2 4 3 2 3" xfId="7175"/>
    <cellStyle name="Millares 2 2 3 2 4 3 3" xfId="7176"/>
    <cellStyle name="Millares 2 2 3 2 4 3 4" xfId="7177"/>
    <cellStyle name="Millares 2 2 3 2 4 4" xfId="7178"/>
    <cellStyle name="Millares 2 2 3 2 4 4 2" xfId="7179"/>
    <cellStyle name="Millares 2 2 3 2 4 4 3" xfId="7180"/>
    <cellStyle name="Millares 2 2 3 2 4 5" xfId="7181"/>
    <cellStyle name="Millares 2 2 3 2 4 6" xfId="7182"/>
    <cellStyle name="Millares 2 2 3 2 5" xfId="7183"/>
    <cellStyle name="Millares 2 2 3 2 5 2" xfId="7184"/>
    <cellStyle name="Millares 2 2 3 2 5 2 2" xfId="7185"/>
    <cellStyle name="Millares 2 2 3 2 5 2 3" xfId="7186"/>
    <cellStyle name="Millares 2 2 3 2 5 3" xfId="7187"/>
    <cellStyle name="Millares 2 2 3 2 5 4" xfId="7188"/>
    <cellStyle name="Millares 2 2 3 2 6" xfId="7189"/>
    <cellStyle name="Millares 2 2 3 2 6 2" xfId="7190"/>
    <cellStyle name="Millares 2 2 3 2 6 2 2" xfId="7191"/>
    <cellStyle name="Millares 2 2 3 2 6 2 3" xfId="7192"/>
    <cellStyle name="Millares 2 2 3 2 6 3" xfId="7193"/>
    <cellStyle name="Millares 2 2 3 2 6 4" xfId="7194"/>
    <cellStyle name="Millares 2 2 3 2 7" xfId="7195"/>
    <cellStyle name="Millares 2 2 3 2 7 2" xfId="7196"/>
    <cellStyle name="Millares 2 2 3 2 7 2 2" xfId="7197"/>
    <cellStyle name="Millares 2 2 3 2 7 2 3" xfId="7198"/>
    <cellStyle name="Millares 2 2 3 2 7 3" xfId="7199"/>
    <cellStyle name="Millares 2 2 3 2 7 4" xfId="7200"/>
    <cellStyle name="Millares 2 2 3 2 8" xfId="7201"/>
    <cellStyle name="Millares 2 2 3 2 8 2" xfId="7202"/>
    <cellStyle name="Millares 2 2 3 2 8 2 2" xfId="7203"/>
    <cellStyle name="Millares 2 2 3 2 8 2 3" xfId="7204"/>
    <cellStyle name="Millares 2 2 3 2 8 3" xfId="7205"/>
    <cellStyle name="Millares 2 2 3 2 8 4" xfId="7206"/>
    <cellStyle name="Millares 2 2 3 2 9" xfId="7207"/>
    <cellStyle name="Millares 2 2 3 2 9 2" xfId="7208"/>
    <cellStyle name="Millares 2 2 3 2 9 2 2" xfId="7209"/>
    <cellStyle name="Millares 2 2 3 2 9 2 3" xfId="7210"/>
    <cellStyle name="Millares 2 2 3 2 9 3" xfId="7211"/>
    <cellStyle name="Millares 2 2 3 2 9 4" xfId="7212"/>
    <cellStyle name="Millares 2 2 3 3" xfId="7213"/>
    <cellStyle name="Millares 2 2 3 3 2" xfId="7214"/>
    <cellStyle name="Millares 2 2 3 3 2 2" xfId="7215"/>
    <cellStyle name="Millares 2 2 3 3 2 2 2" xfId="7216"/>
    <cellStyle name="Millares 2 2 3 3 2 2 2 2" xfId="7217"/>
    <cellStyle name="Millares 2 2 3 3 2 2 2 2 2" xfId="7218"/>
    <cellStyle name="Millares 2 2 3 3 2 2 2 2 3" xfId="7219"/>
    <cellStyle name="Millares 2 2 3 3 2 2 2 3" xfId="7220"/>
    <cellStyle name="Millares 2 2 3 3 2 2 2 4" xfId="7221"/>
    <cellStyle name="Millares 2 2 3 3 2 2 3" xfId="7222"/>
    <cellStyle name="Millares 2 2 3 3 2 2 3 2" xfId="7223"/>
    <cellStyle name="Millares 2 2 3 3 2 2 3 3" xfId="7224"/>
    <cellStyle name="Millares 2 2 3 3 2 2 4" xfId="7225"/>
    <cellStyle name="Millares 2 2 3 3 2 2 5" xfId="7226"/>
    <cellStyle name="Millares 2 2 3 3 2 3" xfId="7227"/>
    <cellStyle name="Millares 2 2 3 3 2 3 2" xfId="7228"/>
    <cellStyle name="Millares 2 2 3 3 2 3 2 2" xfId="7229"/>
    <cellStyle name="Millares 2 2 3 3 2 3 2 3" xfId="7230"/>
    <cellStyle name="Millares 2 2 3 3 2 3 3" xfId="7231"/>
    <cellStyle name="Millares 2 2 3 3 2 3 4" xfId="7232"/>
    <cellStyle name="Millares 2 2 3 3 2 4" xfId="7233"/>
    <cellStyle name="Millares 2 2 3 3 2 4 2" xfId="7234"/>
    <cellStyle name="Millares 2 2 3 3 2 4 2 2" xfId="7235"/>
    <cellStyle name="Millares 2 2 3 3 2 4 2 3" xfId="7236"/>
    <cellStyle name="Millares 2 2 3 3 2 4 3" xfId="7237"/>
    <cellStyle name="Millares 2 2 3 3 2 4 4" xfId="7238"/>
    <cellStyle name="Millares 2 2 3 3 2 5" xfId="7239"/>
    <cellStyle name="Millares 2 2 3 3 2 5 2" xfId="7240"/>
    <cellStyle name="Millares 2 2 3 3 2 5 2 2" xfId="7241"/>
    <cellStyle name="Millares 2 2 3 3 2 5 2 3" xfId="7242"/>
    <cellStyle name="Millares 2 2 3 3 2 5 3" xfId="7243"/>
    <cellStyle name="Millares 2 2 3 3 2 5 4" xfId="7244"/>
    <cellStyle name="Millares 2 2 3 3 2 6" xfId="7245"/>
    <cellStyle name="Millares 2 2 3 3 2 6 2" xfId="7246"/>
    <cellStyle name="Millares 2 2 3 3 2 6 3" xfId="7247"/>
    <cellStyle name="Millares 2 2 3 3 2 7" xfId="7248"/>
    <cellStyle name="Millares 2 2 3 3 2 8" xfId="7249"/>
    <cellStyle name="Millares 2 2 3 3 3" xfId="7250"/>
    <cellStyle name="Millares 2 2 3 3 3 2" xfId="7251"/>
    <cellStyle name="Millares 2 2 3 3 3 2 2" xfId="7252"/>
    <cellStyle name="Millares 2 2 3 3 3 2 2 2" xfId="7253"/>
    <cellStyle name="Millares 2 2 3 3 3 2 2 3" xfId="7254"/>
    <cellStyle name="Millares 2 2 3 3 3 2 3" xfId="7255"/>
    <cellStyle name="Millares 2 2 3 3 3 2 4" xfId="7256"/>
    <cellStyle name="Millares 2 2 3 3 3 3" xfId="7257"/>
    <cellStyle name="Millares 2 2 3 3 3 3 2" xfId="7258"/>
    <cellStyle name="Millares 2 2 3 3 3 3 3" xfId="7259"/>
    <cellStyle name="Millares 2 2 3 3 3 4" xfId="7260"/>
    <cellStyle name="Millares 2 2 3 3 3 5" xfId="7261"/>
    <cellStyle name="Millares 2 2 3 3 4" xfId="7262"/>
    <cellStyle name="Millares 2 2 3 3 4 2" xfId="7263"/>
    <cellStyle name="Millares 2 2 3 3 4 2 2" xfId="7264"/>
    <cellStyle name="Millares 2 2 3 3 4 2 3" xfId="7265"/>
    <cellStyle name="Millares 2 2 3 3 4 3" xfId="7266"/>
    <cellStyle name="Millares 2 2 3 3 4 4" xfId="7267"/>
    <cellStyle name="Millares 2 2 3 3 5" xfId="7268"/>
    <cellStyle name="Millares 2 2 3 3 5 2" xfId="7269"/>
    <cellStyle name="Millares 2 2 3 3 5 2 2" xfId="7270"/>
    <cellStyle name="Millares 2 2 3 3 5 2 3" xfId="7271"/>
    <cellStyle name="Millares 2 2 3 3 5 3" xfId="7272"/>
    <cellStyle name="Millares 2 2 3 3 5 4" xfId="7273"/>
    <cellStyle name="Millares 2 2 3 3 6" xfId="7274"/>
    <cellStyle name="Millares 2 2 3 3 6 2" xfId="7275"/>
    <cellStyle name="Millares 2 2 3 3 6 2 2" xfId="7276"/>
    <cellStyle name="Millares 2 2 3 3 6 2 3" xfId="7277"/>
    <cellStyle name="Millares 2 2 3 3 6 3" xfId="7278"/>
    <cellStyle name="Millares 2 2 3 3 6 4" xfId="7279"/>
    <cellStyle name="Millares 2 2 3 3 7" xfId="7280"/>
    <cellStyle name="Millares 2 2 3 3 7 2" xfId="7281"/>
    <cellStyle name="Millares 2 2 3 3 7 3" xfId="7282"/>
    <cellStyle name="Millares 2 2 3 3 8" xfId="7283"/>
    <cellStyle name="Millares 2 2 3 3 9" xfId="7284"/>
    <cellStyle name="Millares 2 2 3 4" xfId="7285"/>
    <cellStyle name="Millares 2 2 3 4 2" xfId="7286"/>
    <cellStyle name="Millares 2 2 3 4 2 2" xfId="7287"/>
    <cellStyle name="Millares 2 2 3 4 2 2 2" xfId="7288"/>
    <cellStyle name="Millares 2 2 3 4 2 2 2 2" xfId="7289"/>
    <cellStyle name="Millares 2 2 3 4 2 2 2 3" xfId="7290"/>
    <cellStyle name="Millares 2 2 3 4 2 2 3" xfId="7291"/>
    <cellStyle name="Millares 2 2 3 4 2 2 4" xfId="7292"/>
    <cellStyle name="Millares 2 2 3 4 2 3" xfId="7293"/>
    <cellStyle name="Millares 2 2 3 4 2 3 2" xfId="7294"/>
    <cellStyle name="Millares 2 2 3 4 2 3 3" xfId="7295"/>
    <cellStyle name="Millares 2 2 3 4 2 4" xfId="7296"/>
    <cellStyle name="Millares 2 2 3 4 2 5" xfId="7297"/>
    <cellStyle name="Millares 2 2 3 4 3" xfId="7298"/>
    <cellStyle name="Millares 2 2 3 4 3 2" xfId="7299"/>
    <cellStyle name="Millares 2 2 3 4 3 2 2" xfId="7300"/>
    <cellStyle name="Millares 2 2 3 4 3 2 3" xfId="7301"/>
    <cellStyle name="Millares 2 2 3 4 3 3" xfId="7302"/>
    <cellStyle name="Millares 2 2 3 4 3 4" xfId="7303"/>
    <cellStyle name="Millares 2 2 3 4 4" xfId="7304"/>
    <cellStyle name="Millares 2 2 3 4 4 2" xfId="7305"/>
    <cellStyle name="Millares 2 2 3 4 4 2 2" xfId="7306"/>
    <cellStyle name="Millares 2 2 3 4 4 2 3" xfId="7307"/>
    <cellStyle name="Millares 2 2 3 4 4 3" xfId="7308"/>
    <cellStyle name="Millares 2 2 3 4 4 4" xfId="7309"/>
    <cellStyle name="Millares 2 2 3 4 5" xfId="7310"/>
    <cellStyle name="Millares 2 2 3 4 5 2" xfId="7311"/>
    <cellStyle name="Millares 2 2 3 4 5 2 2" xfId="7312"/>
    <cellStyle name="Millares 2 2 3 4 5 2 3" xfId="7313"/>
    <cellStyle name="Millares 2 2 3 4 5 3" xfId="7314"/>
    <cellStyle name="Millares 2 2 3 4 5 4" xfId="7315"/>
    <cellStyle name="Millares 2 2 3 4 6" xfId="7316"/>
    <cellStyle name="Millares 2 2 3 4 6 2" xfId="7317"/>
    <cellStyle name="Millares 2 2 3 4 6 3" xfId="7318"/>
    <cellStyle name="Millares 2 2 3 4 7" xfId="7319"/>
    <cellStyle name="Millares 2 2 3 4 8" xfId="7320"/>
    <cellStyle name="Millares 2 2 3 5" xfId="7321"/>
    <cellStyle name="Millares 2 2 3 5 2" xfId="7322"/>
    <cellStyle name="Millares 2 2 3 5 2 2" xfId="7323"/>
    <cellStyle name="Millares 2 2 3 5 2 2 2" xfId="7324"/>
    <cellStyle name="Millares 2 2 3 5 2 2 3" xfId="7325"/>
    <cellStyle name="Millares 2 2 3 5 2 3" xfId="7326"/>
    <cellStyle name="Millares 2 2 3 5 2 4" xfId="7327"/>
    <cellStyle name="Millares 2 2 3 5 3" xfId="7328"/>
    <cellStyle name="Millares 2 2 3 5 3 2" xfId="7329"/>
    <cellStyle name="Millares 2 2 3 5 3 2 2" xfId="7330"/>
    <cellStyle name="Millares 2 2 3 5 3 2 3" xfId="7331"/>
    <cellStyle name="Millares 2 2 3 5 3 3" xfId="7332"/>
    <cellStyle name="Millares 2 2 3 5 3 4" xfId="7333"/>
    <cellStyle name="Millares 2 2 3 5 4" xfId="7334"/>
    <cellStyle name="Millares 2 2 3 5 4 2" xfId="7335"/>
    <cellStyle name="Millares 2 2 3 5 4 3" xfId="7336"/>
    <cellStyle name="Millares 2 2 3 5 5" xfId="7337"/>
    <cellStyle name="Millares 2 2 3 5 6" xfId="7338"/>
    <cellStyle name="Millares 2 2 3 6" xfId="7339"/>
    <cellStyle name="Millares 2 2 3 6 2" xfId="7340"/>
    <cellStyle name="Millares 2 2 3 6 2 2" xfId="7341"/>
    <cellStyle name="Millares 2 2 3 6 2 3" xfId="7342"/>
    <cellStyle name="Millares 2 2 3 6 3" xfId="7343"/>
    <cellStyle name="Millares 2 2 3 6 4" xfId="7344"/>
    <cellStyle name="Millares 2 2 3 7" xfId="7345"/>
    <cellStyle name="Millares 2 2 3 7 2" xfId="7346"/>
    <cellStyle name="Millares 2 2 3 7 2 2" xfId="7347"/>
    <cellStyle name="Millares 2 2 3 7 2 3" xfId="7348"/>
    <cellStyle name="Millares 2 2 3 7 3" xfId="7349"/>
    <cellStyle name="Millares 2 2 3 7 4" xfId="7350"/>
    <cellStyle name="Millares 2 2 3 8" xfId="7351"/>
    <cellStyle name="Millares 2 2 3 8 2" xfId="7352"/>
    <cellStyle name="Millares 2 2 3 8 2 2" xfId="7353"/>
    <cellStyle name="Millares 2 2 3 8 2 3" xfId="7354"/>
    <cellStyle name="Millares 2 2 3 8 3" xfId="7355"/>
    <cellStyle name="Millares 2 2 3 8 4" xfId="7356"/>
    <cellStyle name="Millares 2 2 3 9" xfId="7357"/>
    <cellStyle name="Millares 2 2 3 9 2" xfId="7358"/>
    <cellStyle name="Millares 2 2 3 9 2 2" xfId="7359"/>
    <cellStyle name="Millares 2 2 3 9 2 3" xfId="7360"/>
    <cellStyle name="Millares 2 2 3 9 3" xfId="7361"/>
    <cellStyle name="Millares 2 2 3 9 4" xfId="7362"/>
    <cellStyle name="Millares 2 3 10" xfId="7363"/>
    <cellStyle name="Millares 2 3 10 2" xfId="7364"/>
    <cellStyle name="Millares 2 3 10 2 2" xfId="7365"/>
    <cellStyle name="Millares 2 3 10 2 3" xfId="7366"/>
    <cellStyle name="Millares 2 3 10 3" xfId="7367"/>
    <cellStyle name="Millares 2 3 10 4" xfId="7368"/>
    <cellStyle name="Millares 2 3 11" xfId="7369"/>
    <cellStyle name="Millares 2 3 11 2" xfId="7370"/>
    <cellStyle name="Millares 2 3 11 2 2" xfId="7371"/>
    <cellStyle name="Millares 2 3 11 2 3" xfId="7372"/>
    <cellStyle name="Millares 2 3 11 3" xfId="7373"/>
    <cellStyle name="Millares 2 3 11 4" xfId="7374"/>
    <cellStyle name="Millares 2 3 12" xfId="7375"/>
    <cellStyle name="Millares 2 3 12 2" xfId="7376"/>
    <cellStyle name="Millares 2 3 12 2 2" xfId="7377"/>
    <cellStyle name="Millares 2 3 12 2 3" xfId="7378"/>
    <cellStyle name="Millares 2 3 12 3" xfId="7379"/>
    <cellStyle name="Millares 2 3 12 4" xfId="7380"/>
    <cellStyle name="Millares 2 3 13" xfId="7381"/>
    <cellStyle name="Millares 2 3 13 2" xfId="7382"/>
    <cellStyle name="Millares 2 3 13 3" xfId="7383"/>
    <cellStyle name="Millares 2 3 14" xfId="7384"/>
    <cellStyle name="Millares 2 3 15" xfId="7385"/>
    <cellStyle name="Millares 2 3 2 10" xfId="7386"/>
    <cellStyle name="Millares 2 3 2 10 2" xfId="7387"/>
    <cellStyle name="Millares 2 3 2 10 2 2" xfId="7388"/>
    <cellStyle name="Millares 2 3 2 10 2 3" xfId="7389"/>
    <cellStyle name="Millares 2 3 2 10 3" xfId="7390"/>
    <cellStyle name="Millares 2 3 2 10 4" xfId="7391"/>
    <cellStyle name="Millares 2 3 2 11" xfId="7392"/>
    <cellStyle name="Millares 2 3 2 11 2" xfId="7393"/>
    <cellStyle name="Millares 2 3 2 11 2 2" xfId="7394"/>
    <cellStyle name="Millares 2 3 2 11 2 3" xfId="7395"/>
    <cellStyle name="Millares 2 3 2 11 3" xfId="7396"/>
    <cellStyle name="Millares 2 3 2 11 4" xfId="7397"/>
    <cellStyle name="Millares 2 3 2 12" xfId="7398"/>
    <cellStyle name="Millares 2 3 2 12 2" xfId="7399"/>
    <cellStyle name="Millares 2 3 2 12 2 2" xfId="7400"/>
    <cellStyle name="Millares 2 3 2 12 2 3" xfId="7401"/>
    <cellStyle name="Millares 2 3 2 12 3" xfId="7402"/>
    <cellStyle name="Millares 2 3 2 12 4" xfId="7403"/>
    <cellStyle name="Millares 2 3 2 13" xfId="7404"/>
    <cellStyle name="Millares 2 3 2 13 2" xfId="7405"/>
    <cellStyle name="Millares 2 3 2 13 2 2" xfId="7406"/>
    <cellStyle name="Millares 2 3 2 13 2 3" xfId="7407"/>
    <cellStyle name="Millares 2 3 2 13 3" xfId="7408"/>
    <cellStyle name="Millares 2 3 2 13 4" xfId="7409"/>
    <cellStyle name="Millares 2 3 2 14" xfId="7410"/>
    <cellStyle name="Millares 2 3 2 14 2" xfId="7411"/>
    <cellStyle name="Millares 2 3 2 14 2 2" xfId="7412"/>
    <cellStyle name="Millares 2 3 2 14 2 3" xfId="7413"/>
    <cellStyle name="Millares 2 3 2 14 3" xfId="7414"/>
    <cellStyle name="Millares 2 3 2 14 4" xfId="7415"/>
    <cellStyle name="Millares 2 3 2 15" xfId="7416"/>
    <cellStyle name="Millares 2 3 2 15 2" xfId="7417"/>
    <cellStyle name="Millares 2 3 2 15 3" xfId="7418"/>
    <cellStyle name="Millares 2 3 2 16" xfId="7419"/>
    <cellStyle name="Millares 2 3 2 17" xfId="7420"/>
    <cellStyle name="Millares 2 3 2 2 10" xfId="7421"/>
    <cellStyle name="Millares 2 3 2 2 10 2" xfId="7422"/>
    <cellStyle name="Millares 2 3 2 2 10 2 2" xfId="7423"/>
    <cellStyle name="Millares 2 3 2 2 10 2 3" xfId="7424"/>
    <cellStyle name="Millares 2 3 2 2 10 3" xfId="7425"/>
    <cellStyle name="Millares 2 3 2 2 10 4" xfId="7426"/>
    <cellStyle name="Millares 2 3 2 2 11" xfId="7427"/>
    <cellStyle name="Millares 2 3 2 2 11 2" xfId="7428"/>
    <cellStyle name="Millares 2 3 2 2 11 2 2" xfId="7429"/>
    <cellStyle name="Millares 2 3 2 2 11 2 3" xfId="7430"/>
    <cellStyle name="Millares 2 3 2 2 11 3" xfId="7431"/>
    <cellStyle name="Millares 2 3 2 2 11 4" xfId="7432"/>
    <cellStyle name="Millares 2 3 2 2 12" xfId="7433"/>
    <cellStyle name="Millares 2 3 2 2 12 2" xfId="7434"/>
    <cellStyle name="Millares 2 3 2 2 12 2 2" xfId="7435"/>
    <cellStyle name="Millares 2 3 2 2 12 2 3" xfId="7436"/>
    <cellStyle name="Millares 2 3 2 2 12 3" xfId="7437"/>
    <cellStyle name="Millares 2 3 2 2 12 4" xfId="7438"/>
    <cellStyle name="Millares 2 3 2 2 13" xfId="7439"/>
    <cellStyle name="Millares 2 3 2 2 13 2" xfId="7440"/>
    <cellStyle name="Millares 2 3 2 2 13 3" xfId="7441"/>
    <cellStyle name="Millares 2 3 2 2 14" xfId="7442"/>
    <cellStyle name="Millares 2 3 2 2 15" xfId="7443"/>
    <cellStyle name="Millares 2 3 2 2 2" xfId="7444"/>
    <cellStyle name="Millares 2 3 2 2 2 10" xfId="7445"/>
    <cellStyle name="Millares 2 3 2 2 2 2" xfId="7446"/>
    <cellStyle name="Millares 2 3 2 2 2 2 2" xfId="7447"/>
    <cellStyle name="Millares 2 3 2 2 2 2 2 2" xfId="7448"/>
    <cellStyle name="Millares 2 3 2 2 2 2 2 2 2" xfId="7449"/>
    <cellStyle name="Millares 2 3 2 2 2 2 2 2 2 2" xfId="7450"/>
    <cellStyle name="Millares 2 3 2 2 2 2 2 2 2 2 2" xfId="7451"/>
    <cellStyle name="Millares 2 3 2 2 2 2 2 2 2 2 3" xfId="7452"/>
    <cellStyle name="Millares 2 3 2 2 2 2 2 2 2 3" xfId="7453"/>
    <cellStyle name="Millares 2 3 2 2 2 2 2 2 2 4" xfId="7454"/>
    <cellStyle name="Millares 2 3 2 2 2 2 2 2 3" xfId="7455"/>
    <cellStyle name="Millares 2 3 2 2 2 2 2 2 3 2" xfId="7456"/>
    <cellStyle name="Millares 2 3 2 2 2 2 2 2 3 3" xfId="7457"/>
    <cellStyle name="Millares 2 3 2 2 2 2 2 2 4" xfId="7458"/>
    <cellStyle name="Millares 2 3 2 2 2 2 2 2 5" xfId="7459"/>
    <cellStyle name="Millares 2 3 2 2 2 2 2 3" xfId="7460"/>
    <cellStyle name="Millares 2 3 2 2 2 2 2 3 2" xfId="7461"/>
    <cellStyle name="Millares 2 3 2 2 2 2 2 3 2 2" xfId="7462"/>
    <cellStyle name="Millares 2 3 2 2 2 2 2 3 2 3" xfId="7463"/>
    <cellStyle name="Millares 2 3 2 2 2 2 2 3 3" xfId="7464"/>
    <cellStyle name="Millares 2 3 2 2 2 2 2 3 4" xfId="7465"/>
    <cellStyle name="Millares 2 3 2 2 2 2 2 4" xfId="7466"/>
    <cellStyle name="Millares 2 3 2 2 2 2 2 4 2" xfId="7467"/>
    <cellStyle name="Millares 2 3 2 2 2 2 2 4 2 2" xfId="7468"/>
    <cellStyle name="Millares 2 3 2 2 2 2 2 4 2 3" xfId="7469"/>
    <cellStyle name="Millares 2 3 2 2 2 2 2 4 3" xfId="7470"/>
    <cellStyle name="Millares 2 3 2 2 2 2 2 4 4" xfId="7471"/>
    <cellStyle name="Millares 2 3 2 2 2 2 2 5" xfId="7472"/>
    <cellStyle name="Millares 2 3 2 2 2 2 2 5 2" xfId="7473"/>
    <cellStyle name="Millares 2 3 2 2 2 2 2 5 2 2" xfId="7474"/>
    <cellStyle name="Millares 2 3 2 2 2 2 2 5 2 3" xfId="7475"/>
    <cellStyle name="Millares 2 3 2 2 2 2 2 5 3" xfId="7476"/>
    <cellStyle name="Millares 2 3 2 2 2 2 2 5 4" xfId="7477"/>
    <cellStyle name="Millares 2 3 2 2 2 2 2 6" xfId="7478"/>
    <cellStyle name="Millares 2 3 2 2 2 2 2 6 2" xfId="7479"/>
    <cellStyle name="Millares 2 3 2 2 2 2 2 6 3" xfId="7480"/>
    <cellStyle name="Millares 2 3 2 2 2 2 2 7" xfId="7481"/>
    <cellStyle name="Millares 2 3 2 2 2 2 2 8" xfId="7482"/>
    <cellStyle name="Millares 2 3 2 2 2 2 3" xfId="7483"/>
    <cellStyle name="Millares 2 3 2 2 2 2 3 2" xfId="7484"/>
    <cellStyle name="Millares 2 3 2 2 2 2 3 2 2" xfId="7485"/>
    <cellStyle name="Millares 2 3 2 2 2 2 3 2 2 2" xfId="7486"/>
    <cellStyle name="Millares 2 3 2 2 2 2 3 2 2 3" xfId="7487"/>
    <cellStyle name="Millares 2 3 2 2 2 2 3 2 3" xfId="7488"/>
    <cellStyle name="Millares 2 3 2 2 2 2 3 2 4" xfId="7489"/>
    <cellStyle name="Millares 2 3 2 2 2 2 3 3" xfId="7490"/>
    <cellStyle name="Millares 2 3 2 2 2 2 3 3 2" xfId="7491"/>
    <cellStyle name="Millares 2 3 2 2 2 2 3 3 3" xfId="7492"/>
    <cellStyle name="Millares 2 3 2 2 2 2 3 4" xfId="7493"/>
    <cellStyle name="Millares 2 3 2 2 2 2 3 5" xfId="7494"/>
    <cellStyle name="Millares 2 3 2 2 2 2 4" xfId="7495"/>
    <cellStyle name="Millares 2 3 2 2 2 2 4 2" xfId="7496"/>
    <cellStyle name="Millares 2 3 2 2 2 2 4 2 2" xfId="7497"/>
    <cellStyle name="Millares 2 3 2 2 2 2 4 2 3" xfId="7498"/>
    <cellStyle name="Millares 2 3 2 2 2 2 4 3" xfId="7499"/>
    <cellStyle name="Millares 2 3 2 2 2 2 4 4" xfId="7500"/>
    <cellStyle name="Millares 2 3 2 2 2 2 5" xfId="7501"/>
    <cellStyle name="Millares 2 3 2 2 2 2 5 2" xfId="7502"/>
    <cellStyle name="Millares 2 3 2 2 2 2 5 2 2" xfId="7503"/>
    <cellStyle name="Millares 2 3 2 2 2 2 5 2 3" xfId="7504"/>
    <cellStyle name="Millares 2 3 2 2 2 2 5 3" xfId="7505"/>
    <cellStyle name="Millares 2 3 2 2 2 2 5 4" xfId="7506"/>
    <cellStyle name="Millares 2 3 2 2 2 2 6" xfId="7507"/>
    <cellStyle name="Millares 2 3 2 2 2 2 6 2" xfId="7508"/>
    <cellStyle name="Millares 2 3 2 2 2 2 6 2 2" xfId="7509"/>
    <cellStyle name="Millares 2 3 2 2 2 2 6 2 3" xfId="7510"/>
    <cellStyle name="Millares 2 3 2 2 2 2 6 3" xfId="7511"/>
    <cellStyle name="Millares 2 3 2 2 2 2 6 4" xfId="7512"/>
    <cellStyle name="Millares 2 3 2 2 2 2 7" xfId="7513"/>
    <cellStyle name="Millares 2 3 2 2 2 2 7 2" xfId="7514"/>
    <cellStyle name="Millares 2 3 2 2 2 2 7 3" xfId="7515"/>
    <cellStyle name="Millares 2 3 2 2 2 2 8" xfId="7516"/>
    <cellStyle name="Millares 2 3 2 2 2 2 9" xfId="7517"/>
    <cellStyle name="Millares 2 3 2 2 2 3" xfId="7518"/>
    <cellStyle name="Millares 2 3 2 2 2 3 2" xfId="7519"/>
    <cellStyle name="Millares 2 3 2 2 2 3 2 2" xfId="7520"/>
    <cellStyle name="Millares 2 3 2 2 2 3 2 2 2" xfId="7521"/>
    <cellStyle name="Millares 2 3 2 2 2 3 2 2 2 2" xfId="7522"/>
    <cellStyle name="Millares 2 3 2 2 2 3 2 2 2 3" xfId="7523"/>
    <cellStyle name="Millares 2 3 2 2 2 3 2 2 3" xfId="7524"/>
    <cellStyle name="Millares 2 3 2 2 2 3 2 2 4" xfId="7525"/>
    <cellStyle name="Millares 2 3 2 2 2 3 2 3" xfId="7526"/>
    <cellStyle name="Millares 2 3 2 2 2 3 2 3 2" xfId="7527"/>
    <cellStyle name="Millares 2 3 2 2 2 3 2 3 3" xfId="7528"/>
    <cellStyle name="Millares 2 3 2 2 2 3 2 4" xfId="7529"/>
    <cellStyle name="Millares 2 3 2 2 2 3 2 5" xfId="7530"/>
    <cellStyle name="Millares 2 3 2 2 2 3 3" xfId="7531"/>
    <cellStyle name="Millares 2 3 2 2 2 3 3 2" xfId="7532"/>
    <cellStyle name="Millares 2 3 2 2 2 3 3 2 2" xfId="7533"/>
    <cellStyle name="Millares 2 3 2 2 2 3 3 2 3" xfId="7534"/>
    <cellStyle name="Millares 2 3 2 2 2 3 3 3" xfId="7535"/>
    <cellStyle name="Millares 2 3 2 2 2 3 3 4" xfId="7536"/>
    <cellStyle name="Millares 2 3 2 2 2 3 4" xfId="7537"/>
    <cellStyle name="Millares 2 3 2 2 2 3 4 2" xfId="7538"/>
    <cellStyle name="Millares 2 3 2 2 2 3 4 2 2" xfId="7539"/>
    <cellStyle name="Millares 2 3 2 2 2 3 4 2 3" xfId="7540"/>
    <cellStyle name="Millares 2 3 2 2 2 3 4 3" xfId="7541"/>
    <cellStyle name="Millares 2 3 2 2 2 3 4 4" xfId="7542"/>
    <cellStyle name="Millares 2 3 2 2 2 3 5" xfId="7543"/>
    <cellStyle name="Millares 2 3 2 2 2 3 5 2" xfId="7544"/>
    <cellStyle name="Millares 2 3 2 2 2 3 5 2 2" xfId="7545"/>
    <cellStyle name="Millares 2 3 2 2 2 3 5 2 3" xfId="7546"/>
    <cellStyle name="Millares 2 3 2 2 2 3 5 3" xfId="7547"/>
    <cellStyle name="Millares 2 3 2 2 2 3 5 4" xfId="7548"/>
    <cellStyle name="Millares 2 3 2 2 2 3 6" xfId="7549"/>
    <cellStyle name="Millares 2 3 2 2 2 3 6 2" xfId="7550"/>
    <cellStyle name="Millares 2 3 2 2 2 3 6 3" xfId="7551"/>
    <cellStyle name="Millares 2 3 2 2 2 3 7" xfId="7552"/>
    <cellStyle name="Millares 2 3 2 2 2 3 8" xfId="7553"/>
    <cellStyle name="Millares 2 3 2 2 2 4" xfId="7554"/>
    <cellStyle name="Millares 2 3 2 2 2 4 2" xfId="7555"/>
    <cellStyle name="Millares 2 3 2 2 2 4 2 2" xfId="7556"/>
    <cellStyle name="Millares 2 3 2 2 2 4 2 2 2" xfId="7557"/>
    <cellStyle name="Millares 2 3 2 2 2 4 2 2 3" xfId="7558"/>
    <cellStyle name="Millares 2 3 2 2 2 4 2 3" xfId="7559"/>
    <cellStyle name="Millares 2 3 2 2 2 4 2 4" xfId="7560"/>
    <cellStyle name="Millares 2 3 2 2 2 4 3" xfId="7561"/>
    <cellStyle name="Millares 2 3 2 2 2 4 3 2" xfId="7562"/>
    <cellStyle name="Millares 2 3 2 2 2 4 3 3" xfId="7563"/>
    <cellStyle name="Millares 2 3 2 2 2 4 4" xfId="7564"/>
    <cellStyle name="Millares 2 3 2 2 2 4 5" xfId="7565"/>
    <cellStyle name="Millares 2 3 2 2 2 5" xfId="7566"/>
    <cellStyle name="Millares 2 3 2 2 2 5 2" xfId="7567"/>
    <cellStyle name="Millares 2 3 2 2 2 5 2 2" xfId="7568"/>
    <cellStyle name="Millares 2 3 2 2 2 5 2 3" xfId="7569"/>
    <cellStyle name="Millares 2 3 2 2 2 5 3" xfId="7570"/>
    <cellStyle name="Millares 2 3 2 2 2 5 4" xfId="7571"/>
    <cellStyle name="Millares 2 3 2 2 2 6" xfId="7572"/>
    <cellStyle name="Millares 2 3 2 2 2 6 2" xfId="7573"/>
    <cellStyle name="Millares 2 3 2 2 2 6 2 2" xfId="7574"/>
    <cellStyle name="Millares 2 3 2 2 2 6 2 3" xfId="7575"/>
    <cellStyle name="Millares 2 3 2 2 2 6 3" xfId="7576"/>
    <cellStyle name="Millares 2 3 2 2 2 6 4" xfId="7577"/>
    <cellStyle name="Millares 2 3 2 2 2 7" xfId="7578"/>
    <cellStyle name="Millares 2 3 2 2 2 7 2" xfId="7579"/>
    <cellStyle name="Millares 2 3 2 2 2 7 2 2" xfId="7580"/>
    <cellStyle name="Millares 2 3 2 2 2 7 2 3" xfId="7581"/>
    <cellStyle name="Millares 2 3 2 2 2 7 3" xfId="7582"/>
    <cellStyle name="Millares 2 3 2 2 2 7 4" xfId="7583"/>
    <cellStyle name="Millares 2 3 2 2 2 8" xfId="7584"/>
    <cellStyle name="Millares 2 3 2 2 2 8 2" xfId="7585"/>
    <cellStyle name="Millares 2 3 2 2 2 8 3" xfId="7586"/>
    <cellStyle name="Millares 2 3 2 2 2 9" xfId="7587"/>
    <cellStyle name="Millares 2 3 2 2 3" xfId="7588"/>
    <cellStyle name="Millares 2 3 2 2 3 10" xfId="7589"/>
    <cellStyle name="Millares 2 3 2 2 3 2" xfId="7590"/>
    <cellStyle name="Millares 2 3 2 2 3 2 2" xfId="7591"/>
    <cellStyle name="Millares 2 3 2 2 3 2 2 2" xfId="7592"/>
    <cellStyle name="Millares 2 3 2 2 3 2 2 2 2" xfId="7593"/>
    <cellStyle name="Millares 2 3 2 2 3 2 2 2 2 2" xfId="7594"/>
    <cellStyle name="Millares 2 3 2 2 3 2 2 2 2 2 2" xfId="7595"/>
    <cellStyle name="Millares 2 3 2 2 3 2 2 2 2 2 3" xfId="7596"/>
    <cellStyle name="Millares 2 3 2 2 3 2 2 2 2 3" xfId="7597"/>
    <cellStyle name="Millares 2 3 2 2 3 2 2 2 2 4" xfId="7598"/>
    <cellStyle name="Millares 2 3 2 2 3 2 2 2 3" xfId="7599"/>
    <cellStyle name="Millares 2 3 2 2 3 2 2 2 3 2" xfId="7600"/>
    <cellStyle name="Millares 2 3 2 2 3 2 2 2 3 3" xfId="7601"/>
    <cellStyle name="Millares 2 3 2 2 3 2 2 2 4" xfId="7602"/>
    <cellStyle name="Millares 2 3 2 2 3 2 2 2 5" xfId="7603"/>
    <cellStyle name="Millares 2 3 2 2 3 2 2 3" xfId="7604"/>
    <cellStyle name="Millares 2 3 2 2 3 2 2 3 2" xfId="7605"/>
    <cellStyle name="Millares 2 3 2 2 3 2 2 3 2 2" xfId="7606"/>
    <cellStyle name="Millares 2 3 2 2 3 2 2 3 2 3" xfId="7607"/>
    <cellStyle name="Millares 2 3 2 2 3 2 2 3 3" xfId="7608"/>
    <cellStyle name="Millares 2 3 2 2 3 2 2 3 4" xfId="7609"/>
    <cellStyle name="Millares 2 3 2 2 3 2 2 4" xfId="7610"/>
    <cellStyle name="Millares 2 3 2 2 3 2 2 4 2" xfId="7611"/>
    <cellStyle name="Millares 2 3 2 2 3 2 2 4 2 2" xfId="7612"/>
    <cellStyle name="Millares 2 3 2 2 3 2 2 4 2 3" xfId="7613"/>
    <cellStyle name="Millares 2 3 2 2 3 2 2 4 3" xfId="7614"/>
    <cellStyle name="Millares 2 3 2 2 3 2 2 4 4" xfId="7615"/>
    <cellStyle name="Millares 2 3 2 2 3 2 2 5" xfId="7616"/>
    <cellStyle name="Millares 2 3 2 2 3 2 2 5 2" xfId="7617"/>
    <cellStyle name="Millares 2 3 2 2 3 2 2 5 2 2" xfId="7618"/>
    <cellStyle name="Millares 2 3 2 2 3 2 2 5 2 3" xfId="7619"/>
    <cellStyle name="Millares 2 3 2 2 3 2 2 5 3" xfId="7620"/>
    <cellStyle name="Millares 2 3 2 2 3 2 2 5 4" xfId="7621"/>
    <cellStyle name="Millares 2 3 2 2 3 2 2 6" xfId="7622"/>
    <cellStyle name="Millares 2 3 2 2 3 2 2 6 2" xfId="7623"/>
    <cellStyle name="Millares 2 3 2 2 3 2 2 6 3" xfId="7624"/>
    <cellStyle name="Millares 2 3 2 2 3 2 2 7" xfId="7625"/>
    <cellStyle name="Millares 2 3 2 2 3 2 2 8" xfId="7626"/>
    <cellStyle name="Millares 2 3 2 2 3 2 3" xfId="7627"/>
    <cellStyle name="Millares 2 3 2 2 3 2 3 2" xfId="7628"/>
    <cellStyle name="Millares 2 3 2 2 3 2 3 2 2" xfId="7629"/>
    <cellStyle name="Millares 2 3 2 2 3 2 3 2 2 2" xfId="7630"/>
    <cellStyle name="Millares 2 3 2 2 3 2 3 2 2 3" xfId="7631"/>
    <cellStyle name="Millares 2 3 2 2 3 2 3 2 3" xfId="7632"/>
    <cellStyle name="Millares 2 3 2 2 3 2 3 2 4" xfId="7633"/>
    <cellStyle name="Millares 2 3 2 2 3 2 3 3" xfId="7634"/>
    <cellStyle name="Millares 2 3 2 2 3 2 3 3 2" xfId="7635"/>
    <cellStyle name="Millares 2 3 2 2 3 2 3 3 3" xfId="7636"/>
    <cellStyle name="Millares 2 3 2 2 3 2 3 4" xfId="7637"/>
    <cellStyle name="Millares 2 3 2 2 3 2 3 5" xfId="7638"/>
    <cellStyle name="Millares 2 3 2 2 3 2 4" xfId="7639"/>
    <cellStyle name="Millares 2 3 2 2 3 2 4 2" xfId="7640"/>
    <cellStyle name="Millares 2 3 2 2 3 2 4 2 2" xfId="7641"/>
    <cellStyle name="Millares 2 3 2 2 3 2 4 2 3" xfId="7642"/>
    <cellStyle name="Millares 2 3 2 2 3 2 4 3" xfId="7643"/>
    <cellStyle name="Millares 2 3 2 2 3 2 4 4" xfId="7644"/>
    <cellStyle name="Millares 2 3 2 2 3 2 5" xfId="7645"/>
    <cellStyle name="Millares 2 3 2 2 3 2 5 2" xfId="7646"/>
    <cellStyle name="Millares 2 3 2 2 3 2 5 2 2" xfId="7647"/>
    <cellStyle name="Millares 2 3 2 2 3 2 5 2 3" xfId="7648"/>
    <cellStyle name="Millares 2 3 2 2 3 2 5 3" xfId="7649"/>
    <cellStyle name="Millares 2 3 2 2 3 2 5 4" xfId="7650"/>
    <cellStyle name="Millares 2 3 2 2 3 2 6" xfId="7651"/>
    <cellStyle name="Millares 2 3 2 2 3 2 6 2" xfId="7652"/>
    <cellStyle name="Millares 2 3 2 2 3 2 6 2 2" xfId="7653"/>
    <cellStyle name="Millares 2 3 2 2 3 2 6 2 3" xfId="7654"/>
    <cellStyle name="Millares 2 3 2 2 3 2 6 3" xfId="7655"/>
    <cellStyle name="Millares 2 3 2 2 3 2 6 4" xfId="7656"/>
    <cellStyle name="Millares 2 3 2 2 3 2 7" xfId="7657"/>
    <cellStyle name="Millares 2 3 2 2 3 2 7 2" xfId="7658"/>
    <cellStyle name="Millares 2 3 2 2 3 2 7 3" xfId="7659"/>
    <cellStyle name="Millares 2 3 2 2 3 2 8" xfId="7660"/>
    <cellStyle name="Millares 2 3 2 2 3 2 9" xfId="7661"/>
    <cellStyle name="Millares 2 3 2 2 3 3" xfId="7662"/>
    <cellStyle name="Millares 2 3 2 2 3 3 2" xfId="7663"/>
    <cellStyle name="Millares 2 3 2 2 3 3 2 2" xfId="7664"/>
    <cellStyle name="Millares 2 3 2 2 3 3 2 2 2" xfId="7665"/>
    <cellStyle name="Millares 2 3 2 2 3 3 2 2 2 2" xfId="7666"/>
    <cellStyle name="Millares 2 3 2 2 3 3 2 2 2 3" xfId="7667"/>
    <cellStyle name="Millares 2 3 2 2 3 3 2 2 3" xfId="7668"/>
    <cellStyle name="Millares 2 3 2 2 3 3 2 2 4" xfId="7669"/>
    <cellStyle name="Millares 2 3 2 2 3 3 2 3" xfId="7670"/>
    <cellStyle name="Millares 2 3 2 2 3 3 2 3 2" xfId="7671"/>
    <cellStyle name="Millares 2 3 2 2 3 3 2 3 3" xfId="7672"/>
    <cellStyle name="Millares 2 3 2 2 3 3 2 4" xfId="7673"/>
    <cellStyle name="Millares 2 3 2 2 3 3 2 5" xfId="7674"/>
    <cellStyle name="Millares 2 3 2 2 3 3 3" xfId="7675"/>
    <cellStyle name="Millares 2 3 2 2 3 3 3 2" xfId="7676"/>
    <cellStyle name="Millares 2 3 2 2 3 3 3 2 2" xfId="7677"/>
    <cellStyle name="Millares 2 3 2 2 3 3 3 2 3" xfId="7678"/>
    <cellStyle name="Millares 2 3 2 2 3 3 3 3" xfId="7679"/>
    <cellStyle name="Millares 2 3 2 2 3 3 3 4" xfId="7680"/>
    <cellStyle name="Millares 2 3 2 2 3 3 4" xfId="7681"/>
    <cellStyle name="Millares 2 3 2 2 3 3 4 2" xfId="7682"/>
    <cellStyle name="Millares 2 3 2 2 3 3 4 2 2" xfId="7683"/>
    <cellStyle name="Millares 2 3 2 2 3 3 4 2 3" xfId="7684"/>
    <cellStyle name="Millares 2 3 2 2 3 3 4 3" xfId="7685"/>
    <cellStyle name="Millares 2 3 2 2 3 3 4 4" xfId="7686"/>
    <cellStyle name="Millares 2 3 2 2 3 3 5" xfId="7687"/>
    <cellStyle name="Millares 2 3 2 2 3 3 5 2" xfId="7688"/>
    <cellStyle name="Millares 2 3 2 2 3 3 5 2 2" xfId="7689"/>
    <cellStyle name="Millares 2 3 2 2 3 3 5 2 3" xfId="7690"/>
    <cellStyle name="Millares 2 3 2 2 3 3 5 3" xfId="7691"/>
    <cellStyle name="Millares 2 3 2 2 3 3 5 4" xfId="7692"/>
    <cellStyle name="Millares 2 3 2 2 3 3 6" xfId="7693"/>
    <cellStyle name="Millares 2 3 2 2 3 3 6 2" xfId="7694"/>
    <cellStyle name="Millares 2 3 2 2 3 3 6 3" xfId="7695"/>
    <cellStyle name="Millares 2 3 2 2 3 3 7" xfId="7696"/>
    <cellStyle name="Millares 2 3 2 2 3 3 8" xfId="7697"/>
    <cellStyle name="Millares 2 3 2 2 3 4" xfId="7698"/>
    <cellStyle name="Millares 2 3 2 2 3 4 2" xfId="7699"/>
    <cellStyle name="Millares 2 3 2 2 3 4 2 2" xfId="7700"/>
    <cellStyle name="Millares 2 3 2 2 3 4 2 2 2" xfId="7701"/>
    <cellStyle name="Millares 2 3 2 2 3 4 2 2 3" xfId="7702"/>
    <cellStyle name="Millares 2 3 2 2 3 4 2 3" xfId="7703"/>
    <cellStyle name="Millares 2 3 2 2 3 4 2 4" xfId="7704"/>
    <cellStyle name="Millares 2 3 2 2 3 4 3" xfId="7705"/>
    <cellStyle name="Millares 2 3 2 2 3 4 3 2" xfId="7706"/>
    <cellStyle name="Millares 2 3 2 2 3 4 3 3" xfId="7707"/>
    <cellStyle name="Millares 2 3 2 2 3 4 4" xfId="7708"/>
    <cellStyle name="Millares 2 3 2 2 3 4 5" xfId="7709"/>
    <cellStyle name="Millares 2 3 2 2 3 5" xfId="7710"/>
    <cellStyle name="Millares 2 3 2 2 3 5 2" xfId="7711"/>
    <cellStyle name="Millares 2 3 2 2 3 5 2 2" xfId="7712"/>
    <cellStyle name="Millares 2 3 2 2 3 5 2 3" xfId="7713"/>
    <cellStyle name="Millares 2 3 2 2 3 5 3" xfId="7714"/>
    <cellStyle name="Millares 2 3 2 2 3 5 4" xfId="7715"/>
    <cellStyle name="Millares 2 3 2 2 3 6" xfId="7716"/>
    <cellStyle name="Millares 2 3 2 2 3 6 2" xfId="7717"/>
    <cellStyle name="Millares 2 3 2 2 3 6 2 2" xfId="7718"/>
    <cellStyle name="Millares 2 3 2 2 3 6 2 3" xfId="7719"/>
    <cellStyle name="Millares 2 3 2 2 3 6 3" xfId="7720"/>
    <cellStyle name="Millares 2 3 2 2 3 6 4" xfId="7721"/>
    <cellStyle name="Millares 2 3 2 2 3 7" xfId="7722"/>
    <cellStyle name="Millares 2 3 2 2 3 7 2" xfId="7723"/>
    <cellStyle name="Millares 2 3 2 2 3 7 2 2" xfId="7724"/>
    <cellStyle name="Millares 2 3 2 2 3 7 2 3" xfId="7725"/>
    <cellStyle name="Millares 2 3 2 2 3 7 3" xfId="7726"/>
    <cellStyle name="Millares 2 3 2 2 3 7 4" xfId="7727"/>
    <cellStyle name="Millares 2 3 2 2 3 8" xfId="7728"/>
    <cellStyle name="Millares 2 3 2 2 3 8 2" xfId="7729"/>
    <cellStyle name="Millares 2 3 2 2 3 8 3" xfId="7730"/>
    <cellStyle name="Millares 2 3 2 2 3 9" xfId="7731"/>
    <cellStyle name="Millares 2 3 2 2 4" xfId="7732"/>
    <cellStyle name="Millares 2 3 2 2 4 2" xfId="7733"/>
    <cellStyle name="Millares 2 3 2 2 4 2 2" xfId="7734"/>
    <cellStyle name="Millares 2 3 2 2 4 2 2 2" xfId="7735"/>
    <cellStyle name="Millares 2 3 2 2 4 2 2 2 2" xfId="7736"/>
    <cellStyle name="Millares 2 3 2 2 4 2 2 2 2 2" xfId="7737"/>
    <cellStyle name="Millares 2 3 2 2 4 2 2 2 2 3" xfId="7738"/>
    <cellStyle name="Millares 2 3 2 2 4 2 2 2 3" xfId="7739"/>
    <cellStyle name="Millares 2 3 2 2 4 2 2 2 4" xfId="7740"/>
    <cellStyle name="Millares 2 3 2 2 4 2 2 3" xfId="7741"/>
    <cellStyle name="Millares 2 3 2 2 4 2 2 3 2" xfId="7742"/>
    <cellStyle name="Millares 2 3 2 2 4 2 2 3 3" xfId="7743"/>
    <cellStyle name="Millares 2 3 2 2 4 2 2 4" xfId="7744"/>
    <cellStyle name="Millares 2 3 2 2 4 2 2 5" xfId="7745"/>
    <cellStyle name="Millares 2 3 2 2 4 2 3" xfId="7746"/>
    <cellStyle name="Millares 2 3 2 2 4 2 3 2" xfId="7747"/>
    <cellStyle name="Millares 2 3 2 2 4 2 3 2 2" xfId="7748"/>
    <cellStyle name="Millares 2 3 2 2 4 2 3 2 3" xfId="7749"/>
    <cellStyle name="Millares 2 3 2 2 4 2 3 3" xfId="7750"/>
    <cellStyle name="Millares 2 3 2 2 4 2 3 4" xfId="7751"/>
    <cellStyle name="Millares 2 3 2 2 4 2 4" xfId="7752"/>
    <cellStyle name="Millares 2 3 2 2 4 2 4 2" xfId="7753"/>
    <cellStyle name="Millares 2 3 2 2 4 2 4 2 2" xfId="7754"/>
    <cellStyle name="Millares 2 3 2 2 4 2 4 2 3" xfId="7755"/>
    <cellStyle name="Millares 2 3 2 2 4 2 4 3" xfId="7756"/>
    <cellStyle name="Millares 2 3 2 2 4 2 4 4" xfId="7757"/>
    <cellStyle name="Millares 2 3 2 2 4 2 5" xfId="7758"/>
    <cellStyle name="Millares 2 3 2 2 4 2 5 2" xfId="7759"/>
    <cellStyle name="Millares 2 3 2 2 4 2 5 2 2" xfId="7760"/>
    <cellStyle name="Millares 2 3 2 2 4 2 5 2 3" xfId="7761"/>
    <cellStyle name="Millares 2 3 2 2 4 2 5 3" xfId="7762"/>
    <cellStyle name="Millares 2 3 2 2 4 2 5 4" xfId="7763"/>
    <cellStyle name="Millares 2 3 2 2 4 2 6" xfId="7764"/>
    <cellStyle name="Millares 2 3 2 2 4 2 6 2" xfId="7765"/>
    <cellStyle name="Millares 2 3 2 2 4 2 6 3" xfId="7766"/>
    <cellStyle name="Millares 2 3 2 2 4 2 7" xfId="7767"/>
    <cellStyle name="Millares 2 3 2 2 4 2 8" xfId="7768"/>
    <cellStyle name="Millares 2 3 2 2 4 3" xfId="7769"/>
    <cellStyle name="Millares 2 3 2 2 4 3 2" xfId="7770"/>
    <cellStyle name="Millares 2 3 2 2 4 3 2 2" xfId="7771"/>
    <cellStyle name="Millares 2 3 2 2 4 3 2 2 2" xfId="7772"/>
    <cellStyle name="Millares 2 3 2 2 4 3 2 2 3" xfId="7773"/>
    <cellStyle name="Millares 2 3 2 2 4 3 2 3" xfId="7774"/>
    <cellStyle name="Millares 2 3 2 2 4 3 2 4" xfId="7775"/>
    <cellStyle name="Millares 2 3 2 2 4 3 3" xfId="7776"/>
    <cellStyle name="Millares 2 3 2 2 4 3 3 2" xfId="7777"/>
    <cellStyle name="Millares 2 3 2 2 4 3 3 3" xfId="7778"/>
    <cellStyle name="Millares 2 3 2 2 4 3 4" xfId="7779"/>
    <cellStyle name="Millares 2 3 2 2 4 3 5" xfId="7780"/>
    <cellStyle name="Millares 2 3 2 2 4 4" xfId="7781"/>
    <cellStyle name="Millares 2 3 2 2 4 4 2" xfId="7782"/>
    <cellStyle name="Millares 2 3 2 2 4 4 2 2" xfId="7783"/>
    <cellStyle name="Millares 2 3 2 2 4 4 2 3" xfId="7784"/>
    <cellStyle name="Millares 2 3 2 2 4 4 3" xfId="7785"/>
    <cellStyle name="Millares 2 3 2 2 4 4 4" xfId="7786"/>
    <cellStyle name="Millares 2 3 2 2 4 5" xfId="7787"/>
    <cellStyle name="Millares 2 3 2 2 4 5 2" xfId="7788"/>
    <cellStyle name="Millares 2 3 2 2 4 5 2 2" xfId="7789"/>
    <cellStyle name="Millares 2 3 2 2 4 5 2 3" xfId="7790"/>
    <cellStyle name="Millares 2 3 2 2 4 5 3" xfId="7791"/>
    <cellStyle name="Millares 2 3 2 2 4 5 4" xfId="7792"/>
    <cellStyle name="Millares 2 3 2 2 4 6" xfId="7793"/>
    <cellStyle name="Millares 2 3 2 2 4 6 2" xfId="7794"/>
    <cellStyle name="Millares 2 3 2 2 4 6 2 2" xfId="7795"/>
    <cellStyle name="Millares 2 3 2 2 4 6 2 3" xfId="7796"/>
    <cellStyle name="Millares 2 3 2 2 4 6 3" xfId="7797"/>
    <cellStyle name="Millares 2 3 2 2 4 6 4" xfId="7798"/>
    <cellStyle name="Millares 2 3 2 2 4 7" xfId="7799"/>
    <cellStyle name="Millares 2 3 2 2 4 7 2" xfId="7800"/>
    <cellStyle name="Millares 2 3 2 2 4 7 3" xfId="7801"/>
    <cellStyle name="Millares 2 3 2 2 4 8" xfId="7802"/>
    <cellStyle name="Millares 2 3 2 2 4 9" xfId="7803"/>
    <cellStyle name="Millares 2 3 2 2 5" xfId="7804"/>
    <cellStyle name="Millares 2 3 2 2 5 2" xfId="7805"/>
    <cellStyle name="Millares 2 3 2 2 5 2 2" xfId="7806"/>
    <cellStyle name="Millares 2 3 2 2 5 2 2 2" xfId="7807"/>
    <cellStyle name="Millares 2 3 2 2 5 2 2 2 2" xfId="7808"/>
    <cellStyle name="Millares 2 3 2 2 5 2 2 2 2 2" xfId="7809"/>
    <cellStyle name="Millares 2 3 2 2 5 2 2 2 2 3" xfId="7810"/>
    <cellStyle name="Millares 2 3 2 2 5 2 2 2 3" xfId="7811"/>
    <cellStyle name="Millares 2 3 2 2 5 2 2 2 4" xfId="7812"/>
    <cellStyle name="Millares 2 3 2 2 5 2 2 3" xfId="7813"/>
    <cellStyle name="Millares 2 3 2 2 5 2 2 3 2" xfId="7814"/>
    <cellStyle name="Millares 2 3 2 2 5 2 2 3 3" xfId="7815"/>
    <cellStyle name="Millares 2 3 2 2 5 2 2 4" xfId="7816"/>
    <cellStyle name="Millares 2 3 2 2 5 2 2 5" xfId="7817"/>
    <cellStyle name="Millares 2 3 2 2 5 2 3" xfId="7818"/>
    <cellStyle name="Millares 2 3 2 2 5 2 3 2" xfId="7819"/>
    <cellStyle name="Millares 2 3 2 2 5 2 3 2 2" xfId="7820"/>
    <cellStyle name="Millares 2 3 2 2 5 2 3 2 3" xfId="7821"/>
    <cellStyle name="Millares 2 3 2 2 5 2 3 3" xfId="7822"/>
    <cellStyle name="Millares 2 3 2 2 5 2 3 4" xfId="7823"/>
    <cellStyle name="Millares 2 3 2 2 5 2 4" xfId="7824"/>
    <cellStyle name="Millares 2 3 2 2 5 2 4 2" xfId="7825"/>
    <cellStyle name="Millares 2 3 2 2 5 2 4 2 2" xfId="7826"/>
    <cellStyle name="Millares 2 3 2 2 5 2 4 2 3" xfId="7827"/>
    <cellStyle name="Millares 2 3 2 2 5 2 4 3" xfId="7828"/>
    <cellStyle name="Millares 2 3 2 2 5 2 4 4" xfId="7829"/>
    <cellStyle name="Millares 2 3 2 2 5 2 5" xfId="7830"/>
    <cellStyle name="Millares 2 3 2 2 5 2 5 2" xfId="7831"/>
    <cellStyle name="Millares 2 3 2 2 5 2 5 2 2" xfId="7832"/>
    <cellStyle name="Millares 2 3 2 2 5 2 5 2 3" xfId="7833"/>
    <cellStyle name="Millares 2 3 2 2 5 2 5 3" xfId="7834"/>
    <cellStyle name="Millares 2 3 2 2 5 2 5 4" xfId="7835"/>
    <cellStyle name="Millares 2 3 2 2 5 2 6" xfId="7836"/>
    <cellStyle name="Millares 2 3 2 2 5 2 6 2" xfId="7837"/>
    <cellStyle name="Millares 2 3 2 2 5 2 6 3" xfId="7838"/>
    <cellStyle name="Millares 2 3 2 2 5 2 7" xfId="7839"/>
    <cellStyle name="Millares 2 3 2 2 5 2 8" xfId="7840"/>
    <cellStyle name="Millares 2 3 2 2 5 3" xfId="7841"/>
    <cellStyle name="Millares 2 3 2 2 5 3 2" xfId="7842"/>
    <cellStyle name="Millares 2 3 2 2 5 3 2 2" xfId="7843"/>
    <cellStyle name="Millares 2 3 2 2 5 3 2 2 2" xfId="7844"/>
    <cellStyle name="Millares 2 3 2 2 5 3 2 2 3" xfId="7845"/>
    <cellStyle name="Millares 2 3 2 2 5 3 2 3" xfId="7846"/>
    <cellStyle name="Millares 2 3 2 2 5 3 2 4" xfId="7847"/>
    <cellStyle name="Millares 2 3 2 2 5 3 3" xfId="7848"/>
    <cellStyle name="Millares 2 3 2 2 5 3 3 2" xfId="7849"/>
    <cellStyle name="Millares 2 3 2 2 5 3 3 3" xfId="7850"/>
    <cellStyle name="Millares 2 3 2 2 5 3 4" xfId="7851"/>
    <cellStyle name="Millares 2 3 2 2 5 3 5" xfId="7852"/>
    <cellStyle name="Millares 2 3 2 2 5 4" xfId="7853"/>
    <cellStyle name="Millares 2 3 2 2 5 4 2" xfId="7854"/>
    <cellStyle name="Millares 2 3 2 2 5 4 2 2" xfId="7855"/>
    <cellStyle name="Millares 2 3 2 2 5 4 2 3" xfId="7856"/>
    <cellStyle name="Millares 2 3 2 2 5 4 3" xfId="7857"/>
    <cellStyle name="Millares 2 3 2 2 5 4 4" xfId="7858"/>
    <cellStyle name="Millares 2 3 2 2 5 5" xfId="7859"/>
    <cellStyle name="Millares 2 3 2 2 5 5 2" xfId="7860"/>
    <cellStyle name="Millares 2 3 2 2 5 5 2 2" xfId="7861"/>
    <cellStyle name="Millares 2 3 2 2 5 5 2 3" xfId="7862"/>
    <cellStyle name="Millares 2 3 2 2 5 5 3" xfId="7863"/>
    <cellStyle name="Millares 2 3 2 2 5 5 4" xfId="7864"/>
    <cellStyle name="Millares 2 3 2 2 5 6" xfId="7865"/>
    <cellStyle name="Millares 2 3 2 2 5 6 2" xfId="7866"/>
    <cellStyle name="Millares 2 3 2 2 5 6 2 2" xfId="7867"/>
    <cellStyle name="Millares 2 3 2 2 5 6 2 3" xfId="7868"/>
    <cellStyle name="Millares 2 3 2 2 5 6 3" xfId="7869"/>
    <cellStyle name="Millares 2 3 2 2 5 6 4" xfId="7870"/>
    <cellStyle name="Millares 2 3 2 2 5 7" xfId="7871"/>
    <cellStyle name="Millares 2 3 2 2 5 7 2" xfId="7872"/>
    <cellStyle name="Millares 2 3 2 2 5 7 3" xfId="7873"/>
    <cellStyle name="Millares 2 3 2 2 5 8" xfId="7874"/>
    <cellStyle name="Millares 2 3 2 2 5 9" xfId="7875"/>
    <cellStyle name="Millares 2 3 2 2 6" xfId="7876"/>
    <cellStyle name="Millares 2 3 2 2 6 2" xfId="7877"/>
    <cellStyle name="Millares 2 3 2 2 6 2 2" xfId="7878"/>
    <cellStyle name="Millares 2 3 2 2 6 2 2 2" xfId="7879"/>
    <cellStyle name="Millares 2 3 2 2 6 2 2 2 2" xfId="7880"/>
    <cellStyle name="Millares 2 3 2 2 6 2 2 2 3" xfId="7881"/>
    <cellStyle name="Millares 2 3 2 2 6 2 2 3" xfId="7882"/>
    <cellStyle name="Millares 2 3 2 2 6 2 2 4" xfId="7883"/>
    <cellStyle name="Millares 2 3 2 2 6 2 3" xfId="7884"/>
    <cellStyle name="Millares 2 3 2 2 6 2 3 2" xfId="7885"/>
    <cellStyle name="Millares 2 3 2 2 6 2 3 3" xfId="7886"/>
    <cellStyle name="Millares 2 3 2 2 6 2 4" xfId="7887"/>
    <cellStyle name="Millares 2 3 2 2 6 2 5" xfId="7888"/>
    <cellStyle name="Millares 2 3 2 2 6 3" xfId="7889"/>
    <cellStyle name="Millares 2 3 2 2 6 3 2" xfId="7890"/>
    <cellStyle name="Millares 2 3 2 2 6 3 2 2" xfId="7891"/>
    <cellStyle name="Millares 2 3 2 2 6 3 2 3" xfId="7892"/>
    <cellStyle name="Millares 2 3 2 2 6 3 3" xfId="7893"/>
    <cellStyle name="Millares 2 3 2 2 6 3 4" xfId="7894"/>
    <cellStyle name="Millares 2 3 2 2 6 4" xfId="7895"/>
    <cellStyle name="Millares 2 3 2 2 6 4 2" xfId="7896"/>
    <cellStyle name="Millares 2 3 2 2 6 4 2 2" xfId="7897"/>
    <cellStyle name="Millares 2 3 2 2 6 4 2 3" xfId="7898"/>
    <cellStyle name="Millares 2 3 2 2 6 4 3" xfId="7899"/>
    <cellStyle name="Millares 2 3 2 2 6 4 4" xfId="7900"/>
    <cellStyle name="Millares 2 3 2 2 6 5" xfId="7901"/>
    <cellStyle name="Millares 2 3 2 2 6 5 2" xfId="7902"/>
    <cellStyle name="Millares 2 3 2 2 6 5 2 2" xfId="7903"/>
    <cellStyle name="Millares 2 3 2 2 6 5 2 3" xfId="7904"/>
    <cellStyle name="Millares 2 3 2 2 6 5 3" xfId="7905"/>
    <cellStyle name="Millares 2 3 2 2 6 5 4" xfId="7906"/>
    <cellStyle name="Millares 2 3 2 2 6 6" xfId="7907"/>
    <cellStyle name="Millares 2 3 2 2 6 6 2" xfId="7908"/>
    <cellStyle name="Millares 2 3 2 2 6 6 3" xfId="7909"/>
    <cellStyle name="Millares 2 3 2 2 6 7" xfId="7910"/>
    <cellStyle name="Millares 2 3 2 2 6 8" xfId="7911"/>
    <cellStyle name="Millares 2 3 2 2 7" xfId="7912"/>
    <cellStyle name="Millares 2 3 2 2 7 2" xfId="7913"/>
    <cellStyle name="Millares 2 3 2 2 7 2 2" xfId="7914"/>
    <cellStyle name="Millares 2 3 2 2 7 2 2 2" xfId="7915"/>
    <cellStyle name="Millares 2 3 2 2 7 2 2 3" xfId="7916"/>
    <cellStyle name="Millares 2 3 2 2 7 2 3" xfId="7917"/>
    <cellStyle name="Millares 2 3 2 2 7 2 4" xfId="7918"/>
    <cellStyle name="Millares 2 3 2 2 7 3" xfId="7919"/>
    <cellStyle name="Millares 2 3 2 2 7 3 2" xfId="7920"/>
    <cellStyle name="Millares 2 3 2 2 7 3 2 2" xfId="7921"/>
    <cellStyle name="Millares 2 3 2 2 7 3 2 3" xfId="7922"/>
    <cellStyle name="Millares 2 3 2 2 7 3 3" xfId="7923"/>
    <cellStyle name="Millares 2 3 2 2 7 3 4" xfId="7924"/>
    <cellStyle name="Millares 2 3 2 2 7 4" xfId="7925"/>
    <cellStyle name="Millares 2 3 2 2 7 4 2" xfId="7926"/>
    <cellStyle name="Millares 2 3 2 2 7 4 3" xfId="7927"/>
    <cellStyle name="Millares 2 3 2 2 7 5" xfId="7928"/>
    <cellStyle name="Millares 2 3 2 2 7 6" xfId="7929"/>
    <cellStyle name="Millares 2 3 2 2 8" xfId="7930"/>
    <cellStyle name="Millares 2 3 2 2 8 2" xfId="7931"/>
    <cellStyle name="Millares 2 3 2 2 8 2 2" xfId="7932"/>
    <cellStyle name="Millares 2 3 2 2 8 2 3" xfId="7933"/>
    <cellStyle name="Millares 2 3 2 2 8 3" xfId="7934"/>
    <cellStyle name="Millares 2 3 2 2 8 4" xfId="7935"/>
    <cellStyle name="Millares 2 3 2 2 9" xfId="7936"/>
    <cellStyle name="Millares 2 3 2 2 9 2" xfId="7937"/>
    <cellStyle name="Millares 2 3 2 2 9 2 2" xfId="7938"/>
    <cellStyle name="Millares 2 3 2 2 9 2 3" xfId="7939"/>
    <cellStyle name="Millares 2 3 2 2 9 3" xfId="7940"/>
    <cellStyle name="Millares 2 3 2 2 9 4" xfId="7941"/>
    <cellStyle name="Millares 2 3 2 3" xfId="7942"/>
    <cellStyle name="Millares 2 3 2 3 10" xfId="7943"/>
    <cellStyle name="Millares 2 3 2 3 10 2" xfId="7944"/>
    <cellStyle name="Millares 2 3 2 3 10 3" xfId="7945"/>
    <cellStyle name="Millares 2 3 2 3 11" xfId="7946"/>
    <cellStyle name="Millares 2 3 2 3 12" xfId="7947"/>
    <cellStyle name="Millares 2 3 2 3 2" xfId="7948"/>
    <cellStyle name="Millares 2 3 2 3 2 10" xfId="7949"/>
    <cellStyle name="Millares 2 3 2 3 2 2" xfId="7950"/>
    <cellStyle name="Millares 2 3 2 3 2 2 2" xfId="7951"/>
    <cellStyle name="Millares 2 3 2 3 2 2 2 2" xfId="7952"/>
    <cellStyle name="Millares 2 3 2 3 2 2 2 2 2" xfId="7953"/>
    <cellStyle name="Millares 2 3 2 3 2 2 2 2 2 2" xfId="7954"/>
    <cellStyle name="Millares 2 3 2 3 2 2 2 2 2 2 2" xfId="7955"/>
    <cellStyle name="Millares 2 3 2 3 2 2 2 2 2 2 3" xfId="7956"/>
    <cellStyle name="Millares 2 3 2 3 2 2 2 2 2 3" xfId="7957"/>
    <cellStyle name="Millares 2 3 2 3 2 2 2 2 2 4" xfId="7958"/>
    <cellStyle name="Millares 2 3 2 3 2 2 2 2 3" xfId="7959"/>
    <cellStyle name="Millares 2 3 2 3 2 2 2 2 3 2" xfId="7960"/>
    <cellStyle name="Millares 2 3 2 3 2 2 2 2 3 3" xfId="7961"/>
    <cellStyle name="Millares 2 3 2 3 2 2 2 2 4" xfId="7962"/>
    <cellStyle name="Millares 2 3 2 3 2 2 2 2 5" xfId="7963"/>
    <cellStyle name="Millares 2 3 2 3 2 2 2 3" xfId="7964"/>
    <cellStyle name="Millares 2 3 2 3 2 2 2 3 2" xfId="7965"/>
    <cellStyle name="Millares 2 3 2 3 2 2 2 3 2 2" xfId="7966"/>
    <cellStyle name="Millares 2 3 2 3 2 2 2 3 2 3" xfId="7967"/>
    <cellStyle name="Millares 2 3 2 3 2 2 2 3 3" xfId="7968"/>
    <cellStyle name="Millares 2 3 2 3 2 2 2 3 4" xfId="7969"/>
    <cellStyle name="Millares 2 3 2 3 2 2 2 4" xfId="7970"/>
    <cellStyle name="Millares 2 3 2 3 2 2 2 4 2" xfId="7971"/>
    <cellStyle name="Millares 2 3 2 3 2 2 2 4 2 2" xfId="7972"/>
    <cellStyle name="Millares 2 3 2 3 2 2 2 4 2 3" xfId="7973"/>
    <cellStyle name="Millares 2 3 2 3 2 2 2 4 3" xfId="7974"/>
    <cellStyle name="Millares 2 3 2 3 2 2 2 4 4" xfId="7975"/>
    <cellStyle name="Millares 2 3 2 3 2 2 2 5" xfId="7976"/>
    <cellStyle name="Millares 2 3 2 3 2 2 2 5 2" xfId="7977"/>
    <cellStyle name="Millares 2 3 2 3 2 2 2 5 2 2" xfId="7978"/>
    <cellStyle name="Millares 2 3 2 3 2 2 2 5 2 3" xfId="7979"/>
    <cellStyle name="Millares 2 3 2 3 2 2 2 5 3" xfId="7980"/>
    <cellStyle name="Millares 2 3 2 3 2 2 2 5 4" xfId="7981"/>
    <cellStyle name="Millares 2 3 2 3 2 2 2 6" xfId="7982"/>
    <cellStyle name="Millares 2 3 2 3 2 2 2 6 2" xfId="7983"/>
    <cellStyle name="Millares 2 3 2 3 2 2 2 6 3" xfId="7984"/>
    <cellStyle name="Millares 2 3 2 3 2 2 2 7" xfId="7985"/>
    <cellStyle name="Millares 2 3 2 3 2 2 2 8" xfId="7986"/>
    <cellStyle name="Millares 2 3 2 3 2 2 3" xfId="7987"/>
    <cellStyle name="Millares 2 3 2 3 2 2 3 2" xfId="7988"/>
    <cellStyle name="Millares 2 3 2 3 2 2 3 2 2" xfId="7989"/>
    <cellStyle name="Millares 2 3 2 3 2 2 3 2 2 2" xfId="7990"/>
    <cellStyle name="Millares 2 3 2 3 2 2 3 2 2 3" xfId="7991"/>
    <cellStyle name="Millares 2 3 2 3 2 2 3 2 3" xfId="7992"/>
    <cellStyle name="Millares 2 3 2 3 2 2 3 2 4" xfId="7993"/>
    <cellStyle name="Millares 2 3 2 3 2 2 3 3" xfId="7994"/>
    <cellStyle name="Millares 2 3 2 3 2 2 3 3 2" xfId="7995"/>
    <cellStyle name="Millares 2 3 2 3 2 2 3 3 3" xfId="7996"/>
    <cellStyle name="Millares 2 3 2 3 2 2 3 4" xfId="7997"/>
    <cellStyle name="Millares 2 3 2 3 2 2 3 5" xfId="7998"/>
    <cellStyle name="Millares 2 3 2 3 2 2 4" xfId="7999"/>
    <cellStyle name="Millares 2 3 2 3 2 2 4 2" xfId="8000"/>
    <cellStyle name="Millares 2 3 2 3 2 2 4 2 2" xfId="8001"/>
    <cellStyle name="Millares 2 3 2 3 2 2 4 2 3" xfId="8002"/>
    <cellStyle name="Millares 2 3 2 3 2 2 4 3" xfId="8003"/>
    <cellStyle name="Millares 2 3 2 3 2 2 4 4" xfId="8004"/>
    <cellStyle name="Millares 2 3 2 3 2 2 5" xfId="8005"/>
    <cellStyle name="Millares 2 3 2 3 2 2 5 2" xfId="8006"/>
    <cellStyle name="Millares 2 3 2 3 2 2 5 2 2" xfId="8007"/>
    <cellStyle name="Millares 2 3 2 3 2 2 5 2 3" xfId="8008"/>
    <cellStyle name="Millares 2 3 2 3 2 2 5 3" xfId="8009"/>
    <cellStyle name="Millares 2 3 2 3 2 2 5 4" xfId="8010"/>
    <cellStyle name="Millares 2 3 2 3 2 2 6" xfId="8011"/>
    <cellStyle name="Millares 2 3 2 3 2 2 6 2" xfId="8012"/>
    <cellStyle name="Millares 2 3 2 3 2 2 6 2 2" xfId="8013"/>
    <cellStyle name="Millares 2 3 2 3 2 2 6 2 3" xfId="8014"/>
    <cellStyle name="Millares 2 3 2 3 2 2 6 3" xfId="8015"/>
    <cellStyle name="Millares 2 3 2 3 2 2 6 4" xfId="8016"/>
    <cellStyle name="Millares 2 3 2 3 2 2 7" xfId="8017"/>
    <cellStyle name="Millares 2 3 2 3 2 2 7 2" xfId="8018"/>
    <cellStyle name="Millares 2 3 2 3 2 2 7 3" xfId="8019"/>
    <cellStyle name="Millares 2 3 2 3 2 2 8" xfId="8020"/>
    <cellStyle name="Millares 2 3 2 3 2 2 9" xfId="8021"/>
    <cellStyle name="Millares 2 3 2 3 2 3" xfId="8022"/>
    <cellStyle name="Millares 2 3 2 3 2 3 2" xfId="8023"/>
    <cellStyle name="Millares 2 3 2 3 2 3 2 2" xfId="8024"/>
    <cellStyle name="Millares 2 3 2 3 2 3 2 2 2" xfId="8025"/>
    <cellStyle name="Millares 2 3 2 3 2 3 2 2 2 2" xfId="8026"/>
    <cellStyle name="Millares 2 3 2 3 2 3 2 2 2 3" xfId="8027"/>
    <cellStyle name="Millares 2 3 2 3 2 3 2 2 3" xfId="8028"/>
    <cellStyle name="Millares 2 3 2 3 2 3 2 2 4" xfId="8029"/>
    <cellStyle name="Millares 2 3 2 3 2 3 2 3" xfId="8030"/>
    <cellStyle name="Millares 2 3 2 3 2 3 2 3 2" xfId="8031"/>
    <cellStyle name="Millares 2 3 2 3 2 3 2 3 3" xfId="8032"/>
    <cellStyle name="Millares 2 3 2 3 2 3 2 4" xfId="8033"/>
    <cellStyle name="Millares 2 3 2 3 2 3 2 5" xfId="8034"/>
    <cellStyle name="Millares 2 3 2 3 2 3 3" xfId="8035"/>
    <cellStyle name="Millares 2 3 2 3 2 3 3 2" xfId="8036"/>
    <cellStyle name="Millares 2 3 2 3 2 3 3 2 2" xfId="8037"/>
    <cellStyle name="Millares 2 3 2 3 2 3 3 2 3" xfId="8038"/>
    <cellStyle name="Millares 2 3 2 3 2 3 3 3" xfId="8039"/>
    <cellStyle name="Millares 2 3 2 3 2 3 3 4" xfId="8040"/>
    <cellStyle name="Millares 2 3 2 3 2 3 4" xfId="8041"/>
    <cellStyle name="Millares 2 3 2 3 2 3 4 2" xfId="8042"/>
    <cellStyle name="Millares 2 3 2 3 2 3 4 2 2" xfId="8043"/>
    <cellStyle name="Millares 2 3 2 3 2 3 4 2 3" xfId="8044"/>
    <cellStyle name="Millares 2 3 2 3 2 3 4 3" xfId="8045"/>
    <cellStyle name="Millares 2 3 2 3 2 3 4 4" xfId="8046"/>
    <cellStyle name="Millares 2 3 2 3 2 3 5" xfId="8047"/>
    <cellStyle name="Millares 2 3 2 3 2 3 5 2" xfId="8048"/>
    <cellStyle name="Millares 2 3 2 3 2 3 5 2 2" xfId="8049"/>
    <cellStyle name="Millares 2 3 2 3 2 3 5 2 3" xfId="8050"/>
    <cellStyle name="Millares 2 3 2 3 2 3 5 3" xfId="8051"/>
    <cellStyle name="Millares 2 3 2 3 2 3 5 4" xfId="8052"/>
    <cellStyle name="Millares 2 3 2 3 2 3 6" xfId="8053"/>
    <cellStyle name="Millares 2 3 2 3 2 3 6 2" xfId="8054"/>
    <cellStyle name="Millares 2 3 2 3 2 3 6 3" xfId="8055"/>
    <cellStyle name="Millares 2 3 2 3 2 3 7" xfId="8056"/>
    <cellStyle name="Millares 2 3 2 3 2 3 8" xfId="8057"/>
    <cellStyle name="Millares 2 3 2 3 2 4" xfId="8058"/>
    <cellStyle name="Millares 2 3 2 3 2 4 2" xfId="8059"/>
    <cellStyle name="Millares 2 3 2 3 2 4 2 2" xfId="8060"/>
    <cellStyle name="Millares 2 3 2 3 2 4 2 2 2" xfId="8061"/>
    <cellStyle name="Millares 2 3 2 3 2 4 2 2 3" xfId="8062"/>
    <cellStyle name="Millares 2 3 2 3 2 4 2 3" xfId="8063"/>
    <cellStyle name="Millares 2 3 2 3 2 4 2 4" xfId="8064"/>
    <cellStyle name="Millares 2 3 2 3 2 4 3" xfId="8065"/>
    <cellStyle name="Millares 2 3 2 3 2 4 3 2" xfId="8066"/>
    <cellStyle name="Millares 2 3 2 3 2 4 3 3" xfId="8067"/>
    <cellStyle name="Millares 2 3 2 3 2 4 4" xfId="8068"/>
    <cellStyle name="Millares 2 3 2 3 2 4 5" xfId="8069"/>
    <cellStyle name="Millares 2 3 2 3 2 5" xfId="8070"/>
    <cellStyle name="Millares 2 3 2 3 2 5 2" xfId="8071"/>
    <cellStyle name="Millares 2 3 2 3 2 5 2 2" xfId="8072"/>
    <cellStyle name="Millares 2 3 2 3 2 5 2 3" xfId="8073"/>
    <cellStyle name="Millares 2 3 2 3 2 5 3" xfId="8074"/>
    <cellStyle name="Millares 2 3 2 3 2 5 4" xfId="8075"/>
    <cellStyle name="Millares 2 3 2 3 2 6" xfId="8076"/>
    <cellStyle name="Millares 2 3 2 3 2 6 2" xfId="8077"/>
    <cellStyle name="Millares 2 3 2 3 2 6 2 2" xfId="8078"/>
    <cellStyle name="Millares 2 3 2 3 2 6 2 3" xfId="8079"/>
    <cellStyle name="Millares 2 3 2 3 2 6 3" xfId="8080"/>
    <cellStyle name="Millares 2 3 2 3 2 6 4" xfId="8081"/>
    <cellStyle name="Millares 2 3 2 3 2 7" xfId="8082"/>
    <cellStyle name="Millares 2 3 2 3 2 7 2" xfId="8083"/>
    <cellStyle name="Millares 2 3 2 3 2 7 2 2" xfId="8084"/>
    <cellStyle name="Millares 2 3 2 3 2 7 2 3" xfId="8085"/>
    <cellStyle name="Millares 2 3 2 3 2 7 3" xfId="8086"/>
    <cellStyle name="Millares 2 3 2 3 2 7 4" xfId="8087"/>
    <cellStyle name="Millares 2 3 2 3 2 8" xfId="8088"/>
    <cellStyle name="Millares 2 3 2 3 2 8 2" xfId="8089"/>
    <cellStyle name="Millares 2 3 2 3 2 8 3" xfId="8090"/>
    <cellStyle name="Millares 2 3 2 3 2 9" xfId="8091"/>
    <cellStyle name="Millares 2 3 2 3 3" xfId="8092"/>
    <cellStyle name="Millares 2 3 2 3 3 2" xfId="8093"/>
    <cellStyle name="Millares 2 3 2 3 3 2 2" xfId="8094"/>
    <cellStyle name="Millares 2 3 2 3 3 2 2 2" xfId="8095"/>
    <cellStyle name="Millares 2 3 2 3 3 2 2 2 2" xfId="8096"/>
    <cellStyle name="Millares 2 3 2 3 3 2 2 2 2 2" xfId="8097"/>
    <cellStyle name="Millares 2 3 2 3 3 2 2 2 2 3" xfId="8098"/>
    <cellStyle name="Millares 2 3 2 3 3 2 2 2 3" xfId="8099"/>
    <cellStyle name="Millares 2 3 2 3 3 2 2 2 4" xfId="8100"/>
    <cellStyle name="Millares 2 3 2 3 3 2 2 3" xfId="8101"/>
    <cellStyle name="Millares 2 3 2 3 3 2 2 3 2" xfId="8102"/>
    <cellStyle name="Millares 2 3 2 3 3 2 2 3 3" xfId="8103"/>
    <cellStyle name="Millares 2 3 2 3 3 2 2 4" xfId="8104"/>
    <cellStyle name="Millares 2 3 2 3 3 2 2 5" xfId="8105"/>
    <cellStyle name="Millares 2 3 2 3 3 2 3" xfId="8106"/>
    <cellStyle name="Millares 2 3 2 3 3 2 3 2" xfId="8107"/>
    <cellStyle name="Millares 2 3 2 3 3 2 3 2 2" xfId="8108"/>
    <cellStyle name="Millares 2 3 2 3 3 2 3 2 3" xfId="8109"/>
    <cellStyle name="Millares 2 3 2 3 3 2 3 3" xfId="8110"/>
    <cellStyle name="Millares 2 3 2 3 3 2 3 4" xfId="8111"/>
    <cellStyle name="Millares 2 3 2 3 3 2 4" xfId="8112"/>
    <cellStyle name="Millares 2 3 2 3 3 2 4 2" xfId="8113"/>
    <cellStyle name="Millares 2 3 2 3 3 2 4 2 2" xfId="8114"/>
    <cellStyle name="Millares 2 3 2 3 3 2 4 2 3" xfId="8115"/>
    <cellStyle name="Millares 2 3 2 3 3 2 4 3" xfId="8116"/>
    <cellStyle name="Millares 2 3 2 3 3 2 4 4" xfId="8117"/>
    <cellStyle name="Millares 2 3 2 3 3 2 5" xfId="8118"/>
    <cellStyle name="Millares 2 3 2 3 3 2 5 2" xfId="8119"/>
    <cellStyle name="Millares 2 3 2 3 3 2 5 2 2" xfId="8120"/>
    <cellStyle name="Millares 2 3 2 3 3 2 5 2 3" xfId="8121"/>
    <cellStyle name="Millares 2 3 2 3 3 2 5 3" xfId="8122"/>
    <cellStyle name="Millares 2 3 2 3 3 2 5 4" xfId="8123"/>
    <cellStyle name="Millares 2 3 2 3 3 2 6" xfId="8124"/>
    <cellStyle name="Millares 2 3 2 3 3 2 6 2" xfId="8125"/>
    <cellStyle name="Millares 2 3 2 3 3 2 6 3" xfId="8126"/>
    <cellStyle name="Millares 2 3 2 3 3 2 7" xfId="8127"/>
    <cellStyle name="Millares 2 3 2 3 3 2 8" xfId="8128"/>
    <cellStyle name="Millares 2 3 2 3 3 3" xfId="8129"/>
    <cellStyle name="Millares 2 3 2 3 3 3 2" xfId="8130"/>
    <cellStyle name="Millares 2 3 2 3 3 3 2 2" xfId="8131"/>
    <cellStyle name="Millares 2 3 2 3 3 3 2 2 2" xfId="8132"/>
    <cellStyle name="Millares 2 3 2 3 3 3 2 2 3" xfId="8133"/>
    <cellStyle name="Millares 2 3 2 3 3 3 2 3" xfId="8134"/>
    <cellStyle name="Millares 2 3 2 3 3 3 2 4" xfId="8135"/>
    <cellStyle name="Millares 2 3 2 3 3 3 3" xfId="8136"/>
    <cellStyle name="Millares 2 3 2 3 3 3 3 2" xfId="8137"/>
    <cellStyle name="Millares 2 3 2 3 3 3 3 3" xfId="8138"/>
    <cellStyle name="Millares 2 3 2 3 3 3 4" xfId="8139"/>
    <cellStyle name="Millares 2 3 2 3 3 3 5" xfId="8140"/>
    <cellStyle name="Millares 2 3 2 3 3 4" xfId="8141"/>
    <cellStyle name="Millares 2 3 2 3 3 4 2" xfId="8142"/>
    <cellStyle name="Millares 2 3 2 3 3 4 2 2" xfId="8143"/>
    <cellStyle name="Millares 2 3 2 3 3 4 2 3" xfId="8144"/>
    <cellStyle name="Millares 2 3 2 3 3 4 3" xfId="8145"/>
    <cellStyle name="Millares 2 3 2 3 3 4 4" xfId="8146"/>
    <cellStyle name="Millares 2 3 2 3 3 5" xfId="8147"/>
    <cellStyle name="Millares 2 3 2 3 3 5 2" xfId="8148"/>
    <cellStyle name="Millares 2 3 2 3 3 5 2 2" xfId="8149"/>
    <cellStyle name="Millares 2 3 2 3 3 5 2 3" xfId="8150"/>
    <cellStyle name="Millares 2 3 2 3 3 5 3" xfId="8151"/>
    <cellStyle name="Millares 2 3 2 3 3 5 4" xfId="8152"/>
    <cellStyle name="Millares 2 3 2 3 3 6" xfId="8153"/>
    <cellStyle name="Millares 2 3 2 3 3 6 2" xfId="8154"/>
    <cellStyle name="Millares 2 3 2 3 3 6 2 2" xfId="8155"/>
    <cellStyle name="Millares 2 3 2 3 3 6 2 3" xfId="8156"/>
    <cellStyle name="Millares 2 3 2 3 3 6 3" xfId="8157"/>
    <cellStyle name="Millares 2 3 2 3 3 6 4" xfId="8158"/>
    <cellStyle name="Millares 2 3 2 3 3 7" xfId="8159"/>
    <cellStyle name="Millares 2 3 2 3 3 7 2" xfId="8160"/>
    <cellStyle name="Millares 2 3 2 3 3 7 3" xfId="8161"/>
    <cellStyle name="Millares 2 3 2 3 3 8" xfId="8162"/>
    <cellStyle name="Millares 2 3 2 3 3 9" xfId="8163"/>
    <cellStyle name="Millares 2 3 2 3 4" xfId="8164"/>
    <cellStyle name="Millares 2 3 2 3 4 2" xfId="8165"/>
    <cellStyle name="Millares 2 3 2 3 4 2 2" xfId="8166"/>
    <cellStyle name="Millares 2 3 2 3 4 2 2 2" xfId="8167"/>
    <cellStyle name="Millares 2 3 2 3 4 2 2 2 2" xfId="8168"/>
    <cellStyle name="Millares 2 3 2 3 4 2 2 2 2 2" xfId="8169"/>
    <cellStyle name="Millares 2 3 2 3 4 2 2 2 2 3" xfId="8170"/>
    <cellStyle name="Millares 2 3 2 3 4 2 2 2 3" xfId="8171"/>
    <cellStyle name="Millares 2 3 2 3 4 2 2 2 4" xfId="8172"/>
    <cellStyle name="Millares 2 3 2 3 4 2 2 3" xfId="8173"/>
    <cellStyle name="Millares 2 3 2 3 4 2 2 3 2" xfId="8174"/>
    <cellStyle name="Millares 2 3 2 3 4 2 2 3 3" xfId="8175"/>
    <cellStyle name="Millares 2 3 2 3 4 2 2 4" xfId="8176"/>
    <cellStyle name="Millares 2 3 2 3 4 2 2 5" xfId="8177"/>
    <cellStyle name="Millares 2 3 2 3 4 2 3" xfId="8178"/>
    <cellStyle name="Millares 2 3 2 3 4 2 3 2" xfId="8179"/>
    <cellStyle name="Millares 2 3 2 3 4 2 3 2 2" xfId="8180"/>
    <cellStyle name="Millares 2 3 2 3 4 2 3 2 3" xfId="8181"/>
    <cellStyle name="Millares 2 3 2 3 4 2 3 3" xfId="8182"/>
    <cellStyle name="Millares 2 3 2 3 4 2 3 4" xfId="8183"/>
    <cellStyle name="Millares 2 3 2 3 4 2 4" xfId="8184"/>
    <cellStyle name="Millares 2 3 2 3 4 2 4 2" xfId="8185"/>
    <cellStyle name="Millares 2 3 2 3 4 2 4 2 2" xfId="8186"/>
    <cellStyle name="Millares 2 3 2 3 4 2 4 2 3" xfId="8187"/>
    <cellStyle name="Millares 2 3 2 3 4 2 4 3" xfId="8188"/>
    <cellStyle name="Millares 2 3 2 3 4 2 4 4" xfId="8189"/>
    <cellStyle name="Millares 2 3 2 3 4 2 5" xfId="8190"/>
    <cellStyle name="Millares 2 3 2 3 4 2 5 2" xfId="8191"/>
    <cellStyle name="Millares 2 3 2 3 4 2 5 2 2" xfId="8192"/>
    <cellStyle name="Millares 2 3 2 3 4 2 5 2 3" xfId="8193"/>
    <cellStyle name="Millares 2 3 2 3 4 2 5 3" xfId="8194"/>
    <cellStyle name="Millares 2 3 2 3 4 2 5 4" xfId="8195"/>
    <cellStyle name="Millares 2 3 2 3 4 2 6" xfId="8196"/>
    <cellStyle name="Millares 2 3 2 3 4 2 6 2" xfId="8197"/>
    <cellStyle name="Millares 2 3 2 3 4 2 6 3" xfId="8198"/>
    <cellStyle name="Millares 2 3 2 3 4 2 7" xfId="8199"/>
    <cellStyle name="Millares 2 3 2 3 4 2 8" xfId="8200"/>
    <cellStyle name="Millares 2 3 2 3 4 3" xfId="8201"/>
    <cellStyle name="Millares 2 3 2 3 4 3 2" xfId="8202"/>
    <cellStyle name="Millares 2 3 2 3 4 3 2 2" xfId="8203"/>
    <cellStyle name="Millares 2 3 2 3 4 3 2 2 2" xfId="8204"/>
    <cellStyle name="Millares 2 3 2 3 4 3 2 2 3" xfId="8205"/>
    <cellStyle name="Millares 2 3 2 3 4 3 2 3" xfId="8206"/>
    <cellStyle name="Millares 2 3 2 3 4 3 2 4" xfId="8207"/>
    <cellStyle name="Millares 2 3 2 3 4 3 3" xfId="8208"/>
    <cellStyle name="Millares 2 3 2 3 4 3 3 2" xfId="8209"/>
    <cellStyle name="Millares 2 3 2 3 4 3 3 3" xfId="8210"/>
    <cellStyle name="Millares 2 3 2 3 4 3 4" xfId="8211"/>
    <cellStyle name="Millares 2 3 2 3 4 3 5" xfId="8212"/>
    <cellStyle name="Millares 2 3 2 3 4 4" xfId="8213"/>
    <cellStyle name="Millares 2 3 2 3 4 4 2" xfId="8214"/>
    <cellStyle name="Millares 2 3 2 3 4 4 2 2" xfId="8215"/>
    <cellStyle name="Millares 2 3 2 3 4 4 2 3" xfId="8216"/>
    <cellStyle name="Millares 2 3 2 3 4 4 3" xfId="8217"/>
    <cellStyle name="Millares 2 3 2 3 4 4 4" xfId="8218"/>
    <cellStyle name="Millares 2 3 2 3 4 5" xfId="8219"/>
    <cellStyle name="Millares 2 3 2 3 4 5 2" xfId="8220"/>
    <cellStyle name="Millares 2 3 2 3 4 5 2 2" xfId="8221"/>
    <cellStyle name="Millares 2 3 2 3 4 5 2 3" xfId="8222"/>
    <cellStyle name="Millares 2 3 2 3 4 5 3" xfId="8223"/>
    <cellStyle name="Millares 2 3 2 3 4 5 4" xfId="8224"/>
    <cellStyle name="Millares 2 3 2 3 4 6" xfId="8225"/>
    <cellStyle name="Millares 2 3 2 3 4 6 2" xfId="8226"/>
    <cellStyle name="Millares 2 3 2 3 4 6 2 2" xfId="8227"/>
    <cellStyle name="Millares 2 3 2 3 4 6 2 3" xfId="8228"/>
    <cellStyle name="Millares 2 3 2 3 4 6 3" xfId="8229"/>
    <cellStyle name="Millares 2 3 2 3 4 6 4" xfId="8230"/>
    <cellStyle name="Millares 2 3 2 3 4 7" xfId="8231"/>
    <cellStyle name="Millares 2 3 2 3 4 7 2" xfId="8232"/>
    <cellStyle name="Millares 2 3 2 3 4 7 3" xfId="8233"/>
    <cellStyle name="Millares 2 3 2 3 4 8" xfId="8234"/>
    <cellStyle name="Millares 2 3 2 3 4 9" xfId="8235"/>
    <cellStyle name="Millares 2 3 2 3 5" xfId="8236"/>
    <cellStyle name="Millares 2 3 2 3 5 2" xfId="8237"/>
    <cellStyle name="Millares 2 3 2 3 5 2 2" xfId="8238"/>
    <cellStyle name="Millares 2 3 2 3 5 2 2 2" xfId="8239"/>
    <cellStyle name="Millares 2 3 2 3 5 2 2 2 2" xfId="8240"/>
    <cellStyle name="Millares 2 3 2 3 5 2 2 2 3" xfId="8241"/>
    <cellStyle name="Millares 2 3 2 3 5 2 2 3" xfId="8242"/>
    <cellStyle name="Millares 2 3 2 3 5 2 2 4" xfId="8243"/>
    <cellStyle name="Millares 2 3 2 3 5 2 3" xfId="8244"/>
    <cellStyle name="Millares 2 3 2 3 5 2 3 2" xfId="8245"/>
    <cellStyle name="Millares 2 3 2 3 5 2 3 3" xfId="8246"/>
    <cellStyle name="Millares 2 3 2 3 5 2 4" xfId="8247"/>
    <cellStyle name="Millares 2 3 2 3 5 2 5" xfId="8248"/>
    <cellStyle name="Millares 2 3 2 3 5 3" xfId="8249"/>
    <cellStyle name="Millares 2 3 2 3 5 3 2" xfId="8250"/>
    <cellStyle name="Millares 2 3 2 3 5 3 2 2" xfId="8251"/>
    <cellStyle name="Millares 2 3 2 3 5 3 2 3" xfId="8252"/>
    <cellStyle name="Millares 2 3 2 3 5 3 3" xfId="8253"/>
    <cellStyle name="Millares 2 3 2 3 5 3 4" xfId="8254"/>
    <cellStyle name="Millares 2 3 2 3 5 4" xfId="8255"/>
    <cellStyle name="Millares 2 3 2 3 5 4 2" xfId="8256"/>
    <cellStyle name="Millares 2 3 2 3 5 4 2 2" xfId="8257"/>
    <cellStyle name="Millares 2 3 2 3 5 4 2 3" xfId="8258"/>
    <cellStyle name="Millares 2 3 2 3 5 4 3" xfId="8259"/>
    <cellStyle name="Millares 2 3 2 3 5 4 4" xfId="8260"/>
    <cellStyle name="Millares 2 3 2 3 5 5" xfId="8261"/>
    <cellStyle name="Millares 2 3 2 3 5 5 2" xfId="8262"/>
    <cellStyle name="Millares 2 3 2 3 5 5 2 2" xfId="8263"/>
    <cellStyle name="Millares 2 3 2 3 5 5 2 3" xfId="8264"/>
    <cellStyle name="Millares 2 3 2 3 5 5 3" xfId="8265"/>
    <cellStyle name="Millares 2 3 2 3 5 5 4" xfId="8266"/>
    <cellStyle name="Millares 2 3 2 3 5 6" xfId="8267"/>
    <cellStyle name="Millares 2 3 2 3 5 6 2" xfId="8268"/>
    <cellStyle name="Millares 2 3 2 3 5 6 3" xfId="8269"/>
    <cellStyle name="Millares 2 3 2 3 5 7" xfId="8270"/>
    <cellStyle name="Millares 2 3 2 3 5 8" xfId="8271"/>
    <cellStyle name="Millares 2 3 2 3 6" xfId="8272"/>
    <cellStyle name="Millares 2 3 2 3 6 2" xfId="8273"/>
    <cellStyle name="Millares 2 3 2 3 6 2 2" xfId="8274"/>
    <cellStyle name="Millares 2 3 2 3 6 2 2 2" xfId="8275"/>
    <cellStyle name="Millares 2 3 2 3 6 2 2 3" xfId="8276"/>
    <cellStyle name="Millares 2 3 2 3 6 2 3" xfId="8277"/>
    <cellStyle name="Millares 2 3 2 3 6 2 4" xfId="8278"/>
    <cellStyle name="Millares 2 3 2 3 6 3" xfId="8279"/>
    <cellStyle name="Millares 2 3 2 3 6 3 2" xfId="8280"/>
    <cellStyle name="Millares 2 3 2 3 6 3 3" xfId="8281"/>
    <cellStyle name="Millares 2 3 2 3 6 4" xfId="8282"/>
    <cellStyle name="Millares 2 3 2 3 6 5" xfId="8283"/>
    <cellStyle name="Millares 2 3 2 3 7" xfId="8284"/>
    <cellStyle name="Millares 2 3 2 3 7 2" xfId="8285"/>
    <cellStyle name="Millares 2 3 2 3 7 2 2" xfId="8286"/>
    <cellStyle name="Millares 2 3 2 3 7 2 3" xfId="8287"/>
    <cellStyle name="Millares 2 3 2 3 7 3" xfId="8288"/>
    <cellStyle name="Millares 2 3 2 3 7 4" xfId="8289"/>
    <cellStyle name="Millares 2 3 2 3 8" xfId="8290"/>
    <cellStyle name="Millares 2 3 2 3 8 2" xfId="8291"/>
    <cellStyle name="Millares 2 3 2 3 8 2 2" xfId="8292"/>
    <cellStyle name="Millares 2 3 2 3 8 2 3" xfId="8293"/>
    <cellStyle name="Millares 2 3 2 3 8 3" xfId="8294"/>
    <cellStyle name="Millares 2 3 2 3 8 4" xfId="8295"/>
    <cellStyle name="Millares 2 3 2 3 9" xfId="8296"/>
    <cellStyle name="Millares 2 3 2 3 9 2" xfId="8297"/>
    <cellStyle name="Millares 2 3 2 3 9 2 2" xfId="8298"/>
    <cellStyle name="Millares 2 3 2 3 9 2 3" xfId="8299"/>
    <cellStyle name="Millares 2 3 2 3 9 3" xfId="8300"/>
    <cellStyle name="Millares 2 3 2 3 9 4" xfId="8301"/>
    <cellStyle name="Millares 2 3 2 4" xfId="8302"/>
    <cellStyle name="Millares 2 3 2 4 10" xfId="8303"/>
    <cellStyle name="Millares 2 3 2 4 2" xfId="8304"/>
    <cellStyle name="Millares 2 3 2 4 2 2" xfId="8305"/>
    <cellStyle name="Millares 2 3 2 4 2 2 2" xfId="8306"/>
    <cellStyle name="Millares 2 3 2 4 2 2 2 2" xfId="8307"/>
    <cellStyle name="Millares 2 3 2 4 2 2 2 2 2" xfId="8308"/>
    <cellStyle name="Millares 2 3 2 4 2 2 2 2 2 2" xfId="8309"/>
    <cellStyle name="Millares 2 3 2 4 2 2 2 2 2 3" xfId="8310"/>
    <cellStyle name="Millares 2 3 2 4 2 2 2 2 3" xfId="8311"/>
    <cellStyle name="Millares 2 3 2 4 2 2 2 2 4" xfId="8312"/>
    <cellStyle name="Millares 2 3 2 4 2 2 2 3" xfId="8313"/>
    <cellStyle name="Millares 2 3 2 4 2 2 2 3 2" xfId="8314"/>
    <cellStyle name="Millares 2 3 2 4 2 2 2 3 3" xfId="8315"/>
    <cellStyle name="Millares 2 3 2 4 2 2 2 4" xfId="8316"/>
    <cellStyle name="Millares 2 3 2 4 2 2 2 5" xfId="8317"/>
    <cellStyle name="Millares 2 3 2 4 2 2 3" xfId="8318"/>
    <cellStyle name="Millares 2 3 2 4 2 2 3 2" xfId="8319"/>
    <cellStyle name="Millares 2 3 2 4 2 2 3 2 2" xfId="8320"/>
    <cellStyle name="Millares 2 3 2 4 2 2 3 2 3" xfId="8321"/>
    <cellStyle name="Millares 2 3 2 4 2 2 3 3" xfId="8322"/>
    <cellStyle name="Millares 2 3 2 4 2 2 3 4" xfId="8323"/>
    <cellStyle name="Millares 2 3 2 4 2 2 4" xfId="8324"/>
    <cellStyle name="Millares 2 3 2 4 2 2 4 2" xfId="8325"/>
    <cellStyle name="Millares 2 3 2 4 2 2 4 2 2" xfId="8326"/>
    <cellStyle name="Millares 2 3 2 4 2 2 4 2 3" xfId="8327"/>
    <cellStyle name="Millares 2 3 2 4 2 2 4 3" xfId="8328"/>
    <cellStyle name="Millares 2 3 2 4 2 2 4 4" xfId="8329"/>
    <cellStyle name="Millares 2 3 2 4 2 2 5" xfId="8330"/>
    <cellStyle name="Millares 2 3 2 4 2 2 5 2" xfId="8331"/>
    <cellStyle name="Millares 2 3 2 4 2 2 5 2 2" xfId="8332"/>
    <cellStyle name="Millares 2 3 2 4 2 2 5 2 3" xfId="8333"/>
    <cellStyle name="Millares 2 3 2 4 2 2 5 3" xfId="8334"/>
    <cellStyle name="Millares 2 3 2 4 2 2 5 4" xfId="8335"/>
    <cellStyle name="Millares 2 3 2 4 2 2 6" xfId="8336"/>
    <cellStyle name="Millares 2 3 2 4 2 2 6 2" xfId="8337"/>
    <cellStyle name="Millares 2 3 2 4 2 2 6 3" xfId="8338"/>
    <cellStyle name="Millares 2 3 2 4 2 2 7" xfId="8339"/>
    <cellStyle name="Millares 2 3 2 4 2 2 8" xfId="8340"/>
    <cellStyle name="Millares 2 3 2 4 2 3" xfId="8341"/>
    <cellStyle name="Millares 2 3 2 4 2 3 2" xfId="8342"/>
    <cellStyle name="Millares 2 3 2 4 2 3 2 2" xfId="8343"/>
    <cellStyle name="Millares 2 3 2 4 2 3 2 2 2" xfId="8344"/>
    <cellStyle name="Millares 2 3 2 4 2 3 2 2 3" xfId="8345"/>
    <cellStyle name="Millares 2 3 2 4 2 3 2 3" xfId="8346"/>
    <cellStyle name="Millares 2 3 2 4 2 3 2 4" xfId="8347"/>
    <cellStyle name="Millares 2 3 2 4 2 3 3" xfId="8348"/>
    <cellStyle name="Millares 2 3 2 4 2 3 3 2" xfId="8349"/>
    <cellStyle name="Millares 2 3 2 4 2 3 3 3" xfId="8350"/>
    <cellStyle name="Millares 2 3 2 4 2 3 4" xfId="8351"/>
    <cellStyle name="Millares 2 3 2 4 2 3 5" xfId="8352"/>
    <cellStyle name="Millares 2 3 2 4 2 4" xfId="8353"/>
    <cellStyle name="Millares 2 3 2 4 2 4 2" xfId="8354"/>
    <cellStyle name="Millares 2 3 2 4 2 4 2 2" xfId="8355"/>
    <cellStyle name="Millares 2 3 2 4 2 4 2 3" xfId="8356"/>
    <cellStyle name="Millares 2 3 2 4 2 4 3" xfId="8357"/>
    <cellStyle name="Millares 2 3 2 4 2 4 4" xfId="8358"/>
    <cellStyle name="Millares 2 3 2 4 2 5" xfId="8359"/>
    <cellStyle name="Millares 2 3 2 4 2 5 2" xfId="8360"/>
    <cellStyle name="Millares 2 3 2 4 2 5 2 2" xfId="8361"/>
    <cellStyle name="Millares 2 3 2 4 2 5 2 3" xfId="8362"/>
    <cellStyle name="Millares 2 3 2 4 2 5 3" xfId="8363"/>
    <cellStyle name="Millares 2 3 2 4 2 5 4" xfId="8364"/>
    <cellStyle name="Millares 2 3 2 4 2 6" xfId="8365"/>
    <cellStyle name="Millares 2 3 2 4 2 6 2" xfId="8366"/>
    <cellStyle name="Millares 2 3 2 4 2 6 2 2" xfId="8367"/>
    <cellStyle name="Millares 2 3 2 4 2 6 2 3" xfId="8368"/>
    <cellStyle name="Millares 2 3 2 4 2 6 3" xfId="8369"/>
    <cellStyle name="Millares 2 3 2 4 2 6 4" xfId="8370"/>
    <cellStyle name="Millares 2 3 2 4 2 7" xfId="8371"/>
    <cellStyle name="Millares 2 3 2 4 2 7 2" xfId="8372"/>
    <cellStyle name="Millares 2 3 2 4 2 7 3" xfId="8373"/>
    <cellStyle name="Millares 2 3 2 4 2 8" xfId="8374"/>
    <cellStyle name="Millares 2 3 2 4 2 9" xfId="8375"/>
    <cellStyle name="Millares 2 3 2 4 3" xfId="8376"/>
    <cellStyle name="Millares 2 3 2 4 3 2" xfId="8377"/>
    <cellStyle name="Millares 2 3 2 4 3 2 2" xfId="8378"/>
    <cellStyle name="Millares 2 3 2 4 3 2 2 2" xfId="8379"/>
    <cellStyle name="Millares 2 3 2 4 3 2 2 2 2" xfId="8380"/>
    <cellStyle name="Millares 2 3 2 4 3 2 2 2 3" xfId="8381"/>
    <cellStyle name="Millares 2 3 2 4 3 2 2 3" xfId="8382"/>
    <cellStyle name="Millares 2 3 2 4 3 2 2 4" xfId="8383"/>
    <cellStyle name="Millares 2 3 2 4 3 2 3" xfId="8384"/>
    <cellStyle name="Millares 2 3 2 4 3 2 3 2" xfId="8385"/>
    <cellStyle name="Millares 2 3 2 4 3 2 3 3" xfId="8386"/>
    <cellStyle name="Millares 2 3 2 4 3 2 4" xfId="8387"/>
    <cellStyle name="Millares 2 3 2 4 3 2 5" xfId="8388"/>
    <cellStyle name="Millares 2 3 2 4 3 3" xfId="8389"/>
    <cellStyle name="Millares 2 3 2 4 3 3 2" xfId="8390"/>
    <cellStyle name="Millares 2 3 2 4 3 3 2 2" xfId="8391"/>
    <cellStyle name="Millares 2 3 2 4 3 3 2 3" xfId="8392"/>
    <cellStyle name="Millares 2 3 2 4 3 3 3" xfId="8393"/>
    <cellStyle name="Millares 2 3 2 4 3 3 4" xfId="8394"/>
    <cellStyle name="Millares 2 3 2 4 3 4" xfId="8395"/>
    <cellStyle name="Millares 2 3 2 4 3 4 2" xfId="8396"/>
    <cellStyle name="Millares 2 3 2 4 3 4 2 2" xfId="8397"/>
    <cellStyle name="Millares 2 3 2 4 3 4 2 3" xfId="8398"/>
    <cellStyle name="Millares 2 3 2 4 3 4 3" xfId="8399"/>
    <cellStyle name="Millares 2 3 2 4 3 4 4" xfId="8400"/>
    <cellStyle name="Millares 2 3 2 4 3 5" xfId="8401"/>
    <cellStyle name="Millares 2 3 2 4 3 5 2" xfId="8402"/>
    <cellStyle name="Millares 2 3 2 4 3 5 2 2" xfId="8403"/>
    <cellStyle name="Millares 2 3 2 4 3 5 2 3" xfId="8404"/>
    <cellStyle name="Millares 2 3 2 4 3 5 3" xfId="8405"/>
    <cellStyle name="Millares 2 3 2 4 3 5 4" xfId="8406"/>
    <cellStyle name="Millares 2 3 2 4 3 6" xfId="8407"/>
    <cellStyle name="Millares 2 3 2 4 3 6 2" xfId="8408"/>
    <cellStyle name="Millares 2 3 2 4 3 6 3" xfId="8409"/>
    <cellStyle name="Millares 2 3 2 4 3 7" xfId="8410"/>
    <cellStyle name="Millares 2 3 2 4 3 8" xfId="8411"/>
    <cellStyle name="Millares 2 3 2 4 4" xfId="8412"/>
    <cellStyle name="Millares 2 3 2 4 4 2" xfId="8413"/>
    <cellStyle name="Millares 2 3 2 4 4 2 2" xfId="8414"/>
    <cellStyle name="Millares 2 3 2 4 4 2 2 2" xfId="8415"/>
    <cellStyle name="Millares 2 3 2 4 4 2 2 3" xfId="8416"/>
    <cellStyle name="Millares 2 3 2 4 4 2 3" xfId="8417"/>
    <cellStyle name="Millares 2 3 2 4 4 2 4" xfId="8418"/>
    <cellStyle name="Millares 2 3 2 4 4 3" xfId="8419"/>
    <cellStyle name="Millares 2 3 2 4 4 3 2" xfId="8420"/>
    <cellStyle name="Millares 2 3 2 4 4 3 3" xfId="8421"/>
    <cellStyle name="Millares 2 3 2 4 4 4" xfId="8422"/>
    <cellStyle name="Millares 2 3 2 4 4 5" xfId="8423"/>
    <cellStyle name="Millares 2 3 2 4 5" xfId="8424"/>
    <cellStyle name="Millares 2 3 2 4 5 2" xfId="8425"/>
    <cellStyle name="Millares 2 3 2 4 5 2 2" xfId="8426"/>
    <cellStyle name="Millares 2 3 2 4 5 2 3" xfId="8427"/>
    <cellStyle name="Millares 2 3 2 4 5 3" xfId="8428"/>
    <cellStyle name="Millares 2 3 2 4 5 4" xfId="8429"/>
    <cellStyle name="Millares 2 3 2 4 6" xfId="8430"/>
    <cellStyle name="Millares 2 3 2 4 6 2" xfId="8431"/>
    <cellStyle name="Millares 2 3 2 4 6 2 2" xfId="8432"/>
    <cellStyle name="Millares 2 3 2 4 6 2 3" xfId="8433"/>
    <cellStyle name="Millares 2 3 2 4 6 3" xfId="8434"/>
    <cellStyle name="Millares 2 3 2 4 6 4" xfId="8435"/>
    <cellStyle name="Millares 2 3 2 4 7" xfId="8436"/>
    <cellStyle name="Millares 2 3 2 4 7 2" xfId="8437"/>
    <cellStyle name="Millares 2 3 2 4 7 2 2" xfId="8438"/>
    <cellStyle name="Millares 2 3 2 4 7 2 3" xfId="8439"/>
    <cellStyle name="Millares 2 3 2 4 7 3" xfId="8440"/>
    <cellStyle name="Millares 2 3 2 4 7 4" xfId="8441"/>
    <cellStyle name="Millares 2 3 2 4 8" xfId="8442"/>
    <cellStyle name="Millares 2 3 2 4 8 2" xfId="8443"/>
    <cellStyle name="Millares 2 3 2 4 8 3" xfId="8444"/>
    <cellStyle name="Millares 2 3 2 4 9" xfId="8445"/>
    <cellStyle name="Millares 2 3 2 5" xfId="8446"/>
    <cellStyle name="Millares 2 3 2 5 10" xfId="8447"/>
    <cellStyle name="Millares 2 3 2 5 2" xfId="8448"/>
    <cellStyle name="Millares 2 3 2 5 2 2" xfId="8449"/>
    <cellStyle name="Millares 2 3 2 5 2 2 2" xfId="8450"/>
    <cellStyle name="Millares 2 3 2 5 2 2 2 2" xfId="8451"/>
    <cellStyle name="Millares 2 3 2 5 2 2 2 2 2" xfId="8452"/>
    <cellStyle name="Millares 2 3 2 5 2 2 2 2 2 2" xfId="8453"/>
    <cellStyle name="Millares 2 3 2 5 2 2 2 2 2 3" xfId="8454"/>
    <cellStyle name="Millares 2 3 2 5 2 2 2 2 3" xfId="8455"/>
    <cellStyle name="Millares 2 3 2 5 2 2 2 2 4" xfId="8456"/>
    <cellStyle name="Millares 2 3 2 5 2 2 2 3" xfId="8457"/>
    <cellStyle name="Millares 2 3 2 5 2 2 2 3 2" xfId="8458"/>
    <cellStyle name="Millares 2 3 2 5 2 2 2 3 3" xfId="8459"/>
    <cellStyle name="Millares 2 3 2 5 2 2 2 4" xfId="8460"/>
    <cellStyle name="Millares 2 3 2 5 2 2 2 5" xfId="8461"/>
    <cellStyle name="Millares 2 3 2 5 2 2 3" xfId="8462"/>
    <cellStyle name="Millares 2 3 2 5 2 2 3 2" xfId="8463"/>
    <cellStyle name="Millares 2 3 2 5 2 2 3 2 2" xfId="8464"/>
    <cellStyle name="Millares 2 3 2 5 2 2 3 2 3" xfId="8465"/>
    <cellStyle name="Millares 2 3 2 5 2 2 3 3" xfId="8466"/>
    <cellStyle name="Millares 2 3 2 5 2 2 3 4" xfId="8467"/>
    <cellStyle name="Millares 2 3 2 5 2 2 4" xfId="8468"/>
    <cellStyle name="Millares 2 3 2 5 2 2 4 2" xfId="8469"/>
    <cellStyle name="Millares 2 3 2 5 2 2 4 2 2" xfId="8470"/>
    <cellStyle name="Millares 2 3 2 5 2 2 4 2 3" xfId="8471"/>
    <cellStyle name="Millares 2 3 2 5 2 2 4 3" xfId="8472"/>
    <cellStyle name="Millares 2 3 2 5 2 2 4 4" xfId="8473"/>
    <cellStyle name="Millares 2 3 2 5 2 2 5" xfId="8474"/>
    <cellStyle name="Millares 2 3 2 5 2 2 5 2" xfId="8475"/>
    <cellStyle name="Millares 2 3 2 5 2 2 5 2 2" xfId="8476"/>
    <cellStyle name="Millares 2 3 2 5 2 2 5 2 3" xfId="8477"/>
    <cellStyle name="Millares 2 3 2 5 2 2 5 3" xfId="8478"/>
    <cellStyle name="Millares 2 3 2 5 2 2 5 4" xfId="8479"/>
    <cellStyle name="Millares 2 3 2 5 2 2 6" xfId="8480"/>
    <cellStyle name="Millares 2 3 2 5 2 2 6 2" xfId="8481"/>
    <cellStyle name="Millares 2 3 2 5 2 2 6 3" xfId="8482"/>
    <cellStyle name="Millares 2 3 2 5 2 2 7" xfId="8483"/>
    <cellStyle name="Millares 2 3 2 5 2 2 8" xfId="8484"/>
    <cellStyle name="Millares 2 3 2 5 2 3" xfId="8485"/>
    <cellStyle name="Millares 2 3 2 5 2 3 2" xfId="8486"/>
    <cellStyle name="Millares 2 3 2 5 2 3 2 2" xfId="8487"/>
    <cellStyle name="Millares 2 3 2 5 2 3 2 2 2" xfId="8488"/>
    <cellStyle name="Millares 2 3 2 5 2 3 2 2 3" xfId="8489"/>
    <cellStyle name="Millares 2 3 2 5 2 3 2 3" xfId="8490"/>
    <cellStyle name="Millares 2 3 2 5 2 3 2 4" xfId="8491"/>
    <cellStyle name="Millares 2 3 2 5 2 3 3" xfId="8492"/>
    <cellStyle name="Millares 2 3 2 5 2 3 3 2" xfId="8493"/>
    <cellStyle name="Millares 2 3 2 5 2 3 3 3" xfId="8494"/>
    <cellStyle name="Millares 2 3 2 5 2 3 4" xfId="8495"/>
    <cellStyle name="Millares 2 3 2 5 2 3 5" xfId="8496"/>
    <cellStyle name="Millares 2 3 2 5 2 4" xfId="8497"/>
    <cellStyle name="Millares 2 3 2 5 2 4 2" xfId="8498"/>
    <cellStyle name="Millares 2 3 2 5 2 4 2 2" xfId="8499"/>
    <cellStyle name="Millares 2 3 2 5 2 4 2 3" xfId="8500"/>
    <cellStyle name="Millares 2 3 2 5 2 4 3" xfId="8501"/>
    <cellStyle name="Millares 2 3 2 5 2 4 4" xfId="8502"/>
    <cellStyle name="Millares 2 3 2 5 2 5" xfId="8503"/>
    <cellStyle name="Millares 2 3 2 5 2 5 2" xfId="8504"/>
    <cellStyle name="Millares 2 3 2 5 2 5 2 2" xfId="8505"/>
    <cellStyle name="Millares 2 3 2 5 2 5 2 3" xfId="8506"/>
    <cellStyle name="Millares 2 3 2 5 2 5 3" xfId="8507"/>
    <cellStyle name="Millares 2 3 2 5 2 5 4" xfId="8508"/>
    <cellStyle name="Millares 2 3 2 5 2 6" xfId="8509"/>
    <cellStyle name="Millares 2 3 2 5 2 6 2" xfId="8510"/>
    <cellStyle name="Millares 2 3 2 5 2 6 2 2" xfId="8511"/>
    <cellStyle name="Millares 2 3 2 5 2 6 2 3" xfId="8512"/>
    <cellStyle name="Millares 2 3 2 5 2 6 3" xfId="8513"/>
    <cellStyle name="Millares 2 3 2 5 2 6 4" xfId="8514"/>
    <cellStyle name="Millares 2 3 2 5 2 7" xfId="8515"/>
    <cellStyle name="Millares 2 3 2 5 2 7 2" xfId="8516"/>
    <cellStyle name="Millares 2 3 2 5 2 7 3" xfId="8517"/>
    <cellStyle name="Millares 2 3 2 5 2 8" xfId="8518"/>
    <cellStyle name="Millares 2 3 2 5 2 9" xfId="8519"/>
    <cellStyle name="Millares 2 3 2 5 3" xfId="8520"/>
    <cellStyle name="Millares 2 3 2 5 3 2" xfId="8521"/>
    <cellStyle name="Millares 2 3 2 5 3 2 2" xfId="8522"/>
    <cellStyle name="Millares 2 3 2 5 3 2 2 2" xfId="8523"/>
    <cellStyle name="Millares 2 3 2 5 3 2 2 2 2" xfId="8524"/>
    <cellStyle name="Millares 2 3 2 5 3 2 2 2 3" xfId="8525"/>
    <cellStyle name="Millares 2 3 2 5 3 2 2 3" xfId="8526"/>
    <cellStyle name="Millares 2 3 2 5 3 2 2 4" xfId="8527"/>
    <cellStyle name="Millares 2 3 2 5 3 2 3" xfId="8528"/>
    <cellStyle name="Millares 2 3 2 5 3 2 3 2" xfId="8529"/>
    <cellStyle name="Millares 2 3 2 5 3 2 3 3" xfId="8530"/>
    <cellStyle name="Millares 2 3 2 5 3 2 4" xfId="8531"/>
    <cellStyle name="Millares 2 3 2 5 3 2 5" xfId="8532"/>
    <cellStyle name="Millares 2 3 2 5 3 3" xfId="8533"/>
    <cellStyle name="Millares 2 3 2 5 3 3 2" xfId="8534"/>
    <cellStyle name="Millares 2 3 2 5 3 3 2 2" xfId="8535"/>
    <cellStyle name="Millares 2 3 2 5 3 3 2 3" xfId="8536"/>
    <cellStyle name="Millares 2 3 2 5 3 3 3" xfId="8537"/>
    <cellStyle name="Millares 2 3 2 5 3 3 4" xfId="8538"/>
    <cellStyle name="Millares 2 3 2 5 3 4" xfId="8539"/>
    <cellStyle name="Millares 2 3 2 5 3 4 2" xfId="8540"/>
    <cellStyle name="Millares 2 3 2 5 3 4 2 2" xfId="8541"/>
    <cellStyle name="Millares 2 3 2 5 3 4 2 3" xfId="8542"/>
    <cellStyle name="Millares 2 3 2 5 3 4 3" xfId="8543"/>
    <cellStyle name="Millares 2 3 2 5 3 4 4" xfId="8544"/>
    <cellStyle name="Millares 2 3 2 5 3 5" xfId="8545"/>
    <cellStyle name="Millares 2 3 2 5 3 5 2" xfId="8546"/>
    <cellStyle name="Millares 2 3 2 5 3 5 2 2" xfId="8547"/>
    <cellStyle name="Millares 2 3 2 5 3 5 2 3" xfId="8548"/>
    <cellStyle name="Millares 2 3 2 5 3 5 3" xfId="8549"/>
    <cellStyle name="Millares 2 3 2 5 3 5 4" xfId="8550"/>
    <cellStyle name="Millares 2 3 2 5 3 6" xfId="8551"/>
    <cellStyle name="Millares 2 3 2 5 3 6 2" xfId="8552"/>
    <cellStyle name="Millares 2 3 2 5 3 6 3" xfId="8553"/>
    <cellStyle name="Millares 2 3 2 5 3 7" xfId="8554"/>
    <cellStyle name="Millares 2 3 2 5 3 8" xfId="8555"/>
    <cellStyle name="Millares 2 3 2 5 4" xfId="8556"/>
    <cellStyle name="Millares 2 3 2 5 4 2" xfId="8557"/>
    <cellStyle name="Millares 2 3 2 5 4 2 2" xfId="8558"/>
    <cellStyle name="Millares 2 3 2 5 4 2 2 2" xfId="8559"/>
    <cellStyle name="Millares 2 3 2 5 4 2 2 3" xfId="8560"/>
    <cellStyle name="Millares 2 3 2 5 4 2 3" xfId="8561"/>
    <cellStyle name="Millares 2 3 2 5 4 2 4" xfId="8562"/>
    <cellStyle name="Millares 2 3 2 5 4 3" xfId="8563"/>
    <cellStyle name="Millares 2 3 2 5 4 3 2" xfId="8564"/>
    <cellStyle name="Millares 2 3 2 5 4 3 3" xfId="8565"/>
    <cellStyle name="Millares 2 3 2 5 4 4" xfId="8566"/>
    <cellStyle name="Millares 2 3 2 5 4 5" xfId="8567"/>
    <cellStyle name="Millares 2 3 2 5 5" xfId="8568"/>
    <cellStyle name="Millares 2 3 2 5 5 2" xfId="8569"/>
    <cellStyle name="Millares 2 3 2 5 5 2 2" xfId="8570"/>
    <cellStyle name="Millares 2 3 2 5 5 2 3" xfId="8571"/>
    <cellStyle name="Millares 2 3 2 5 5 3" xfId="8572"/>
    <cellStyle name="Millares 2 3 2 5 5 4" xfId="8573"/>
    <cellStyle name="Millares 2 3 2 5 6" xfId="8574"/>
    <cellStyle name="Millares 2 3 2 5 6 2" xfId="8575"/>
    <cellStyle name="Millares 2 3 2 5 6 2 2" xfId="8576"/>
    <cellStyle name="Millares 2 3 2 5 6 2 3" xfId="8577"/>
    <cellStyle name="Millares 2 3 2 5 6 3" xfId="8578"/>
    <cellStyle name="Millares 2 3 2 5 6 4" xfId="8579"/>
    <cellStyle name="Millares 2 3 2 5 7" xfId="8580"/>
    <cellStyle name="Millares 2 3 2 5 7 2" xfId="8581"/>
    <cellStyle name="Millares 2 3 2 5 7 2 2" xfId="8582"/>
    <cellStyle name="Millares 2 3 2 5 7 2 3" xfId="8583"/>
    <cellStyle name="Millares 2 3 2 5 7 3" xfId="8584"/>
    <cellStyle name="Millares 2 3 2 5 7 4" xfId="8585"/>
    <cellStyle name="Millares 2 3 2 5 8" xfId="8586"/>
    <cellStyle name="Millares 2 3 2 5 8 2" xfId="8587"/>
    <cellStyle name="Millares 2 3 2 5 8 3" xfId="8588"/>
    <cellStyle name="Millares 2 3 2 5 9" xfId="8589"/>
    <cellStyle name="Millares 2 3 2 6" xfId="8590"/>
    <cellStyle name="Millares 2 3 2 6 2" xfId="8591"/>
    <cellStyle name="Millares 2 3 2 6 2 2" xfId="8592"/>
    <cellStyle name="Millares 2 3 2 6 2 2 2" xfId="8593"/>
    <cellStyle name="Millares 2 3 2 6 2 2 2 2" xfId="8594"/>
    <cellStyle name="Millares 2 3 2 6 2 2 2 2 2" xfId="8595"/>
    <cellStyle name="Millares 2 3 2 6 2 2 2 2 3" xfId="8596"/>
    <cellStyle name="Millares 2 3 2 6 2 2 2 3" xfId="8597"/>
    <cellStyle name="Millares 2 3 2 6 2 2 2 4" xfId="8598"/>
    <cellStyle name="Millares 2 3 2 6 2 2 3" xfId="8599"/>
    <cellStyle name="Millares 2 3 2 6 2 2 3 2" xfId="8600"/>
    <cellStyle name="Millares 2 3 2 6 2 2 3 3" xfId="8601"/>
    <cellStyle name="Millares 2 3 2 6 2 2 4" xfId="8602"/>
    <cellStyle name="Millares 2 3 2 6 2 2 5" xfId="8603"/>
    <cellStyle name="Millares 2 3 2 6 2 3" xfId="8604"/>
    <cellStyle name="Millares 2 3 2 6 2 3 2" xfId="8605"/>
    <cellStyle name="Millares 2 3 2 6 2 3 2 2" xfId="8606"/>
    <cellStyle name="Millares 2 3 2 6 2 3 2 3" xfId="8607"/>
    <cellStyle name="Millares 2 3 2 6 2 3 3" xfId="8608"/>
    <cellStyle name="Millares 2 3 2 6 2 3 4" xfId="8609"/>
    <cellStyle name="Millares 2 3 2 6 2 4" xfId="8610"/>
    <cellStyle name="Millares 2 3 2 6 2 4 2" xfId="8611"/>
    <cellStyle name="Millares 2 3 2 6 2 4 2 2" xfId="8612"/>
    <cellStyle name="Millares 2 3 2 6 2 4 2 3" xfId="8613"/>
    <cellStyle name="Millares 2 3 2 6 2 4 3" xfId="8614"/>
    <cellStyle name="Millares 2 3 2 6 2 4 4" xfId="8615"/>
    <cellStyle name="Millares 2 3 2 6 2 5" xfId="8616"/>
    <cellStyle name="Millares 2 3 2 6 2 5 2" xfId="8617"/>
    <cellStyle name="Millares 2 3 2 6 2 5 2 2" xfId="8618"/>
    <cellStyle name="Millares 2 3 2 6 2 5 2 3" xfId="8619"/>
    <cellStyle name="Millares 2 3 2 6 2 5 3" xfId="8620"/>
    <cellStyle name="Millares 2 3 2 6 2 5 4" xfId="8621"/>
    <cellStyle name="Millares 2 3 2 6 2 6" xfId="8622"/>
    <cellStyle name="Millares 2 3 2 6 2 6 2" xfId="8623"/>
    <cellStyle name="Millares 2 3 2 6 2 6 3" xfId="8624"/>
    <cellStyle name="Millares 2 3 2 6 2 7" xfId="8625"/>
    <cellStyle name="Millares 2 3 2 6 2 8" xfId="8626"/>
    <cellStyle name="Millares 2 3 2 6 3" xfId="8627"/>
    <cellStyle name="Millares 2 3 2 6 3 2" xfId="8628"/>
    <cellStyle name="Millares 2 3 2 6 3 2 2" xfId="8629"/>
    <cellStyle name="Millares 2 3 2 6 3 2 2 2" xfId="8630"/>
    <cellStyle name="Millares 2 3 2 6 3 2 2 3" xfId="8631"/>
    <cellStyle name="Millares 2 3 2 6 3 2 3" xfId="8632"/>
    <cellStyle name="Millares 2 3 2 6 3 2 4" xfId="8633"/>
    <cellStyle name="Millares 2 3 2 6 3 3" xfId="8634"/>
    <cellStyle name="Millares 2 3 2 6 3 3 2" xfId="8635"/>
    <cellStyle name="Millares 2 3 2 6 3 3 3" xfId="8636"/>
    <cellStyle name="Millares 2 3 2 6 3 4" xfId="8637"/>
    <cellStyle name="Millares 2 3 2 6 3 5" xfId="8638"/>
    <cellStyle name="Millares 2 3 2 6 4" xfId="8639"/>
    <cellStyle name="Millares 2 3 2 6 4 2" xfId="8640"/>
    <cellStyle name="Millares 2 3 2 6 4 2 2" xfId="8641"/>
    <cellStyle name="Millares 2 3 2 6 4 2 3" xfId="8642"/>
    <cellStyle name="Millares 2 3 2 6 4 3" xfId="8643"/>
    <cellStyle name="Millares 2 3 2 6 4 4" xfId="8644"/>
    <cellStyle name="Millares 2 3 2 6 5" xfId="8645"/>
    <cellStyle name="Millares 2 3 2 6 5 2" xfId="8646"/>
    <cellStyle name="Millares 2 3 2 6 5 2 2" xfId="8647"/>
    <cellStyle name="Millares 2 3 2 6 5 2 3" xfId="8648"/>
    <cellStyle name="Millares 2 3 2 6 5 3" xfId="8649"/>
    <cellStyle name="Millares 2 3 2 6 5 4" xfId="8650"/>
    <cellStyle name="Millares 2 3 2 6 6" xfId="8651"/>
    <cellStyle name="Millares 2 3 2 6 6 2" xfId="8652"/>
    <cellStyle name="Millares 2 3 2 6 6 2 2" xfId="8653"/>
    <cellStyle name="Millares 2 3 2 6 6 2 3" xfId="8654"/>
    <cellStyle name="Millares 2 3 2 6 6 3" xfId="8655"/>
    <cellStyle name="Millares 2 3 2 6 6 4" xfId="8656"/>
    <cellStyle name="Millares 2 3 2 6 7" xfId="8657"/>
    <cellStyle name="Millares 2 3 2 6 7 2" xfId="8658"/>
    <cellStyle name="Millares 2 3 2 6 7 3" xfId="8659"/>
    <cellStyle name="Millares 2 3 2 6 8" xfId="8660"/>
    <cellStyle name="Millares 2 3 2 6 9" xfId="8661"/>
    <cellStyle name="Millares 2 3 2 7" xfId="8662"/>
    <cellStyle name="Millares 2 3 2 7 2" xfId="8663"/>
    <cellStyle name="Millares 2 3 2 7 2 2" xfId="8664"/>
    <cellStyle name="Millares 2 3 2 7 2 2 2" xfId="8665"/>
    <cellStyle name="Millares 2 3 2 7 2 2 2 2" xfId="8666"/>
    <cellStyle name="Millares 2 3 2 7 2 2 2 2 2" xfId="8667"/>
    <cellStyle name="Millares 2 3 2 7 2 2 2 2 3" xfId="8668"/>
    <cellStyle name="Millares 2 3 2 7 2 2 2 3" xfId="8669"/>
    <cellStyle name="Millares 2 3 2 7 2 2 2 4" xfId="8670"/>
    <cellStyle name="Millares 2 3 2 7 2 2 3" xfId="8671"/>
    <cellStyle name="Millares 2 3 2 7 2 2 3 2" xfId="8672"/>
    <cellStyle name="Millares 2 3 2 7 2 2 3 3" xfId="8673"/>
    <cellStyle name="Millares 2 3 2 7 2 2 4" xfId="8674"/>
    <cellStyle name="Millares 2 3 2 7 2 2 5" xfId="8675"/>
    <cellStyle name="Millares 2 3 2 7 2 3" xfId="8676"/>
    <cellStyle name="Millares 2 3 2 7 2 3 2" xfId="8677"/>
    <cellStyle name="Millares 2 3 2 7 2 3 2 2" xfId="8678"/>
    <cellStyle name="Millares 2 3 2 7 2 3 2 3" xfId="8679"/>
    <cellStyle name="Millares 2 3 2 7 2 3 3" xfId="8680"/>
    <cellStyle name="Millares 2 3 2 7 2 3 4" xfId="8681"/>
    <cellStyle name="Millares 2 3 2 7 2 4" xfId="8682"/>
    <cellStyle name="Millares 2 3 2 7 2 4 2" xfId="8683"/>
    <cellStyle name="Millares 2 3 2 7 2 4 2 2" xfId="8684"/>
    <cellStyle name="Millares 2 3 2 7 2 4 2 3" xfId="8685"/>
    <cellStyle name="Millares 2 3 2 7 2 4 3" xfId="8686"/>
    <cellStyle name="Millares 2 3 2 7 2 4 4" xfId="8687"/>
    <cellStyle name="Millares 2 3 2 7 2 5" xfId="8688"/>
    <cellStyle name="Millares 2 3 2 7 2 5 2" xfId="8689"/>
    <cellStyle name="Millares 2 3 2 7 2 5 2 2" xfId="8690"/>
    <cellStyle name="Millares 2 3 2 7 2 5 2 3" xfId="8691"/>
    <cellStyle name="Millares 2 3 2 7 2 5 3" xfId="8692"/>
    <cellStyle name="Millares 2 3 2 7 2 5 4" xfId="8693"/>
    <cellStyle name="Millares 2 3 2 7 2 6" xfId="8694"/>
    <cellStyle name="Millares 2 3 2 7 2 6 2" xfId="8695"/>
    <cellStyle name="Millares 2 3 2 7 2 6 3" xfId="8696"/>
    <cellStyle name="Millares 2 3 2 7 2 7" xfId="8697"/>
    <cellStyle name="Millares 2 3 2 7 2 8" xfId="8698"/>
    <cellStyle name="Millares 2 3 2 7 3" xfId="8699"/>
    <cellStyle name="Millares 2 3 2 7 3 2" xfId="8700"/>
    <cellStyle name="Millares 2 3 2 7 3 2 2" xfId="8701"/>
    <cellStyle name="Millares 2 3 2 7 3 2 2 2" xfId="8702"/>
    <cellStyle name="Millares 2 3 2 7 3 2 2 3" xfId="8703"/>
    <cellStyle name="Millares 2 3 2 7 3 2 3" xfId="8704"/>
    <cellStyle name="Millares 2 3 2 7 3 2 4" xfId="8705"/>
    <cellStyle name="Millares 2 3 2 7 3 3" xfId="8706"/>
    <cellStyle name="Millares 2 3 2 7 3 3 2" xfId="8707"/>
    <cellStyle name="Millares 2 3 2 7 3 3 3" xfId="8708"/>
    <cellStyle name="Millares 2 3 2 7 3 4" xfId="8709"/>
    <cellStyle name="Millares 2 3 2 7 3 5" xfId="8710"/>
    <cellStyle name="Millares 2 3 2 7 4" xfId="8711"/>
    <cellStyle name="Millares 2 3 2 7 4 2" xfId="8712"/>
    <cellStyle name="Millares 2 3 2 7 4 2 2" xfId="8713"/>
    <cellStyle name="Millares 2 3 2 7 4 2 3" xfId="8714"/>
    <cellStyle name="Millares 2 3 2 7 4 3" xfId="8715"/>
    <cellStyle name="Millares 2 3 2 7 4 4" xfId="8716"/>
    <cellStyle name="Millares 2 3 2 7 5" xfId="8717"/>
    <cellStyle name="Millares 2 3 2 7 5 2" xfId="8718"/>
    <cellStyle name="Millares 2 3 2 7 5 2 2" xfId="8719"/>
    <cellStyle name="Millares 2 3 2 7 5 2 3" xfId="8720"/>
    <cellStyle name="Millares 2 3 2 7 5 3" xfId="8721"/>
    <cellStyle name="Millares 2 3 2 7 5 4" xfId="8722"/>
    <cellStyle name="Millares 2 3 2 7 6" xfId="8723"/>
    <cellStyle name="Millares 2 3 2 7 6 2" xfId="8724"/>
    <cellStyle name="Millares 2 3 2 7 6 2 2" xfId="8725"/>
    <cellStyle name="Millares 2 3 2 7 6 2 3" xfId="8726"/>
    <cellStyle name="Millares 2 3 2 7 6 3" xfId="8727"/>
    <cellStyle name="Millares 2 3 2 7 6 4" xfId="8728"/>
    <cellStyle name="Millares 2 3 2 7 7" xfId="8729"/>
    <cellStyle name="Millares 2 3 2 7 7 2" xfId="8730"/>
    <cellStyle name="Millares 2 3 2 7 7 3" xfId="8731"/>
    <cellStyle name="Millares 2 3 2 7 8" xfId="8732"/>
    <cellStyle name="Millares 2 3 2 7 9" xfId="8733"/>
    <cellStyle name="Millares 2 3 2 8" xfId="8734"/>
    <cellStyle name="Millares 2 3 2 8 2" xfId="8735"/>
    <cellStyle name="Millares 2 3 2 8 2 2" xfId="8736"/>
    <cellStyle name="Millares 2 3 2 8 2 2 2" xfId="8737"/>
    <cellStyle name="Millares 2 3 2 8 2 2 2 2" xfId="8738"/>
    <cellStyle name="Millares 2 3 2 8 2 2 2 3" xfId="8739"/>
    <cellStyle name="Millares 2 3 2 8 2 2 3" xfId="8740"/>
    <cellStyle name="Millares 2 3 2 8 2 2 4" xfId="8741"/>
    <cellStyle name="Millares 2 3 2 8 2 3" xfId="8742"/>
    <cellStyle name="Millares 2 3 2 8 2 3 2" xfId="8743"/>
    <cellStyle name="Millares 2 3 2 8 2 3 3" xfId="8744"/>
    <cellStyle name="Millares 2 3 2 8 2 4" xfId="8745"/>
    <cellStyle name="Millares 2 3 2 8 2 5" xfId="8746"/>
    <cellStyle name="Millares 2 3 2 8 3" xfId="8747"/>
    <cellStyle name="Millares 2 3 2 8 3 2" xfId="8748"/>
    <cellStyle name="Millares 2 3 2 8 3 2 2" xfId="8749"/>
    <cellStyle name="Millares 2 3 2 8 3 2 3" xfId="8750"/>
    <cellStyle name="Millares 2 3 2 8 3 3" xfId="8751"/>
    <cellStyle name="Millares 2 3 2 8 3 4" xfId="8752"/>
    <cellStyle name="Millares 2 3 2 8 4" xfId="8753"/>
    <cellStyle name="Millares 2 3 2 8 4 2" xfId="8754"/>
    <cellStyle name="Millares 2 3 2 8 4 2 2" xfId="8755"/>
    <cellStyle name="Millares 2 3 2 8 4 2 3" xfId="8756"/>
    <cellStyle name="Millares 2 3 2 8 4 3" xfId="8757"/>
    <cellStyle name="Millares 2 3 2 8 4 4" xfId="8758"/>
    <cellStyle name="Millares 2 3 2 8 5" xfId="8759"/>
    <cellStyle name="Millares 2 3 2 8 5 2" xfId="8760"/>
    <cellStyle name="Millares 2 3 2 8 5 2 2" xfId="8761"/>
    <cellStyle name="Millares 2 3 2 8 5 2 3" xfId="8762"/>
    <cellStyle name="Millares 2 3 2 8 5 3" xfId="8763"/>
    <cellStyle name="Millares 2 3 2 8 5 4" xfId="8764"/>
    <cellStyle name="Millares 2 3 2 8 6" xfId="8765"/>
    <cellStyle name="Millares 2 3 2 8 6 2" xfId="8766"/>
    <cellStyle name="Millares 2 3 2 8 6 3" xfId="8767"/>
    <cellStyle name="Millares 2 3 2 8 7" xfId="8768"/>
    <cellStyle name="Millares 2 3 2 8 8" xfId="8769"/>
    <cellStyle name="Millares 2 3 2 9" xfId="8770"/>
    <cellStyle name="Millares 2 3 2 9 2" xfId="8771"/>
    <cellStyle name="Millares 2 3 2 9 2 2" xfId="8772"/>
    <cellStyle name="Millares 2 3 2 9 2 2 2" xfId="8773"/>
    <cellStyle name="Millares 2 3 2 9 2 2 3" xfId="8774"/>
    <cellStyle name="Millares 2 3 2 9 2 3" xfId="8775"/>
    <cellStyle name="Millares 2 3 2 9 2 4" xfId="8776"/>
    <cellStyle name="Millares 2 3 2 9 3" xfId="8777"/>
    <cellStyle name="Millares 2 3 2 9 3 2" xfId="8778"/>
    <cellStyle name="Millares 2 3 2 9 3 2 2" xfId="8779"/>
    <cellStyle name="Millares 2 3 2 9 3 2 3" xfId="8780"/>
    <cellStyle name="Millares 2 3 2 9 3 3" xfId="8781"/>
    <cellStyle name="Millares 2 3 2 9 3 4" xfId="8782"/>
    <cellStyle name="Millares 2 3 2 9 4" xfId="8783"/>
    <cellStyle name="Millares 2 3 2 9 4 2" xfId="8784"/>
    <cellStyle name="Millares 2 3 2 9 4 3" xfId="8785"/>
    <cellStyle name="Millares 2 3 2 9 5" xfId="8786"/>
    <cellStyle name="Millares 2 3 2 9 6" xfId="8787"/>
    <cellStyle name="Millares 2 3 3 10" xfId="8788"/>
    <cellStyle name="Millares 2 3 3 10 2" xfId="8789"/>
    <cellStyle name="Millares 2 3 3 10 2 2" xfId="8790"/>
    <cellStyle name="Millares 2 3 3 10 2 3" xfId="8791"/>
    <cellStyle name="Millares 2 3 3 10 3" xfId="8792"/>
    <cellStyle name="Millares 2 3 3 10 4" xfId="8793"/>
    <cellStyle name="Millares 2 3 3 11" xfId="8794"/>
    <cellStyle name="Millares 2 3 3 11 2" xfId="8795"/>
    <cellStyle name="Millares 2 3 3 11 3" xfId="8796"/>
    <cellStyle name="Millares 2 3 3 12" xfId="8797"/>
    <cellStyle name="Millares 2 3 3 13" xfId="8798"/>
    <cellStyle name="Millares 2 3 3 2" xfId="8799"/>
    <cellStyle name="Millares 2 3 3 2 10" xfId="8800"/>
    <cellStyle name="Millares 2 3 3 2 2" xfId="8801"/>
    <cellStyle name="Millares 2 3 3 2 2 2" xfId="8802"/>
    <cellStyle name="Millares 2 3 3 2 2 2 2" xfId="8803"/>
    <cellStyle name="Millares 2 3 3 2 2 2 2 2" xfId="8804"/>
    <cellStyle name="Millares 2 3 3 2 2 2 2 2 2" xfId="8805"/>
    <cellStyle name="Millares 2 3 3 2 2 2 2 2 2 2" xfId="8806"/>
    <cellStyle name="Millares 2 3 3 2 2 2 2 2 2 3" xfId="8807"/>
    <cellStyle name="Millares 2 3 3 2 2 2 2 2 3" xfId="8808"/>
    <cellStyle name="Millares 2 3 3 2 2 2 2 2 4" xfId="8809"/>
    <cellStyle name="Millares 2 3 3 2 2 2 2 3" xfId="8810"/>
    <cellStyle name="Millares 2 3 3 2 2 2 2 3 2" xfId="8811"/>
    <cellStyle name="Millares 2 3 3 2 2 2 2 3 3" xfId="8812"/>
    <cellStyle name="Millares 2 3 3 2 2 2 2 4" xfId="8813"/>
    <cellStyle name="Millares 2 3 3 2 2 2 2 5" xfId="8814"/>
    <cellStyle name="Millares 2 3 3 2 2 2 3" xfId="8815"/>
    <cellStyle name="Millares 2 3 3 2 2 2 3 2" xfId="8816"/>
    <cellStyle name="Millares 2 3 3 2 2 2 3 2 2" xfId="8817"/>
    <cellStyle name="Millares 2 3 3 2 2 2 3 2 3" xfId="8818"/>
    <cellStyle name="Millares 2 3 3 2 2 2 3 3" xfId="8819"/>
    <cellStyle name="Millares 2 3 3 2 2 2 3 4" xfId="8820"/>
    <cellStyle name="Millares 2 3 3 2 2 2 4" xfId="8821"/>
    <cellStyle name="Millares 2 3 3 2 2 2 4 2" xfId="8822"/>
    <cellStyle name="Millares 2 3 3 2 2 2 4 2 2" xfId="8823"/>
    <cellStyle name="Millares 2 3 3 2 2 2 4 2 3" xfId="8824"/>
    <cellStyle name="Millares 2 3 3 2 2 2 4 3" xfId="8825"/>
    <cellStyle name="Millares 2 3 3 2 2 2 4 4" xfId="8826"/>
    <cellStyle name="Millares 2 3 3 2 2 2 5" xfId="8827"/>
    <cellStyle name="Millares 2 3 3 2 2 2 5 2" xfId="8828"/>
    <cellStyle name="Millares 2 3 3 2 2 2 5 2 2" xfId="8829"/>
    <cellStyle name="Millares 2 3 3 2 2 2 5 2 3" xfId="8830"/>
    <cellStyle name="Millares 2 3 3 2 2 2 5 3" xfId="8831"/>
    <cellStyle name="Millares 2 3 3 2 2 2 5 4" xfId="8832"/>
    <cellStyle name="Millares 2 3 3 2 2 2 6" xfId="8833"/>
    <cellStyle name="Millares 2 3 3 2 2 2 6 2" xfId="8834"/>
    <cellStyle name="Millares 2 3 3 2 2 2 6 3" xfId="8835"/>
    <cellStyle name="Millares 2 3 3 2 2 2 7" xfId="8836"/>
    <cellStyle name="Millares 2 3 3 2 2 2 8" xfId="8837"/>
    <cellStyle name="Millares 2 3 3 2 2 3" xfId="8838"/>
    <cellStyle name="Millares 2 3 3 2 2 3 2" xfId="8839"/>
    <cellStyle name="Millares 2 3 3 2 2 3 2 2" xfId="8840"/>
    <cellStyle name="Millares 2 3 3 2 2 3 2 2 2" xfId="8841"/>
    <cellStyle name="Millares 2 3 3 2 2 3 2 2 3" xfId="8842"/>
    <cellStyle name="Millares 2 3 3 2 2 3 2 3" xfId="8843"/>
    <cellStyle name="Millares 2 3 3 2 2 3 2 4" xfId="8844"/>
    <cellStyle name="Millares 2 3 3 2 2 3 3" xfId="8845"/>
    <cellStyle name="Millares 2 3 3 2 2 3 3 2" xfId="8846"/>
    <cellStyle name="Millares 2 3 3 2 2 3 3 3" xfId="8847"/>
    <cellStyle name="Millares 2 3 3 2 2 3 4" xfId="8848"/>
    <cellStyle name="Millares 2 3 3 2 2 3 5" xfId="8849"/>
    <cellStyle name="Millares 2 3 3 2 2 4" xfId="8850"/>
    <cellStyle name="Millares 2 3 3 2 2 4 2" xfId="8851"/>
    <cellStyle name="Millares 2 3 3 2 2 4 2 2" xfId="8852"/>
    <cellStyle name="Millares 2 3 3 2 2 4 2 3" xfId="8853"/>
    <cellStyle name="Millares 2 3 3 2 2 4 3" xfId="8854"/>
    <cellStyle name="Millares 2 3 3 2 2 4 4" xfId="8855"/>
    <cellStyle name="Millares 2 3 3 2 2 5" xfId="8856"/>
    <cellStyle name="Millares 2 3 3 2 2 5 2" xfId="8857"/>
    <cellStyle name="Millares 2 3 3 2 2 5 2 2" xfId="8858"/>
    <cellStyle name="Millares 2 3 3 2 2 5 2 3" xfId="8859"/>
    <cellStyle name="Millares 2 3 3 2 2 5 3" xfId="8860"/>
    <cellStyle name="Millares 2 3 3 2 2 5 4" xfId="8861"/>
    <cellStyle name="Millares 2 3 3 2 2 6" xfId="8862"/>
    <cellStyle name="Millares 2 3 3 2 2 6 2" xfId="8863"/>
    <cellStyle name="Millares 2 3 3 2 2 6 2 2" xfId="8864"/>
    <cellStyle name="Millares 2 3 3 2 2 6 2 3" xfId="8865"/>
    <cellStyle name="Millares 2 3 3 2 2 6 3" xfId="8866"/>
    <cellStyle name="Millares 2 3 3 2 2 6 4" xfId="8867"/>
    <cellStyle name="Millares 2 3 3 2 2 7" xfId="8868"/>
    <cellStyle name="Millares 2 3 3 2 2 7 2" xfId="8869"/>
    <cellStyle name="Millares 2 3 3 2 2 7 3" xfId="8870"/>
    <cellStyle name="Millares 2 3 3 2 2 8" xfId="8871"/>
    <cellStyle name="Millares 2 3 3 2 2 9" xfId="8872"/>
    <cellStyle name="Millares 2 3 3 2 3" xfId="8873"/>
    <cellStyle name="Millares 2 3 3 2 3 2" xfId="8874"/>
    <cellStyle name="Millares 2 3 3 2 3 2 2" xfId="8875"/>
    <cellStyle name="Millares 2 3 3 2 3 2 2 2" xfId="8876"/>
    <cellStyle name="Millares 2 3 3 2 3 2 2 2 2" xfId="8877"/>
    <cellStyle name="Millares 2 3 3 2 3 2 2 2 3" xfId="8878"/>
    <cellStyle name="Millares 2 3 3 2 3 2 2 3" xfId="8879"/>
    <cellStyle name="Millares 2 3 3 2 3 2 2 4" xfId="8880"/>
    <cellStyle name="Millares 2 3 3 2 3 2 3" xfId="8881"/>
    <cellStyle name="Millares 2 3 3 2 3 2 3 2" xfId="8882"/>
    <cellStyle name="Millares 2 3 3 2 3 2 3 3" xfId="8883"/>
    <cellStyle name="Millares 2 3 3 2 3 2 4" xfId="8884"/>
    <cellStyle name="Millares 2 3 3 2 3 2 5" xfId="8885"/>
    <cellStyle name="Millares 2 3 3 2 3 3" xfId="8886"/>
    <cellStyle name="Millares 2 3 3 2 3 3 2" xfId="8887"/>
    <cellStyle name="Millares 2 3 3 2 3 3 2 2" xfId="8888"/>
    <cellStyle name="Millares 2 3 3 2 3 3 2 3" xfId="8889"/>
    <cellStyle name="Millares 2 3 3 2 3 3 3" xfId="8890"/>
    <cellStyle name="Millares 2 3 3 2 3 3 4" xfId="8891"/>
    <cellStyle name="Millares 2 3 3 2 3 4" xfId="8892"/>
    <cellStyle name="Millares 2 3 3 2 3 4 2" xfId="8893"/>
    <cellStyle name="Millares 2 3 3 2 3 4 2 2" xfId="8894"/>
    <cellStyle name="Millares 2 3 3 2 3 4 2 3" xfId="8895"/>
    <cellStyle name="Millares 2 3 3 2 3 4 3" xfId="8896"/>
    <cellStyle name="Millares 2 3 3 2 3 4 4" xfId="8897"/>
    <cellStyle name="Millares 2 3 3 2 3 5" xfId="8898"/>
    <cellStyle name="Millares 2 3 3 2 3 5 2" xfId="8899"/>
    <cellStyle name="Millares 2 3 3 2 3 5 2 2" xfId="8900"/>
    <cellStyle name="Millares 2 3 3 2 3 5 2 3" xfId="8901"/>
    <cellStyle name="Millares 2 3 3 2 3 5 3" xfId="8902"/>
    <cellStyle name="Millares 2 3 3 2 3 5 4" xfId="8903"/>
    <cellStyle name="Millares 2 3 3 2 3 6" xfId="8904"/>
    <cellStyle name="Millares 2 3 3 2 3 6 2" xfId="8905"/>
    <cellStyle name="Millares 2 3 3 2 3 6 3" xfId="8906"/>
    <cellStyle name="Millares 2 3 3 2 3 7" xfId="8907"/>
    <cellStyle name="Millares 2 3 3 2 3 8" xfId="8908"/>
    <cellStyle name="Millares 2 3 3 2 4" xfId="8909"/>
    <cellStyle name="Millares 2 3 3 2 4 2" xfId="8910"/>
    <cellStyle name="Millares 2 3 3 2 4 2 2" xfId="8911"/>
    <cellStyle name="Millares 2 3 3 2 4 2 2 2" xfId="8912"/>
    <cellStyle name="Millares 2 3 3 2 4 2 2 3" xfId="8913"/>
    <cellStyle name="Millares 2 3 3 2 4 2 3" xfId="8914"/>
    <cellStyle name="Millares 2 3 3 2 4 2 4" xfId="8915"/>
    <cellStyle name="Millares 2 3 3 2 4 3" xfId="8916"/>
    <cellStyle name="Millares 2 3 3 2 4 3 2" xfId="8917"/>
    <cellStyle name="Millares 2 3 3 2 4 3 3" xfId="8918"/>
    <cellStyle name="Millares 2 3 3 2 4 4" xfId="8919"/>
    <cellStyle name="Millares 2 3 3 2 4 5" xfId="8920"/>
    <cellStyle name="Millares 2 3 3 2 5" xfId="8921"/>
    <cellStyle name="Millares 2 3 3 2 5 2" xfId="8922"/>
    <cellStyle name="Millares 2 3 3 2 5 2 2" xfId="8923"/>
    <cellStyle name="Millares 2 3 3 2 5 2 3" xfId="8924"/>
    <cellStyle name="Millares 2 3 3 2 5 3" xfId="8925"/>
    <cellStyle name="Millares 2 3 3 2 5 4" xfId="8926"/>
    <cellStyle name="Millares 2 3 3 2 6" xfId="8927"/>
    <cellStyle name="Millares 2 3 3 2 6 2" xfId="8928"/>
    <cellStyle name="Millares 2 3 3 2 6 2 2" xfId="8929"/>
    <cellStyle name="Millares 2 3 3 2 6 2 3" xfId="8930"/>
    <cellStyle name="Millares 2 3 3 2 6 3" xfId="8931"/>
    <cellStyle name="Millares 2 3 3 2 6 4" xfId="8932"/>
    <cellStyle name="Millares 2 3 3 2 7" xfId="8933"/>
    <cellStyle name="Millares 2 3 3 2 7 2" xfId="8934"/>
    <cellStyle name="Millares 2 3 3 2 7 2 2" xfId="8935"/>
    <cellStyle name="Millares 2 3 3 2 7 2 3" xfId="8936"/>
    <cellStyle name="Millares 2 3 3 2 7 3" xfId="8937"/>
    <cellStyle name="Millares 2 3 3 2 7 4" xfId="8938"/>
    <cellStyle name="Millares 2 3 3 2 8" xfId="8939"/>
    <cellStyle name="Millares 2 3 3 2 8 2" xfId="8940"/>
    <cellStyle name="Millares 2 3 3 2 8 3" xfId="8941"/>
    <cellStyle name="Millares 2 3 3 2 9" xfId="8942"/>
    <cellStyle name="Millares 2 3 3 3" xfId="8943"/>
    <cellStyle name="Millares 2 3 3 3 2" xfId="8944"/>
    <cellStyle name="Millares 2 3 3 3 2 2" xfId="8945"/>
    <cellStyle name="Millares 2 3 3 3 2 2 2" xfId="8946"/>
    <cellStyle name="Millares 2 3 3 3 2 2 2 2" xfId="8947"/>
    <cellStyle name="Millares 2 3 3 3 2 2 2 2 2" xfId="8948"/>
    <cellStyle name="Millares 2 3 3 3 2 2 2 2 3" xfId="8949"/>
    <cellStyle name="Millares 2 3 3 3 2 2 2 3" xfId="8950"/>
    <cellStyle name="Millares 2 3 3 3 2 2 2 4" xfId="8951"/>
    <cellStyle name="Millares 2 3 3 3 2 2 3" xfId="8952"/>
    <cellStyle name="Millares 2 3 3 3 2 2 3 2" xfId="8953"/>
    <cellStyle name="Millares 2 3 3 3 2 2 3 3" xfId="8954"/>
    <cellStyle name="Millares 2 3 3 3 2 2 4" xfId="8955"/>
    <cellStyle name="Millares 2 3 3 3 2 2 5" xfId="8956"/>
    <cellStyle name="Millares 2 3 3 3 2 3" xfId="8957"/>
    <cellStyle name="Millares 2 3 3 3 2 3 2" xfId="8958"/>
    <cellStyle name="Millares 2 3 3 3 2 3 2 2" xfId="8959"/>
    <cellStyle name="Millares 2 3 3 3 2 3 2 3" xfId="8960"/>
    <cellStyle name="Millares 2 3 3 3 2 3 3" xfId="8961"/>
    <cellStyle name="Millares 2 3 3 3 2 3 4" xfId="8962"/>
    <cellStyle name="Millares 2 3 3 3 2 4" xfId="8963"/>
    <cellStyle name="Millares 2 3 3 3 2 4 2" xfId="8964"/>
    <cellStyle name="Millares 2 3 3 3 2 4 2 2" xfId="8965"/>
    <cellStyle name="Millares 2 3 3 3 2 4 2 3" xfId="8966"/>
    <cellStyle name="Millares 2 3 3 3 2 4 3" xfId="8967"/>
    <cellStyle name="Millares 2 3 3 3 2 4 4" xfId="8968"/>
    <cellStyle name="Millares 2 3 3 3 2 5" xfId="8969"/>
    <cellStyle name="Millares 2 3 3 3 2 5 2" xfId="8970"/>
    <cellStyle name="Millares 2 3 3 3 2 5 2 2" xfId="8971"/>
    <cellStyle name="Millares 2 3 3 3 2 5 2 3" xfId="8972"/>
    <cellStyle name="Millares 2 3 3 3 2 5 3" xfId="8973"/>
    <cellStyle name="Millares 2 3 3 3 2 5 4" xfId="8974"/>
    <cellStyle name="Millares 2 3 3 3 2 6" xfId="8975"/>
    <cellStyle name="Millares 2 3 3 3 2 6 2" xfId="8976"/>
    <cellStyle name="Millares 2 3 3 3 2 6 3" xfId="8977"/>
    <cellStyle name="Millares 2 3 3 3 2 7" xfId="8978"/>
    <cellStyle name="Millares 2 3 3 3 2 8" xfId="8979"/>
    <cellStyle name="Millares 2 3 3 3 3" xfId="8980"/>
    <cellStyle name="Millares 2 3 3 3 3 2" xfId="8981"/>
    <cellStyle name="Millares 2 3 3 3 3 2 2" xfId="8982"/>
    <cellStyle name="Millares 2 3 3 3 3 2 2 2" xfId="8983"/>
    <cellStyle name="Millares 2 3 3 3 3 2 2 3" xfId="8984"/>
    <cellStyle name="Millares 2 3 3 3 3 2 3" xfId="8985"/>
    <cellStyle name="Millares 2 3 3 3 3 2 4" xfId="8986"/>
    <cellStyle name="Millares 2 3 3 3 3 3" xfId="8987"/>
    <cellStyle name="Millares 2 3 3 3 3 3 2" xfId="8988"/>
    <cellStyle name="Millares 2 3 3 3 3 3 3" xfId="8989"/>
    <cellStyle name="Millares 2 3 3 3 3 4" xfId="8990"/>
    <cellStyle name="Millares 2 3 3 3 3 5" xfId="8991"/>
    <cellStyle name="Millares 2 3 3 3 4" xfId="8992"/>
    <cellStyle name="Millares 2 3 3 3 4 2" xfId="8993"/>
    <cellStyle name="Millares 2 3 3 3 4 2 2" xfId="8994"/>
    <cellStyle name="Millares 2 3 3 3 4 2 3" xfId="8995"/>
    <cellStyle name="Millares 2 3 3 3 4 3" xfId="8996"/>
    <cellStyle name="Millares 2 3 3 3 4 4" xfId="8997"/>
    <cellStyle name="Millares 2 3 3 3 5" xfId="8998"/>
    <cellStyle name="Millares 2 3 3 3 5 2" xfId="8999"/>
    <cellStyle name="Millares 2 3 3 3 5 2 2" xfId="9000"/>
    <cellStyle name="Millares 2 3 3 3 5 2 3" xfId="9001"/>
    <cellStyle name="Millares 2 3 3 3 5 3" xfId="9002"/>
    <cellStyle name="Millares 2 3 3 3 5 4" xfId="9003"/>
    <cellStyle name="Millares 2 3 3 3 6" xfId="9004"/>
    <cellStyle name="Millares 2 3 3 3 6 2" xfId="9005"/>
    <cellStyle name="Millares 2 3 3 3 6 2 2" xfId="9006"/>
    <cellStyle name="Millares 2 3 3 3 6 2 3" xfId="9007"/>
    <cellStyle name="Millares 2 3 3 3 6 3" xfId="9008"/>
    <cellStyle name="Millares 2 3 3 3 6 4" xfId="9009"/>
    <cellStyle name="Millares 2 3 3 3 7" xfId="9010"/>
    <cellStyle name="Millares 2 3 3 3 7 2" xfId="9011"/>
    <cellStyle name="Millares 2 3 3 3 7 3" xfId="9012"/>
    <cellStyle name="Millares 2 3 3 3 8" xfId="9013"/>
    <cellStyle name="Millares 2 3 3 3 9" xfId="9014"/>
    <cellStyle name="Millares 2 3 3 4" xfId="9015"/>
    <cellStyle name="Millares 2 3 3 4 2" xfId="9016"/>
    <cellStyle name="Millares 2 3 3 4 2 2" xfId="9017"/>
    <cellStyle name="Millares 2 3 3 4 2 2 2" xfId="9018"/>
    <cellStyle name="Millares 2 3 3 4 2 2 2 2" xfId="9019"/>
    <cellStyle name="Millares 2 3 3 4 2 2 2 2 2" xfId="9020"/>
    <cellStyle name="Millares 2 3 3 4 2 2 2 2 3" xfId="9021"/>
    <cellStyle name="Millares 2 3 3 4 2 2 2 3" xfId="9022"/>
    <cellStyle name="Millares 2 3 3 4 2 2 2 4" xfId="9023"/>
    <cellStyle name="Millares 2 3 3 4 2 2 3" xfId="9024"/>
    <cellStyle name="Millares 2 3 3 4 2 2 3 2" xfId="9025"/>
    <cellStyle name="Millares 2 3 3 4 2 2 3 3" xfId="9026"/>
    <cellStyle name="Millares 2 3 3 4 2 2 4" xfId="9027"/>
    <cellStyle name="Millares 2 3 3 4 2 2 5" xfId="9028"/>
    <cellStyle name="Millares 2 3 3 4 2 3" xfId="9029"/>
    <cellStyle name="Millares 2 3 3 4 2 3 2" xfId="9030"/>
    <cellStyle name="Millares 2 3 3 4 2 3 2 2" xfId="9031"/>
    <cellStyle name="Millares 2 3 3 4 2 3 2 3" xfId="9032"/>
    <cellStyle name="Millares 2 3 3 4 2 3 3" xfId="9033"/>
    <cellStyle name="Millares 2 3 3 4 2 3 4" xfId="9034"/>
    <cellStyle name="Millares 2 3 3 4 2 4" xfId="9035"/>
    <cellStyle name="Millares 2 3 3 4 2 4 2" xfId="9036"/>
    <cellStyle name="Millares 2 3 3 4 2 4 2 2" xfId="9037"/>
    <cellStyle name="Millares 2 3 3 4 2 4 2 3" xfId="9038"/>
    <cellStyle name="Millares 2 3 3 4 2 4 3" xfId="9039"/>
    <cellStyle name="Millares 2 3 3 4 2 4 4" xfId="9040"/>
    <cellStyle name="Millares 2 3 3 4 2 5" xfId="9041"/>
    <cellStyle name="Millares 2 3 3 4 2 5 2" xfId="9042"/>
    <cellStyle name="Millares 2 3 3 4 2 5 2 2" xfId="9043"/>
    <cellStyle name="Millares 2 3 3 4 2 5 2 3" xfId="9044"/>
    <cellStyle name="Millares 2 3 3 4 2 5 3" xfId="9045"/>
    <cellStyle name="Millares 2 3 3 4 2 5 4" xfId="9046"/>
    <cellStyle name="Millares 2 3 3 4 2 6" xfId="9047"/>
    <cellStyle name="Millares 2 3 3 4 2 6 2" xfId="9048"/>
    <cellStyle name="Millares 2 3 3 4 2 6 3" xfId="9049"/>
    <cellStyle name="Millares 2 3 3 4 2 7" xfId="9050"/>
    <cellStyle name="Millares 2 3 3 4 2 8" xfId="9051"/>
    <cellStyle name="Millares 2 3 3 4 3" xfId="9052"/>
    <cellStyle name="Millares 2 3 3 4 3 2" xfId="9053"/>
    <cellStyle name="Millares 2 3 3 4 3 2 2" xfId="9054"/>
    <cellStyle name="Millares 2 3 3 4 3 2 2 2" xfId="9055"/>
    <cellStyle name="Millares 2 3 3 4 3 2 2 3" xfId="9056"/>
    <cellStyle name="Millares 2 3 3 4 3 2 3" xfId="9057"/>
    <cellStyle name="Millares 2 3 3 4 3 2 4" xfId="9058"/>
    <cellStyle name="Millares 2 3 3 4 3 3" xfId="9059"/>
    <cellStyle name="Millares 2 3 3 4 3 3 2" xfId="9060"/>
    <cellStyle name="Millares 2 3 3 4 3 3 3" xfId="9061"/>
    <cellStyle name="Millares 2 3 3 4 3 4" xfId="9062"/>
    <cellStyle name="Millares 2 3 3 4 3 5" xfId="9063"/>
    <cellStyle name="Millares 2 3 3 4 4" xfId="9064"/>
    <cellStyle name="Millares 2 3 3 4 4 2" xfId="9065"/>
    <cellStyle name="Millares 2 3 3 4 4 2 2" xfId="9066"/>
    <cellStyle name="Millares 2 3 3 4 4 2 3" xfId="9067"/>
    <cellStyle name="Millares 2 3 3 4 4 3" xfId="9068"/>
    <cellStyle name="Millares 2 3 3 4 4 4" xfId="9069"/>
    <cellStyle name="Millares 2 3 3 4 5" xfId="9070"/>
    <cellStyle name="Millares 2 3 3 4 5 2" xfId="9071"/>
    <cellStyle name="Millares 2 3 3 4 5 2 2" xfId="9072"/>
    <cellStyle name="Millares 2 3 3 4 5 2 3" xfId="9073"/>
    <cellStyle name="Millares 2 3 3 4 5 3" xfId="9074"/>
    <cellStyle name="Millares 2 3 3 4 5 4" xfId="9075"/>
    <cellStyle name="Millares 2 3 3 4 6" xfId="9076"/>
    <cellStyle name="Millares 2 3 3 4 6 2" xfId="9077"/>
    <cellStyle name="Millares 2 3 3 4 6 2 2" xfId="9078"/>
    <cellStyle name="Millares 2 3 3 4 6 2 3" xfId="9079"/>
    <cellStyle name="Millares 2 3 3 4 6 3" xfId="9080"/>
    <cellStyle name="Millares 2 3 3 4 6 4" xfId="9081"/>
    <cellStyle name="Millares 2 3 3 4 7" xfId="9082"/>
    <cellStyle name="Millares 2 3 3 4 7 2" xfId="9083"/>
    <cellStyle name="Millares 2 3 3 4 7 3" xfId="9084"/>
    <cellStyle name="Millares 2 3 3 4 8" xfId="9085"/>
    <cellStyle name="Millares 2 3 3 4 9" xfId="9086"/>
    <cellStyle name="Millares 2 3 3 5" xfId="9087"/>
    <cellStyle name="Millares 2 3 3 5 2" xfId="9088"/>
    <cellStyle name="Millares 2 3 3 5 2 2" xfId="9089"/>
    <cellStyle name="Millares 2 3 3 5 2 2 2" xfId="9090"/>
    <cellStyle name="Millares 2 3 3 5 2 2 2 2" xfId="9091"/>
    <cellStyle name="Millares 2 3 3 5 2 2 2 3" xfId="9092"/>
    <cellStyle name="Millares 2 3 3 5 2 2 3" xfId="9093"/>
    <cellStyle name="Millares 2 3 3 5 2 2 4" xfId="9094"/>
    <cellStyle name="Millares 2 3 3 5 2 3" xfId="9095"/>
    <cellStyle name="Millares 2 3 3 5 2 3 2" xfId="9096"/>
    <cellStyle name="Millares 2 3 3 5 2 3 3" xfId="9097"/>
    <cellStyle name="Millares 2 3 3 5 2 4" xfId="9098"/>
    <cellStyle name="Millares 2 3 3 5 2 5" xfId="9099"/>
    <cellStyle name="Millares 2 3 3 5 3" xfId="9100"/>
    <cellStyle name="Millares 2 3 3 5 3 2" xfId="9101"/>
    <cellStyle name="Millares 2 3 3 5 3 2 2" xfId="9102"/>
    <cellStyle name="Millares 2 3 3 5 3 2 3" xfId="9103"/>
    <cellStyle name="Millares 2 3 3 5 3 3" xfId="9104"/>
    <cellStyle name="Millares 2 3 3 5 3 4" xfId="9105"/>
    <cellStyle name="Millares 2 3 3 5 4" xfId="9106"/>
    <cellStyle name="Millares 2 3 3 5 4 2" xfId="9107"/>
    <cellStyle name="Millares 2 3 3 5 4 2 2" xfId="9108"/>
    <cellStyle name="Millares 2 3 3 5 4 2 3" xfId="9109"/>
    <cellStyle name="Millares 2 3 3 5 4 3" xfId="9110"/>
    <cellStyle name="Millares 2 3 3 5 4 4" xfId="9111"/>
    <cellStyle name="Millares 2 3 3 5 5" xfId="9112"/>
    <cellStyle name="Millares 2 3 3 5 5 2" xfId="9113"/>
    <cellStyle name="Millares 2 3 3 5 5 2 2" xfId="9114"/>
    <cellStyle name="Millares 2 3 3 5 5 2 3" xfId="9115"/>
    <cellStyle name="Millares 2 3 3 5 5 3" xfId="9116"/>
    <cellStyle name="Millares 2 3 3 5 5 4" xfId="9117"/>
    <cellStyle name="Millares 2 3 3 5 6" xfId="9118"/>
    <cellStyle name="Millares 2 3 3 5 6 2" xfId="9119"/>
    <cellStyle name="Millares 2 3 3 5 6 3" xfId="9120"/>
    <cellStyle name="Millares 2 3 3 5 7" xfId="9121"/>
    <cellStyle name="Millares 2 3 3 5 8" xfId="9122"/>
    <cellStyle name="Millares 2 3 3 6" xfId="9123"/>
    <cellStyle name="Millares 2 3 3 6 2" xfId="9124"/>
    <cellStyle name="Millares 2 3 3 6 2 2" xfId="9125"/>
    <cellStyle name="Millares 2 3 3 6 2 2 2" xfId="9126"/>
    <cellStyle name="Millares 2 3 3 6 2 2 3" xfId="9127"/>
    <cellStyle name="Millares 2 3 3 6 2 3" xfId="9128"/>
    <cellStyle name="Millares 2 3 3 6 2 4" xfId="9129"/>
    <cellStyle name="Millares 2 3 3 6 3" xfId="9130"/>
    <cellStyle name="Millares 2 3 3 6 3 2" xfId="9131"/>
    <cellStyle name="Millares 2 3 3 6 3 2 2" xfId="9132"/>
    <cellStyle name="Millares 2 3 3 6 3 2 3" xfId="9133"/>
    <cellStyle name="Millares 2 3 3 6 3 3" xfId="9134"/>
    <cellStyle name="Millares 2 3 3 6 3 4" xfId="9135"/>
    <cellStyle name="Millares 2 3 3 6 4" xfId="9136"/>
    <cellStyle name="Millares 2 3 3 6 4 2" xfId="9137"/>
    <cellStyle name="Millares 2 3 3 6 4 3" xfId="9138"/>
    <cellStyle name="Millares 2 3 3 6 5" xfId="9139"/>
    <cellStyle name="Millares 2 3 3 6 6" xfId="9140"/>
    <cellStyle name="Millares 2 3 3 7" xfId="9141"/>
    <cellStyle name="Millares 2 3 3 7 2" xfId="9142"/>
    <cellStyle name="Millares 2 3 3 7 2 2" xfId="9143"/>
    <cellStyle name="Millares 2 3 3 7 2 3" xfId="9144"/>
    <cellStyle name="Millares 2 3 3 7 3" xfId="9145"/>
    <cellStyle name="Millares 2 3 3 7 4" xfId="9146"/>
    <cellStyle name="Millares 2 3 3 8" xfId="9147"/>
    <cellStyle name="Millares 2 3 3 8 2" xfId="9148"/>
    <cellStyle name="Millares 2 3 3 8 2 2" xfId="9149"/>
    <cellStyle name="Millares 2 3 3 8 2 3" xfId="9150"/>
    <cellStyle name="Millares 2 3 3 8 3" xfId="9151"/>
    <cellStyle name="Millares 2 3 3 8 4" xfId="9152"/>
    <cellStyle name="Millares 2 3 3 9" xfId="9153"/>
    <cellStyle name="Millares 2 3 3 9 2" xfId="9154"/>
    <cellStyle name="Millares 2 3 3 9 2 2" xfId="9155"/>
    <cellStyle name="Millares 2 3 3 9 2 3" xfId="9156"/>
    <cellStyle name="Millares 2 3 3 9 3" xfId="9157"/>
    <cellStyle name="Millares 2 3 3 9 4" xfId="9158"/>
    <cellStyle name="Millares 2 3 4 10" xfId="9159"/>
    <cellStyle name="Millares 2 3 4 2" xfId="9160"/>
    <cellStyle name="Millares 2 3 4 2 2" xfId="9161"/>
    <cellStyle name="Millares 2 3 4 2 2 2" xfId="9162"/>
    <cellStyle name="Millares 2 3 4 2 2 2 2" xfId="9163"/>
    <cellStyle name="Millares 2 3 4 2 2 2 2 2" xfId="9164"/>
    <cellStyle name="Millares 2 3 4 2 2 2 2 2 2" xfId="9165"/>
    <cellStyle name="Millares 2 3 4 2 2 2 2 2 3" xfId="9166"/>
    <cellStyle name="Millares 2 3 4 2 2 2 2 3" xfId="9167"/>
    <cellStyle name="Millares 2 3 4 2 2 2 2 4" xfId="9168"/>
    <cellStyle name="Millares 2 3 4 2 2 2 3" xfId="9169"/>
    <cellStyle name="Millares 2 3 4 2 2 2 3 2" xfId="9170"/>
    <cellStyle name="Millares 2 3 4 2 2 2 3 3" xfId="9171"/>
    <cellStyle name="Millares 2 3 4 2 2 2 4" xfId="9172"/>
    <cellStyle name="Millares 2 3 4 2 2 2 5" xfId="9173"/>
    <cellStyle name="Millares 2 3 4 2 2 3" xfId="9174"/>
    <cellStyle name="Millares 2 3 4 2 2 3 2" xfId="9175"/>
    <cellStyle name="Millares 2 3 4 2 2 3 2 2" xfId="9176"/>
    <cellStyle name="Millares 2 3 4 2 2 3 2 3" xfId="9177"/>
    <cellStyle name="Millares 2 3 4 2 2 3 3" xfId="9178"/>
    <cellStyle name="Millares 2 3 4 2 2 3 4" xfId="9179"/>
    <cellStyle name="Millares 2 3 4 2 2 4" xfId="9180"/>
    <cellStyle name="Millares 2 3 4 2 2 4 2" xfId="9181"/>
    <cellStyle name="Millares 2 3 4 2 2 4 2 2" xfId="9182"/>
    <cellStyle name="Millares 2 3 4 2 2 4 2 3" xfId="9183"/>
    <cellStyle name="Millares 2 3 4 2 2 4 3" xfId="9184"/>
    <cellStyle name="Millares 2 3 4 2 2 4 4" xfId="9185"/>
    <cellStyle name="Millares 2 3 4 2 2 5" xfId="9186"/>
    <cellStyle name="Millares 2 3 4 2 2 5 2" xfId="9187"/>
    <cellStyle name="Millares 2 3 4 2 2 5 2 2" xfId="9188"/>
    <cellStyle name="Millares 2 3 4 2 2 5 2 3" xfId="9189"/>
    <cellStyle name="Millares 2 3 4 2 2 5 3" xfId="9190"/>
    <cellStyle name="Millares 2 3 4 2 2 5 4" xfId="9191"/>
    <cellStyle name="Millares 2 3 4 2 2 6" xfId="9192"/>
    <cellStyle name="Millares 2 3 4 2 2 6 2" xfId="9193"/>
    <cellStyle name="Millares 2 3 4 2 2 6 3" xfId="9194"/>
    <cellStyle name="Millares 2 3 4 2 2 7" xfId="9195"/>
    <cellStyle name="Millares 2 3 4 2 2 8" xfId="9196"/>
    <cellStyle name="Millares 2 3 4 2 3" xfId="9197"/>
    <cellStyle name="Millares 2 3 4 2 3 2" xfId="9198"/>
    <cellStyle name="Millares 2 3 4 2 3 2 2" xfId="9199"/>
    <cellStyle name="Millares 2 3 4 2 3 2 2 2" xfId="9200"/>
    <cellStyle name="Millares 2 3 4 2 3 2 2 3" xfId="9201"/>
    <cellStyle name="Millares 2 3 4 2 3 2 3" xfId="9202"/>
    <cellStyle name="Millares 2 3 4 2 3 2 4" xfId="9203"/>
    <cellStyle name="Millares 2 3 4 2 3 3" xfId="9204"/>
    <cellStyle name="Millares 2 3 4 2 3 3 2" xfId="9205"/>
    <cellStyle name="Millares 2 3 4 2 3 3 3" xfId="9206"/>
    <cellStyle name="Millares 2 3 4 2 3 4" xfId="9207"/>
    <cellStyle name="Millares 2 3 4 2 3 5" xfId="9208"/>
    <cellStyle name="Millares 2 3 4 2 4" xfId="9209"/>
    <cellStyle name="Millares 2 3 4 2 4 2" xfId="9210"/>
    <cellStyle name="Millares 2 3 4 2 4 2 2" xfId="9211"/>
    <cellStyle name="Millares 2 3 4 2 4 2 3" xfId="9212"/>
    <cellStyle name="Millares 2 3 4 2 4 3" xfId="9213"/>
    <cellStyle name="Millares 2 3 4 2 4 4" xfId="9214"/>
    <cellStyle name="Millares 2 3 4 2 5" xfId="9215"/>
    <cellStyle name="Millares 2 3 4 2 5 2" xfId="9216"/>
    <cellStyle name="Millares 2 3 4 2 5 2 2" xfId="9217"/>
    <cellStyle name="Millares 2 3 4 2 5 2 3" xfId="9218"/>
    <cellStyle name="Millares 2 3 4 2 5 3" xfId="9219"/>
    <cellStyle name="Millares 2 3 4 2 5 4" xfId="9220"/>
    <cellStyle name="Millares 2 3 4 2 6" xfId="9221"/>
    <cellStyle name="Millares 2 3 4 2 6 2" xfId="9222"/>
    <cellStyle name="Millares 2 3 4 2 6 2 2" xfId="9223"/>
    <cellStyle name="Millares 2 3 4 2 6 2 3" xfId="9224"/>
    <cellStyle name="Millares 2 3 4 2 6 3" xfId="9225"/>
    <cellStyle name="Millares 2 3 4 2 6 4" xfId="9226"/>
    <cellStyle name="Millares 2 3 4 2 7" xfId="9227"/>
    <cellStyle name="Millares 2 3 4 2 7 2" xfId="9228"/>
    <cellStyle name="Millares 2 3 4 2 7 3" xfId="9229"/>
    <cellStyle name="Millares 2 3 4 2 8" xfId="9230"/>
    <cellStyle name="Millares 2 3 4 2 9" xfId="9231"/>
    <cellStyle name="Millares 2 3 4 3" xfId="9232"/>
    <cellStyle name="Millares 2 3 4 3 2" xfId="9233"/>
    <cellStyle name="Millares 2 3 4 3 2 2" xfId="9234"/>
    <cellStyle name="Millares 2 3 4 3 2 2 2" xfId="9235"/>
    <cellStyle name="Millares 2 3 4 3 2 2 2 2" xfId="9236"/>
    <cellStyle name="Millares 2 3 4 3 2 2 2 3" xfId="9237"/>
    <cellStyle name="Millares 2 3 4 3 2 2 3" xfId="9238"/>
    <cellStyle name="Millares 2 3 4 3 2 2 4" xfId="9239"/>
    <cellStyle name="Millares 2 3 4 3 2 3" xfId="9240"/>
    <cellStyle name="Millares 2 3 4 3 2 3 2" xfId="9241"/>
    <cellStyle name="Millares 2 3 4 3 2 3 3" xfId="9242"/>
    <cellStyle name="Millares 2 3 4 3 2 4" xfId="9243"/>
    <cellStyle name="Millares 2 3 4 3 2 5" xfId="9244"/>
    <cellStyle name="Millares 2 3 4 3 3" xfId="9245"/>
    <cellStyle name="Millares 2 3 4 3 3 2" xfId="9246"/>
    <cellStyle name="Millares 2 3 4 3 3 2 2" xfId="9247"/>
    <cellStyle name="Millares 2 3 4 3 3 2 3" xfId="9248"/>
    <cellStyle name="Millares 2 3 4 3 3 3" xfId="9249"/>
    <cellStyle name="Millares 2 3 4 3 3 4" xfId="9250"/>
    <cellStyle name="Millares 2 3 4 3 4" xfId="9251"/>
    <cellStyle name="Millares 2 3 4 3 4 2" xfId="9252"/>
    <cellStyle name="Millares 2 3 4 3 4 2 2" xfId="9253"/>
    <cellStyle name="Millares 2 3 4 3 4 2 3" xfId="9254"/>
    <cellStyle name="Millares 2 3 4 3 4 3" xfId="9255"/>
    <cellStyle name="Millares 2 3 4 3 4 4" xfId="9256"/>
    <cellStyle name="Millares 2 3 4 3 5" xfId="9257"/>
    <cellStyle name="Millares 2 3 4 3 5 2" xfId="9258"/>
    <cellStyle name="Millares 2 3 4 3 5 2 2" xfId="9259"/>
    <cellStyle name="Millares 2 3 4 3 5 2 3" xfId="9260"/>
    <cellStyle name="Millares 2 3 4 3 5 3" xfId="9261"/>
    <cellStyle name="Millares 2 3 4 3 5 4" xfId="9262"/>
    <cellStyle name="Millares 2 3 4 3 6" xfId="9263"/>
    <cellStyle name="Millares 2 3 4 3 6 2" xfId="9264"/>
    <cellStyle name="Millares 2 3 4 3 6 3" xfId="9265"/>
    <cellStyle name="Millares 2 3 4 3 7" xfId="9266"/>
    <cellStyle name="Millares 2 3 4 3 8" xfId="9267"/>
    <cellStyle name="Millares 2 3 4 4" xfId="9268"/>
    <cellStyle name="Millares 2 3 4 4 2" xfId="9269"/>
    <cellStyle name="Millares 2 3 4 4 2 2" xfId="9270"/>
    <cellStyle name="Millares 2 3 4 4 2 2 2" xfId="9271"/>
    <cellStyle name="Millares 2 3 4 4 2 2 3" xfId="9272"/>
    <cellStyle name="Millares 2 3 4 4 2 3" xfId="9273"/>
    <cellStyle name="Millares 2 3 4 4 2 4" xfId="9274"/>
    <cellStyle name="Millares 2 3 4 4 3" xfId="9275"/>
    <cellStyle name="Millares 2 3 4 4 3 2" xfId="9276"/>
    <cellStyle name="Millares 2 3 4 4 3 3" xfId="9277"/>
    <cellStyle name="Millares 2 3 4 4 4" xfId="9278"/>
    <cellStyle name="Millares 2 3 4 4 5" xfId="9279"/>
    <cellStyle name="Millares 2 3 4 5" xfId="9280"/>
    <cellStyle name="Millares 2 3 4 5 2" xfId="9281"/>
    <cellStyle name="Millares 2 3 4 5 2 2" xfId="9282"/>
    <cellStyle name="Millares 2 3 4 5 2 3" xfId="9283"/>
    <cellStyle name="Millares 2 3 4 5 3" xfId="9284"/>
    <cellStyle name="Millares 2 3 4 5 4" xfId="9285"/>
    <cellStyle name="Millares 2 3 4 6" xfId="9286"/>
    <cellStyle name="Millares 2 3 4 6 2" xfId="9287"/>
    <cellStyle name="Millares 2 3 4 6 2 2" xfId="9288"/>
    <cellStyle name="Millares 2 3 4 6 2 3" xfId="9289"/>
    <cellStyle name="Millares 2 3 4 6 3" xfId="9290"/>
    <cellStyle name="Millares 2 3 4 6 4" xfId="9291"/>
    <cellStyle name="Millares 2 3 4 7" xfId="9292"/>
    <cellStyle name="Millares 2 3 4 7 2" xfId="9293"/>
    <cellStyle name="Millares 2 3 4 7 2 2" xfId="9294"/>
    <cellStyle name="Millares 2 3 4 7 2 3" xfId="9295"/>
    <cellStyle name="Millares 2 3 4 7 3" xfId="9296"/>
    <cellStyle name="Millares 2 3 4 7 4" xfId="9297"/>
    <cellStyle name="Millares 2 3 4 8" xfId="9298"/>
    <cellStyle name="Millares 2 3 4 8 2" xfId="9299"/>
    <cellStyle name="Millares 2 3 4 8 3" xfId="9300"/>
    <cellStyle name="Millares 2 3 4 9" xfId="9301"/>
    <cellStyle name="Millares 2 3 5" xfId="9302"/>
    <cellStyle name="Millares 2 3 5 2" xfId="9303"/>
    <cellStyle name="Millares 2 3 5 2 2" xfId="9304"/>
    <cellStyle name="Millares 2 3 5 2 2 2" xfId="9305"/>
    <cellStyle name="Millares 2 3 5 2 2 2 2" xfId="9306"/>
    <cellStyle name="Millares 2 3 5 2 2 2 2 2" xfId="9307"/>
    <cellStyle name="Millares 2 3 5 2 2 2 2 3" xfId="9308"/>
    <cellStyle name="Millares 2 3 5 2 2 2 3" xfId="9309"/>
    <cellStyle name="Millares 2 3 5 2 2 2 4" xfId="9310"/>
    <cellStyle name="Millares 2 3 5 2 2 3" xfId="9311"/>
    <cellStyle name="Millares 2 3 5 2 2 3 2" xfId="9312"/>
    <cellStyle name="Millares 2 3 5 2 2 3 3" xfId="9313"/>
    <cellStyle name="Millares 2 3 5 2 2 4" xfId="9314"/>
    <cellStyle name="Millares 2 3 5 2 2 5" xfId="9315"/>
    <cellStyle name="Millares 2 3 5 2 3" xfId="9316"/>
    <cellStyle name="Millares 2 3 5 2 3 2" xfId="9317"/>
    <cellStyle name="Millares 2 3 5 2 3 2 2" xfId="9318"/>
    <cellStyle name="Millares 2 3 5 2 3 2 3" xfId="9319"/>
    <cellStyle name="Millares 2 3 5 2 3 3" xfId="9320"/>
    <cellStyle name="Millares 2 3 5 2 3 4" xfId="9321"/>
    <cellStyle name="Millares 2 3 5 2 4" xfId="9322"/>
    <cellStyle name="Millares 2 3 5 2 4 2" xfId="9323"/>
    <cellStyle name="Millares 2 3 5 2 4 2 2" xfId="9324"/>
    <cellStyle name="Millares 2 3 5 2 4 2 3" xfId="9325"/>
    <cellStyle name="Millares 2 3 5 2 4 3" xfId="9326"/>
    <cellStyle name="Millares 2 3 5 2 4 4" xfId="9327"/>
    <cellStyle name="Millares 2 3 5 2 5" xfId="9328"/>
    <cellStyle name="Millares 2 3 5 2 5 2" xfId="9329"/>
    <cellStyle name="Millares 2 3 5 2 5 2 2" xfId="9330"/>
    <cellStyle name="Millares 2 3 5 2 5 2 3" xfId="9331"/>
    <cellStyle name="Millares 2 3 5 2 5 3" xfId="9332"/>
    <cellStyle name="Millares 2 3 5 2 5 4" xfId="9333"/>
    <cellStyle name="Millares 2 3 5 2 6" xfId="9334"/>
    <cellStyle name="Millares 2 3 5 2 6 2" xfId="9335"/>
    <cellStyle name="Millares 2 3 5 2 6 3" xfId="9336"/>
    <cellStyle name="Millares 2 3 5 2 7" xfId="9337"/>
    <cellStyle name="Millares 2 3 5 2 8" xfId="9338"/>
    <cellStyle name="Millares 2 3 5 3" xfId="9339"/>
    <cellStyle name="Millares 2 3 5 3 2" xfId="9340"/>
    <cellStyle name="Millares 2 3 5 3 2 2" xfId="9341"/>
    <cellStyle name="Millares 2 3 5 3 2 2 2" xfId="9342"/>
    <cellStyle name="Millares 2 3 5 3 2 2 3" xfId="9343"/>
    <cellStyle name="Millares 2 3 5 3 2 3" xfId="9344"/>
    <cellStyle name="Millares 2 3 5 3 2 4" xfId="9345"/>
    <cellStyle name="Millares 2 3 5 3 3" xfId="9346"/>
    <cellStyle name="Millares 2 3 5 3 3 2" xfId="9347"/>
    <cellStyle name="Millares 2 3 5 3 3 3" xfId="9348"/>
    <cellStyle name="Millares 2 3 5 3 4" xfId="9349"/>
    <cellStyle name="Millares 2 3 5 3 5" xfId="9350"/>
    <cellStyle name="Millares 2 3 5 4" xfId="9351"/>
    <cellStyle name="Millares 2 3 5 4 2" xfId="9352"/>
    <cellStyle name="Millares 2 3 5 4 2 2" xfId="9353"/>
    <cellStyle name="Millares 2 3 5 4 2 3" xfId="9354"/>
    <cellStyle name="Millares 2 3 5 4 3" xfId="9355"/>
    <cellStyle name="Millares 2 3 5 4 4" xfId="9356"/>
    <cellStyle name="Millares 2 3 5 5" xfId="9357"/>
    <cellStyle name="Millares 2 3 5 5 2" xfId="9358"/>
    <cellStyle name="Millares 2 3 5 5 2 2" xfId="9359"/>
    <cellStyle name="Millares 2 3 5 5 2 3" xfId="9360"/>
    <cellStyle name="Millares 2 3 5 5 3" xfId="9361"/>
    <cellStyle name="Millares 2 3 5 5 4" xfId="9362"/>
    <cellStyle name="Millares 2 3 5 6" xfId="9363"/>
    <cellStyle name="Millares 2 3 5 6 2" xfId="9364"/>
    <cellStyle name="Millares 2 3 5 6 2 2" xfId="9365"/>
    <cellStyle name="Millares 2 3 5 6 2 3" xfId="9366"/>
    <cellStyle name="Millares 2 3 5 6 3" xfId="9367"/>
    <cellStyle name="Millares 2 3 5 6 4" xfId="9368"/>
    <cellStyle name="Millares 2 3 5 7" xfId="9369"/>
    <cellStyle name="Millares 2 3 5 7 2" xfId="9370"/>
    <cellStyle name="Millares 2 3 5 7 3" xfId="9371"/>
    <cellStyle name="Millares 2 3 5 8" xfId="9372"/>
    <cellStyle name="Millares 2 3 5 9" xfId="9373"/>
    <cellStyle name="Millares 2 3 6" xfId="9374"/>
    <cellStyle name="Millares 2 3 6 2" xfId="9375"/>
    <cellStyle name="Millares 2 3 6 2 2" xfId="9376"/>
    <cellStyle name="Millares 2 3 6 2 2 2" xfId="9377"/>
    <cellStyle name="Millares 2 3 6 2 2 2 2" xfId="9378"/>
    <cellStyle name="Millares 2 3 6 2 2 2 2 2" xfId="9379"/>
    <cellStyle name="Millares 2 3 6 2 2 2 2 3" xfId="9380"/>
    <cellStyle name="Millares 2 3 6 2 2 2 3" xfId="9381"/>
    <cellStyle name="Millares 2 3 6 2 2 2 4" xfId="9382"/>
    <cellStyle name="Millares 2 3 6 2 2 3" xfId="9383"/>
    <cellStyle name="Millares 2 3 6 2 2 3 2" xfId="9384"/>
    <cellStyle name="Millares 2 3 6 2 2 3 3" xfId="9385"/>
    <cellStyle name="Millares 2 3 6 2 2 4" xfId="9386"/>
    <cellStyle name="Millares 2 3 6 2 2 5" xfId="9387"/>
    <cellStyle name="Millares 2 3 6 2 3" xfId="9388"/>
    <cellStyle name="Millares 2 3 6 2 3 2" xfId="9389"/>
    <cellStyle name="Millares 2 3 6 2 3 2 2" xfId="9390"/>
    <cellStyle name="Millares 2 3 6 2 3 2 3" xfId="9391"/>
    <cellStyle name="Millares 2 3 6 2 3 3" xfId="9392"/>
    <cellStyle name="Millares 2 3 6 2 3 4" xfId="9393"/>
    <cellStyle name="Millares 2 3 6 2 4" xfId="9394"/>
    <cellStyle name="Millares 2 3 6 2 4 2" xfId="9395"/>
    <cellStyle name="Millares 2 3 6 2 4 2 2" xfId="9396"/>
    <cellStyle name="Millares 2 3 6 2 4 2 3" xfId="9397"/>
    <cellStyle name="Millares 2 3 6 2 4 3" xfId="9398"/>
    <cellStyle name="Millares 2 3 6 2 4 4" xfId="9399"/>
    <cellStyle name="Millares 2 3 6 2 5" xfId="9400"/>
    <cellStyle name="Millares 2 3 6 2 5 2" xfId="9401"/>
    <cellStyle name="Millares 2 3 6 2 5 2 2" xfId="9402"/>
    <cellStyle name="Millares 2 3 6 2 5 2 3" xfId="9403"/>
    <cellStyle name="Millares 2 3 6 2 5 3" xfId="9404"/>
    <cellStyle name="Millares 2 3 6 2 5 4" xfId="9405"/>
    <cellStyle name="Millares 2 3 6 2 6" xfId="9406"/>
    <cellStyle name="Millares 2 3 6 2 6 2" xfId="9407"/>
    <cellStyle name="Millares 2 3 6 2 6 3" xfId="9408"/>
    <cellStyle name="Millares 2 3 6 2 7" xfId="9409"/>
    <cellStyle name="Millares 2 3 6 2 8" xfId="9410"/>
    <cellStyle name="Millares 2 3 6 3" xfId="9411"/>
    <cellStyle name="Millares 2 3 6 3 2" xfId="9412"/>
    <cellStyle name="Millares 2 3 6 3 2 2" xfId="9413"/>
    <cellStyle name="Millares 2 3 6 3 2 2 2" xfId="9414"/>
    <cellStyle name="Millares 2 3 6 3 2 2 3" xfId="9415"/>
    <cellStyle name="Millares 2 3 6 3 2 3" xfId="9416"/>
    <cellStyle name="Millares 2 3 6 3 2 4" xfId="9417"/>
    <cellStyle name="Millares 2 3 6 3 3" xfId="9418"/>
    <cellStyle name="Millares 2 3 6 3 3 2" xfId="9419"/>
    <cellStyle name="Millares 2 3 6 3 3 3" xfId="9420"/>
    <cellStyle name="Millares 2 3 6 3 4" xfId="9421"/>
    <cellStyle name="Millares 2 3 6 3 5" xfId="9422"/>
    <cellStyle name="Millares 2 3 6 4" xfId="9423"/>
    <cellStyle name="Millares 2 3 6 4 2" xfId="9424"/>
    <cellStyle name="Millares 2 3 6 4 2 2" xfId="9425"/>
    <cellStyle name="Millares 2 3 6 4 2 3" xfId="9426"/>
    <cellStyle name="Millares 2 3 6 4 3" xfId="9427"/>
    <cellStyle name="Millares 2 3 6 4 4" xfId="9428"/>
    <cellStyle name="Millares 2 3 6 5" xfId="9429"/>
    <cellStyle name="Millares 2 3 6 5 2" xfId="9430"/>
    <cellStyle name="Millares 2 3 6 5 2 2" xfId="9431"/>
    <cellStyle name="Millares 2 3 6 5 2 3" xfId="9432"/>
    <cellStyle name="Millares 2 3 6 5 3" xfId="9433"/>
    <cellStyle name="Millares 2 3 6 5 4" xfId="9434"/>
    <cellStyle name="Millares 2 3 6 6" xfId="9435"/>
    <cellStyle name="Millares 2 3 6 6 2" xfId="9436"/>
    <cellStyle name="Millares 2 3 6 6 2 2" xfId="9437"/>
    <cellStyle name="Millares 2 3 6 6 2 3" xfId="9438"/>
    <cellStyle name="Millares 2 3 6 6 3" xfId="9439"/>
    <cellStyle name="Millares 2 3 6 6 4" xfId="9440"/>
    <cellStyle name="Millares 2 3 6 7" xfId="9441"/>
    <cellStyle name="Millares 2 3 6 7 2" xfId="9442"/>
    <cellStyle name="Millares 2 3 6 7 3" xfId="9443"/>
    <cellStyle name="Millares 2 3 6 8" xfId="9444"/>
    <cellStyle name="Millares 2 3 6 9" xfId="9445"/>
    <cellStyle name="Millares 2 3 7" xfId="9446"/>
    <cellStyle name="Millares 2 3 7 2" xfId="9447"/>
    <cellStyle name="Millares 2 3 7 2 2" xfId="9448"/>
    <cellStyle name="Millares 2 3 7 2 2 2" xfId="9449"/>
    <cellStyle name="Millares 2 3 7 2 2 2 2" xfId="9450"/>
    <cellStyle name="Millares 2 3 7 2 2 2 3" xfId="9451"/>
    <cellStyle name="Millares 2 3 7 2 2 3" xfId="9452"/>
    <cellStyle name="Millares 2 3 7 2 2 4" xfId="9453"/>
    <cellStyle name="Millares 2 3 7 2 3" xfId="9454"/>
    <cellStyle name="Millares 2 3 7 2 3 2" xfId="9455"/>
    <cellStyle name="Millares 2 3 7 2 3 3" xfId="9456"/>
    <cellStyle name="Millares 2 3 7 2 4" xfId="9457"/>
    <cellStyle name="Millares 2 3 7 2 5" xfId="9458"/>
    <cellStyle name="Millares 2 3 7 3" xfId="9459"/>
    <cellStyle name="Millares 2 3 7 3 2" xfId="9460"/>
    <cellStyle name="Millares 2 3 7 3 2 2" xfId="9461"/>
    <cellStyle name="Millares 2 3 7 3 2 3" xfId="9462"/>
    <cellStyle name="Millares 2 3 7 3 3" xfId="9463"/>
    <cellStyle name="Millares 2 3 7 3 4" xfId="9464"/>
    <cellStyle name="Millares 2 3 7 4" xfId="9465"/>
    <cellStyle name="Millares 2 3 7 4 2" xfId="9466"/>
    <cellStyle name="Millares 2 3 7 4 2 2" xfId="9467"/>
    <cellStyle name="Millares 2 3 7 4 2 3" xfId="9468"/>
    <cellStyle name="Millares 2 3 7 4 3" xfId="9469"/>
    <cellStyle name="Millares 2 3 7 4 4" xfId="9470"/>
    <cellStyle name="Millares 2 3 7 5" xfId="9471"/>
    <cellStyle name="Millares 2 3 7 5 2" xfId="9472"/>
    <cellStyle name="Millares 2 3 7 5 2 2" xfId="9473"/>
    <cellStyle name="Millares 2 3 7 5 2 3" xfId="9474"/>
    <cellStyle name="Millares 2 3 7 5 3" xfId="9475"/>
    <cellStyle name="Millares 2 3 7 5 4" xfId="9476"/>
    <cellStyle name="Millares 2 3 7 6" xfId="9477"/>
    <cellStyle name="Millares 2 3 7 6 2" xfId="9478"/>
    <cellStyle name="Millares 2 3 7 6 3" xfId="9479"/>
    <cellStyle name="Millares 2 3 7 7" xfId="9480"/>
    <cellStyle name="Millares 2 3 7 8" xfId="9481"/>
    <cellStyle name="Millares 2 3 8" xfId="9482"/>
    <cellStyle name="Millares 2 3 8 2" xfId="9483"/>
    <cellStyle name="Millares 2 3 8 2 2" xfId="9484"/>
    <cellStyle name="Millares 2 3 8 2 2 2" xfId="9485"/>
    <cellStyle name="Millares 2 3 8 2 2 3" xfId="9486"/>
    <cellStyle name="Millares 2 3 8 2 3" xfId="9487"/>
    <cellStyle name="Millares 2 3 8 2 4" xfId="9488"/>
    <cellStyle name="Millares 2 3 8 3" xfId="9489"/>
    <cellStyle name="Millares 2 3 8 3 2" xfId="9490"/>
    <cellStyle name="Millares 2 3 8 3 2 2" xfId="9491"/>
    <cellStyle name="Millares 2 3 8 3 2 3" xfId="9492"/>
    <cellStyle name="Millares 2 3 8 3 3" xfId="9493"/>
    <cellStyle name="Millares 2 3 8 3 4" xfId="9494"/>
    <cellStyle name="Millares 2 3 8 4" xfId="9495"/>
    <cellStyle name="Millares 2 3 8 4 2" xfId="9496"/>
    <cellStyle name="Millares 2 3 8 4 3" xfId="9497"/>
    <cellStyle name="Millares 2 3 8 5" xfId="9498"/>
    <cellStyle name="Millares 2 3 8 6" xfId="9499"/>
    <cellStyle name="Millares 2 3 9" xfId="9500"/>
    <cellStyle name="Millares 2 3 9 2" xfId="9501"/>
    <cellStyle name="Millares 2 3 9 2 2" xfId="9502"/>
    <cellStyle name="Millares 2 3 9 2 3" xfId="9503"/>
    <cellStyle name="Millares 2 3 9 3" xfId="9504"/>
    <cellStyle name="Millares 2 3 9 4" xfId="9505"/>
    <cellStyle name="Millares 2 4 2 2" xfId="9506"/>
    <cellStyle name="Millares 2 4 2 2 10" xfId="9507"/>
    <cellStyle name="Millares 2 4 2 2 2" xfId="9508"/>
    <cellStyle name="Millares 2 4 2 2 2 2" xfId="9509"/>
    <cellStyle name="Millares 2 4 2 2 2 2 2" xfId="9510"/>
    <cellStyle name="Millares 2 4 2 2 2 2 2 2" xfId="9511"/>
    <cellStyle name="Millares 2 4 2 2 2 2 2 2 2" xfId="9512"/>
    <cellStyle name="Millares 2 4 2 2 2 2 2 2 2 2" xfId="9513"/>
    <cellStyle name="Millares 2 4 2 2 2 2 2 2 2 3" xfId="9514"/>
    <cellStyle name="Millares 2 4 2 2 2 2 2 2 3" xfId="9515"/>
    <cellStyle name="Millares 2 4 2 2 2 2 2 2 4" xfId="9516"/>
    <cellStyle name="Millares 2 4 2 2 2 2 2 3" xfId="9517"/>
    <cellStyle name="Millares 2 4 2 2 2 2 2 3 2" xfId="9518"/>
    <cellStyle name="Millares 2 4 2 2 2 2 2 3 3" xfId="9519"/>
    <cellStyle name="Millares 2 4 2 2 2 2 2 4" xfId="9520"/>
    <cellStyle name="Millares 2 4 2 2 2 2 2 5" xfId="9521"/>
    <cellStyle name="Millares 2 4 2 2 2 2 3" xfId="9522"/>
    <cellStyle name="Millares 2 4 2 2 2 2 3 2" xfId="9523"/>
    <cellStyle name="Millares 2 4 2 2 2 2 3 2 2" xfId="9524"/>
    <cellStyle name="Millares 2 4 2 2 2 2 3 2 3" xfId="9525"/>
    <cellStyle name="Millares 2 4 2 2 2 2 3 3" xfId="9526"/>
    <cellStyle name="Millares 2 4 2 2 2 2 3 4" xfId="9527"/>
    <cellStyle name="Millares 2 4 2 2 2 2 4" xfId="9528"/>
    <cellStyle name="Millares 2 4 2 2 2 2 4 2" xfId="9529"/>
    <cellStyle name="Millares 2 4 2 2 2 2 4 2 2" xfId="9530"/>
    <cellStyle name="Millares 2 4 2 2 2 2 4 2 3" xfId="9531"/>
    <cellStyle name="Millares 2 4 2 2 2 2 4 3" xfId="9532"/>
    <cellStyle name="Millares 2 4 2 2 2 2 4 4" xfId="9533"/>
    <cellStyle name="Millares 2 4 2 2 2 2 5" xfId="9534"/>
    <cellStyle name="Millares 2 4 2 2 2 2 5 2" xfId="9535"/>
    <cellStyle name="Millares 2 4 2 2 2 2 5 2 2" xfId="9536"/>
    <cellStyle name="Millares 2 4 2 2 2 2 5 2 3" xfId="9537"/>
    <cellStyle name="Millares 2 4 2 2 2 2 5 3" xfId="9538"/>
    <cellStyle name="Millares 2 4 2 2 2 2 5 4" xfId="9539"/>
    <cellStyle name="Millares 2 4 2 2 2 2 6" xfId="9540"/>
    <cellStyle name="Millares 2 4 2 2 2 2 6 2" xfId="9541"/>
    <cellStyle name="Millares 2 4 2 2 2 2 6 3" xfId="9542"/>
    <cellStyle name="Millares 2 4 2 2 2 2 7" xfId="9543"/>
    <cellStyle name="Millares 2 4 2 2 2 2 8" xfId="9544"/>
    <cellStyle name="Millares 2 4 2 2 2 3" xfId="9545"/>
    <cellStyle name="Millares 2 4 2 2 2 3 2" xfId="9546"/>
    <cellStyle name="Millares 2 4 2 2 2 3 2 2" xfId="9547"/>
    <cellStyle name="Millares 2 4 2 2 2 3 2 2 2" xfId="9548"/>
    <cellStyle name="Millares 2 4 2 2 2 3 2 2 3" xfId="9549"/>
    <cellStyle name="Millares 2 4 2 2 2 3 2 3" xfId="9550"/>
    <cellStyle name="Millares 2 4 2 2 2 3 2 4" xfId="9551"/>
    <cellStyle name="Millares 2 4 2 2 2 3 3" xfId="9552"/>
    <cellStyle name="Millares 2 4 2 2 2 3 3 2" xfId="9553"/>
    <cellStyle name="Millares 2 4 2 2 2 3 3 3" xfId="9554"/>
    <cellStyle name="Millares 2 4 2 2 2 3 4" xfId="9555"/>
    <cellStyle name="Millares 2 4 2 2 2 3 5" xfId="9556"/>
    <cellStyle name="Millares 2 4 2 2 2 4" xfId="9557"/>
    <cellStyle name="Millares 2 4 2 2 2 4 2" xfId="9558"/>
    <cellStyle name="Millares 2 4 2 2 2 4 2 2" xfId="9559"/>
    <cellStyle name="Millares 2 4 2 2 2 4 2 3" xfId="9560"/>
    <cellStyle name="Millares 2 4 2 2 2 4 3" xfId="9561"/>
    <cellStyle name="Millares 2 4 2 2 2 4 4" xfId="9562"/>
    <cellStyle name="Millares 2 4 2 2 2 5" xfId="9563"/>
    <cellStyle name="Millares 2 4 2 2 2 5 2" xfId="9564"/>
    <cellStyle name="Millares 2 4 2 2 2 5 2 2" xfId="9565"/>
    <cellStyle name="Millares 2 4 2 2 2 5 2 3" xfId="9566"/>
    <cellStyle name="Millares 2 4 2 2 2 5 3" xfId="9567"/>
    <cellStyle name="Millares 2 4 2 2 2 5 4" xfId="9568"/>
    <cellStyle name="Millares 2 4 2 2 2 6" xfId="9569"/>
    <cellStyle name="Millares 2 4 2 2 2 6 2" xfId="9570"/>
    <cellStyle name="Millares 2 4 2 2 2 6 2 2" xfId="9571"/>
    <cellStyle name="Millares 2 4 2 2 2 6 2 3" xfId="9572"/>
    <cellStyle name="Millares 2 4 2 2 2 6 3" xfId="9573"/>
    <cellStyle name="Millares 2 4 2 2 2 6 4" xfId="9574"/>
    <cellStyle name="Millares 2 4 2 2 2 7" xfId="9575"/>
    <cellStyle name="Millares 2 4 2 2 2 7 2" xfId="9576"/>
    <cellStyle name="Millares 2 4 2 2 2 7 3" xfId="9577"/>
    <cellStyle name="Millares 2 4 2 2 2 8" xfId="9578"/>
    <cellStyle name="Millares 2 4 2 2 2 9" xfId="9579"/>
    <cellStyle name="Millares 2 4 2 2 3" xfId="9580"/>
    <cellStyle name="Millares 2 4 2 2 3 2" xfId="9581"/>
    <cellStyle name="Millares 2 4 2 2 3 2 2" xfId="9582"/>
    <cellStyle name="Millares 2 4 2 2 3 2 2 2" xfId="9583"/>
    <cellStyle name="Millares 2 4 2 2 3 2 2 2 2" xfId="9584"/>
    <cellStyle name="Millares 2 4 2 2 3 2 2 2 3" xfId="9585"/>
    <cellStyle name="Millares 2 4 2 2 3 2 2 3" xfId="9586"/>
    <cellStyle name="Millares 2 4 2 2 3 2 2 4" xfId="9587"/>
    <cellStyle name="Millares 2 4 2 2 3 2 3" xfId="9588"/>
    <cellStyle name="Millares 2 4 2 2 3 2 3 2" xfId="9589"/>
    <cellStyle name="Millares 2 4 2 2 3 2 3 3" xfId="9590"/>
    <cellStyle name="Millares 2 4 2 2 3 2 4" xfId="9591"/>
    <cellStyle name="Millares 2 4 2 2 3 2 5" xfId="9592"/>
    <cellStyle name="Millares 2 4 2 2 3 3" xfId="9593"/>
    <cellStyle name="Millares 2 4 2 2 3 3 2" xfId="9594"/>
    <cellStyle name="Millares 2 4 2 2 3 3 2 2" xfId="9595"/>
    <cellStyle name="Millares 2 4 2 2 3 3 2 3" xfId="9596"/>
    <cellStyle name="Millares 2 4 2 2 3 3 3" xfId="9597"/>
    <cellStyle name="Millares 2 4 2 2 3 3 4" xfId="9598"/>
    <cellStyle name="Millares 2 4 2 2 3 4" xfId="9599"/>
    <cellStyle name="Millares 2 4 2 2 3 4 2" xfId="9600"/>
    <cellStyle name="Millares 2 4 2 2 3 4 2 2" xfId="9601"/>
    <cellStyle name="Millares 2 4 2 2 3 4 2 3" xfId="9602"/>
    <cellStyle name="Millares 2 4 2 2 3 4 3" xfId="9603"/>
    <cellStyle name="Millares 2 4 2 2 3 4 4" xfId="9604"/>
    <cellStyle name="Millares 2 4 2 2 3 5" xfId="9605"/>
    <cellStyle name="Millares 2 4 2 2 3 5 2" xfId="9606"/>
    <cellStyle name="Millares 2 4 2 2 3 5 2 2" xfId="9607"/>
    <cellStyle name="Millares 2 4 2 2 3 5 2 3" xfId="9608"/>
    <cellStyle name="Millares 2 4 2 2 3 5 3" xfId="9609"/>
    <cellStyle name="Millares 2 4 2 2 3 5 4" xfId="9610"/>
    <cellStyle name="Millares 2 4 2 2 3 6" xfId="9611"/>
    <cellStyle name="Millares 2 4 2 2 3 6 2" xfId="9612"/>
    <cellStyle name="Millares 2 4 2 2 3 6 3" xfId="9613"/>
    <cellStyle name="Millares 2 4 2 2 3 7" xfId="9614"/>
    <cellStyle name="Millares 2 4 2 2 3 8" xfId="9615"/>
    <cellStyle name="Millares 2 4 2 2 4" xfId="9616"/>
    <cellStyle name="Millares 2 4 2 2 4 2" xfId="9617"/>
    <cellStyle name="Millares 2 4 2 2 4 2 2" xfId="9618"/>
    <cellStyle name="Millares 2 4 2 2 4 2 2 2" xfId="9619"/>
    <cellStyle name="Millares 2 4 2 2 4 2 2 3" xfId="9620"/>
    <cellStyle name="Millares 2 4 2 2 4 2 3" xfId="9621"/>
    <cellStyle name="Millares 2 4 2 2 4 2 4" xfId="9622"/>
    <cellStyle name="Millares 2 4 2 2 4 3" xfId="9623"/>
    <cellStyle name="Millares 2 4 2 2 4 3 2" xfId="9624"/>
    <cellStyle name="Millares 2 4 2 2 4 3 3" xfId="9625"/>
    <cellStyle name="Millares 2 4 2 2 4 4" xfId="9626"/>
    <cellStyle name="Millares 2 4 2 2 4 5" xfId="9627"/>
    <cellStyle name="Millares 2 4 2 2 5" xfId="9628"/>
    <cellStyle name="Millares 2 4 2 2 5 2" xfId="9629"/>
    <cellStyle name="Millares 2 4 2 2 5 2 2" xfId="9630"/>
    <cellStyle name="Millares 2 4 2 2 5 2 3" xfId="9631"/>
    <cellStyle name="Millares 2 4 2 2 5 3" xfId="9632"/>
    <cellStyle name="Millares 2 4 2 2 5 4" xfId="9633"/>
    <cellStyle name="Millares 2 4 2 2 6" xfId="9634"/>
    <cellStyle name="Millares 2 4 2 2 6 2" xfId="9635"/>
    <cellStyle name="Millares 2 4 2 2 6 2 2" xfId="9636"/>
    <cellStyle name="Millares 2 4 2 2 6 2 3" xfId="9637"/>
    <cellStyle name="Millares 2 4 2 2 6 3" xfId="9638"/>
    <cellStyle name="Millares 2 4 2 2 6 4" xfId="9639"/>
    <cellStyle name="Millares 2 4 2 2 7" xfId="9640"/>
    <cellStyle name="Millares 2 4 2 2 7 2" xfId="9641"/>
    <cellStyle name="Millares 2 4 2 2 7 2 2" xfId="9642"/>
    <cellStyle name="Millares 2 4 2 2 7 2 3" xfId="9643"/>
    <cellStyle name="Millares 2 4 2 2 7 3" xfId="9644"/>
    <cellStyle name="Millares 2 4 2 2 7 4" xfId="9645"/>
    <cellStyle name="Millares 2 4 2 2 8" xfId="9646"/>
    <cellStyle name="Millares 2 4 2 2 8 2" xfId="9647"/>
    <cellStyle name="Millares 2 4 2 2 8 3" xfId="9648"/>
    <cellStyle name="Millares 2 4 2 2 9" xfId="9649"/>
    <cellStyle name="Millares 2 4 2 3" xfId="9650"/>
    <cellStyle name="Millares 2 4 2 3 10" xfId="9651"/>
    <cellStyle name="Millares 2 4 2 3 2" xfId="9652"/>
    <cellStyle name="Millares 2 4 2 3 2 2" xfId="9653"/>
    <cellStyle name="Millares 2 4 2 3 2 2 2" xfId="9654"/>
    <cellStyle name="Millares 2 4 2 3 2 2 2 2" xfId="9655"/>
    <cellStyle name="Millares 2 4 2 3 2 2 2 2 2" xfId="9656"/>
    <cellStyle name="Millares 2 4 2 3 2 2 2 2 2 2" xfId="9657"/>
    <cellStyle name="Millares 2 4 2 3 2 2 2 2 2 3" xfId="9658"/>
    <cellStyle name="Millares 2 4 2 3 2 2 2 2 3" xfId="9659"/>
    <cellStyle name="Millares 2 4 2 3 2 2 2 2 4" xfId="9660"/>
    <cellStyle name="Millares 2 4 2 3 2 2 2 3" xfId="9661"/>
    <cellStyle name="Millares 2 4 2 3 2 2 2 3 2" xfId="9662"/>
    <cellStyle name="Millares 2 4 2 3 2 2 2 3 3" xfId="9663"/>
    <cellStyle name="Millares 2 4 2 3 2 2 2 4" xfId="9664"/>
    <cellStyle name="Millares 2 4 2 3 2 2 2 5" xfId="9665"/>
    <cellStyle name="Millares 2 4 2 3 2 2 3" xfId="9666"/>
    <cellStyle name="Millares 2 4 2 3 2 2 3 2" xfId="9667"/>
    <cellStyle name="Millares 2 4 2 3 2 2 3 2 2" xfId="9668"/>
    <cellStyle name="Millares 2 4 2 3 2 2 3 2 3" xfId="9669"/>
    <cellStyle name="Millares 2 4 2 3 2 2 3 3" xfId="9670"/>
    <cellStyle name="Millares 2 4 2 3 2 2 3 4" xfId="9671"/>
    <cellStyle name="Millares 2 4 2 3 2 2 4" xfId="9672"/>
    <cellStyle name="Millares 2 4 2 3 2 2 4 2" xfId="9673"/>
    <cellStyle name="Millares 2 4 2 3 2 2 4 2 2" xfId="9674"/>
    <cellStyle name="Millares 2 4 2 3 2 2 4 2 3" xfId="9675"/>
    <cellStyle name="Millares 2 4 2 3 2 2 4 3" xfId="9676"/>
    <cellStyle name="Millares 2 4 2 3 2 2 4 4" xfId="9677"/>
    <cellStyle name="Millares 2 4 2 3 2 2 5" xfId="9678"/>
    <cellStyle name="Millares 2 4 2 3 2 2 5 2" xfId="9679"/>
    <cellStyle name="Millares 2 4 2 3 2 2 5 2 2" xfId="9680"/>
    <cellStyle name="Millares 2 4 2 3 2 2 5 2 3" xfId="9681"/>
    <cellStyle name="Millares 2 4 2 3 2 2 5 3" xfId="9682"/>
    <cellStyle name="Millares 2 4 2 3 2 2 5 4" xfId="9683"/>
    <cellStyle name="Millares 2 4 2 3 2 2 6" xfId="9684"/>
    <cellStyle name="Millares 2 4 2 3 2 2 6 2" xfId="9685"/>
    <cellStyle name="Millares 2 4 2 3 2 2 6 3" xfId="9686"/>
    <cellStyle name="Millares 2 4 2 3 2 2 7" xfId="9687"/>
    <cellStyle name="Millares 2 4 2 3 2 2 8" xfId="9688"/>
    <cellStyle name="Millares 2 4 2 3 2 3" xfId="9689"/>
    <cellStyle name="Millares 2 4 2 3 2 3 2" xfId="9690"/>
    <cellStyle name="Millares 2 4 2 3 2 3 2 2" xfId="9691"/>
    <cellStyle name="Millares 2 4 2 3 2 3 2 2 2" xfId="9692"/>
    <cellStyle name="Millares 2 4 2 3 2 3 2 2 3" xfId="9693"/>
    <cellStyle name="Millares 2 4 2 3 2 3 2 3" xfId="9694"/>
    <cellStyle name="Millares 2 4 2 3 2 3 2 4" xfId="9695"/>
    <cellStyle name="Millares 2 4 2 3 2 3 3" xfId="9696"/>
    <cellStyle name="Millares 2 4 2 3 2 3 3 2" xfId="9697"/>
    <cellStyle name="Millares 2 4 2 3 2 3 3 3" xfId="9698"/>
    <cellStyle name="Millares 2 4 2 3 2 3 4" xfId="9699"/>
    <cellStyle name="Millares 2 4 2 3 2 3 5" xfId="9700"/>
    <cellStyle name="Millares 2 4 2 3 2 4" xfId="9701"/>
    <cellStyle name="Millares 2 4 2 3 2 4 2" xfId="9702"/>
    <cellStyle name="Millares 2 4 2 3 2 4 2 2" xfId="9703"/>
    <cellStyle name="Millares 2 4 2 3 2 4 2 3" xfId="9704"/>
    <cellStyle name="Millares 2 4 2 3 2 4 3" xfId="9705"/>
    <cellStyle name="Millares 2 4 2 3 2 4 4" xfId="9706"/>
    <cellStyle name="Millares 2 4 2 3 2 5" xfId="9707"/>
    <cellStyle name="Millares 2 4 2 3 2 5 2" xfId="9708"/>
    <cellStyle name="Millares 2 4 2 3 2 5 2 2" xfId="9709"/>
    <cellStyle name="Millares 2 4 2 3 2 5 2 3" xfId="9710"/>
    <cellStyle name="Millares 2 4 2 3 2 5 3" xfId="9711"/>
    <cellStyle name="Millares 2 4 2 3 2 5 4" xfId="9712"/>
    <cellStyle name="Millares 2 4 2 3 2 6" xfId="9713"/>
    <cellStyle name="Millares 2 4 2 3 2 6 2" xfId="9714"/>
    <cellStyle name="Millares 2 4 2 3 2 6 2 2" xfId="9715"/>
    <cellStyle name="Millares 2 4 2 3 2 6 2 3" xfId="9716"/>
    <cellStyle name="Millares 2 4 2 3 2 6 3" xfId="9717"/>
    <cellStyle name="Millares 2 4 2 3 2 6 4" xfId="9718"/>
    <cellStyle name="Millares 2 4 2 3 2 7" xfId="9719"/>
    <cellStyle name="Millares 2 4 2 3 2 7 2" xfId="9720"/>
    <cellStyle name="Millares 2 4 2 3 2 7 3" xfId="9721"/>
    <cellStyle name="Millares 2 4 2 3 2 8" xfId="9722"/>
    <cellStyle name="Millares 2 4 2 3 2 9" xfId="9723"/>
    <cellStyle name="Millares 2 4 2 3 3" xfId="9724"/>
    <cellStyle name="Millares 2 4 2 3 3 2" xfId="9725"/>
    <cellStyle name="Millares 2 4 2 3 3 2 2" xfId="9726"/>
    <cellStyle name="Millares 2 4 2 3 3 2 2 2" xfId="9727"/>
    <cellStyle name="Millares 2 4 2 3 3 2 2 2 2" xfId="9728"/>
    <cellStyle name="Millares 2 4 2 3 3 2 2 2 3" xfId="9729"/>
    <cellStyle name="Millares 2 4 2 3 3 2 2 3" xfId="9730"/>
    <cellStyle name="Millares 2 4 2 3 3 2 2 4" xfId="9731"/>
    <cellStyle name="Millares 2 4 2 3 3 2 3" xfId="9732"/>
    <cellStyle name="Millares 2 4 2 3 3 2 3 2" xfId="9733"/>
    <cellStyle name="Millares 2 4 2 3 3 2 3 3" xfId="9734"/>
    <cellStyle name="Millares 2 4 2 3 3 2 4" xfId="9735"/>
    <cellStyle name="Millares 2 4 2 3 3 2 5" xfId="9736"/>
    <cellStyle name="Millares 2 4 2 3 3 3" xfId="9737"/>
    <cellStyle name="Millares 2 4 2 3 3 3 2" xfId="9738"/>
    <cellStyle name="Millares 2 4 2 3 3 3 2 2" xfId="9739"/>
    <cellStyle name="Millares 2 4 2 3 3 3 2 3" xfId="9740"/>
    <cellStyle name="Millares 2 4 2 3 3 3 3" xfId="9741"/>
    <cellStyle name="Millares 2 4 2 3 3 3 4" xfId="9742"/>
    <cellStyle name="Millares 2 4 2 3 3 4" xfId="9743"/>
    <cellStyle name="Millares 2 4 2 3 3 4 2" xfId="9744"/>
    <cellStyle name="Millares 2 4 2 3 3 4 2 2" xfId="9745"/>
    <cellStyle name="Millares 2 4 2 3 3 4 2 3" xfId="9746"/>
    <cellStyle name="Millares 2 4 2 3 3 4 3" xfId="9747"/>
    <cellStyle name="Millares 2 4 2 3 3 4 4" xfId="9748"/>
    <cellStyle name="Millares 2 4 2 3 3 5" xfId="9749"/>
    <cellStyle name="Millares 2 4 2 3 3 5 2" xfId="9750"/>
    <cellStyle name="Millares 2 4 2 3 3 5 2 2" xfId="9751"/>
    <cellStyle name="Millares 2 4 2 3 3 5 2 3" xfId="9752"/>
    <cellStyle name="Millares 2 4 2 3 3 5 3" xfId="9753"/>
    <cellStyle name="Millares 2 4 2 3 3 5 4" xfId="9754"/>
    <cellStyle name="Millares 2 4 2 3 3 6" xfId="9755"/>
    <cellStyle name="Millares 2 4 2 3 3 6 2" xfId="9756"/>
    <cellStyle name="Millares 2 4 2 3 3 6 3" xfId="9757"/>
    <cellStyle name="Millares 2 4 2 3 3 7" xfId="9758"/>
    <cellStyle name="Millares 2 4 2 3 3 8" xfId="9759"/>
    <cellStyle name="Millares 2 4 2 3 4" xfId="9760"/>
    <cellStyle name="Millares 2 4 2 3 4 2" xfId="9761"/>
    <cellStyle name="Millares 2 4 2 3 4 2 2" xfId="9762"/>
    <cellStyle name="Millares 2 4 2 3 4 2 2 2" xfId="9763"/>
    <cellStyle name="Millares 2 4 2 3 4 2 2 3" xfId="9764"/>
    <cellStyle name="Millares 2 4 2 3 4 2 3" xfId="9765"/>
    <cellStyle name="Millares 2 4 2 3 4 2 4" xfId="9766"/>
    <cellStyle name="Millares 2 4 2 3 4 3" xfId="9767"/>
    <cellStyle name="Millares 2 4 2 3 4 3 2" xfId="9768"/>
    <cellStyle name="Millares 2 4 2 3 4 3 3" xfId="9769"/>
    <cellStyle name="Millares 2 4 2 3 4 4" xfId="9770"/>
    <cellStyle name="Millares 2 4 2 3 4 5" xfId="9771"/>
    <cellStyle name="Millares 2 4 2 3 5" xfId="9772"/>
    <cellStyle name="Millares 2 4 2 3 5 2" xfId="9773"/>
    <cellStyle name="Millares 2 4 2 3 5 2 2" xfId="9774"/>
    <cellStyle name="Millares 2 4 2 3 5 2 3" xfId="9775"/>
    <cellStyle name="Millares 2 4 2 3 5 3" xfId="9776"/>
    <cellStyle name="Millares 2 4 2 3 5 4" xfId="9777"/>
    <cellStyle name="Millares 2 4 2 3 6" xfId="9778"/>
    <cellStyle name="Millares 2 4 2 3 6 2" xfId="9779"/>
    <cellStyle name="Millares 2 4 2 3 6 2 2" xfId="9780"/>
    <cellStyle name="Millares 2 4 2 3 6 2 3" xfId="9781"/>
    <cellStyle name="Millares 2 4 2 3 6 3" xfId="9782"/>
    <cellStyle name="Millares 2 4 2 3 6 4" xfId="9783"/>
    <cellStyle name="Millares 2 4 2 3 7" xfId="9784"/>
    <cellStyle name="Millares 2 4 2 3 7 2" xfId="9785"/>
    <cellStyle name="Millares 2 4 2 3 7 2 2" xfId="9786"/>
    <cellStyle name="Millares 2 4 2 3 7 2 3" xfId="9787"/>
    <cellStyle name="Millares 2 4 2 3 7 3" xfId="9788"/>
    <cellStyle name="Millares 2 4 2 3 7 4" xfId="9789"/>
    <cellStyle name="Millares 2 4 2 3 8" xfId="9790"/>
    <cellStyle name="Millares 2 4 2 3 8 2" xfId="9791"/>
    <cellStyle name="Millares 2 4 2 3 8 3" xfId="9792"/>
    <cellStyle name="Millares 2 4 2 3 9" xfId="9793"/>
    <cellStyle name="Millares 2 4 2 4" xfId="9794"/>
    <cellStyle name="Millares 2 4 2 4 2" xfId="9795"/>
    <cellStyle name="Millares 2 4 2 4 2 2" xfId="9796"/>
    <cellStyle name="Millares 2 4 2 4 2 3" xfId="9797"/>
    <cellStyle name="Millares 2 4 2 4 3" xfId="9798"/>
    <cellStyle name="Millares 2 4 2 4 4" xfId="9799"/>
    <cellStyle name="Millares 2 4 2 5" xfId="9800"/>
    <cellStyle name="Millares 2 4 2 5 2" xfId="9801"/>
    <cellStyle name="Millares 2 4 2 5 2 2" xfId="9802"/>
    <cellStyle name="Millares 2 4 2 5 2 3" xfId="9803"/>
    <cellStyle name="Millares 2 4 2 5 3" xfId="9804"/>
    <cellStyle name="Millares 2 4 2 5 4" xfId="9805"/>
    <cellStyle name="Millares 2 4 2 6" xfId="9806"/>
    <cellStyle name="Millares 2 4 2 6 2" xfId="9807"/>
    <cellStyle name="Millares 2 4 2 6 2 2" xfId="9808"/>
    <cellStyle name="Millares 2 4 2 6 2 3" xfId="9809"/>
    <cellStyle name="Millares 2 4 2 6 3" xfId="9810"/>
    <cellStyle name="Millares 2 4 2 6 4" xfId="9811"/>
    <cellStyle name="Millares 2 4 2 7" xfId="9812"/>
    <cellStyle name="Millares 2 4 3 10" xfId="9813"/>
    <cellStyle name="Millares 2 4 3 10 2" xfId="9814"/>
    <cellStyle name="Millares 2 4 3 10 3" xfId="9815"/>
    <cellStyle name="Millares 2 4 3 11" xfId="9816"/>
    <cellStyle name="Millares 2 4 3 12" xfId="9817"/>
    <cellStyle name="Millares 2 4 3 2" xfId="9818"/>
    <cellStyle name="Millares 2 4 3 2 10" xfId="9819"/>
    <cellStyle name="Millares 2 4 3 2 2" xfId="9820"/>
    <cellStyle name="Millares 2 4 3 2 2 2" xfId="9821"/>
    <cellStyle name="Millares 2 4 3 2 2 2 2" xfId="9822"/>
    <cellStyle name="Millares 2 4 3 2 2 2 2 2" xfId="9823"/>
    <cellStyle name="Millares 2 4 3 2 2 2 2 2 2" xfId="9824"/>
    <cellStyle name="Millares 2 4 3 2 2 2 2 2 2 2" xfId="9825"/>
    <cellStyle name="Millares 2 4 3 2 2 2 2 2 2 3" xfId="9826"/>
    <cellStyle name="Millares 2 4 3 2 2 2 2 2 3" xfId="9827"/>
    <cellStyle name="Millares 2 4 3 2 2 2 2 2 4" xfId="9828"/>
    <cellStyle name="Millares 2 4 3 2 2 2 2 3" xfId="9829"/>
    <cellStyle name="Millares 2 4 3 2 2 2 2 3 2" xfId="9830"/>
    <cellStyle name="Millares 2 4 3 2 2 2 2 3 3" xfId="9831"/>
    <cellStyle name="Millares 2 4 3 2 2 2 2 4" xfId="9832"/>
    <cellStyle name="Millares 2 4 3 2 2 2 2 5" xfId="9833"/>
    <cellStyle name="Millares 2 4 3 2 2 2 3" xfId="9834"/>
    <cellStyle name="Millares 2 4 3 2 2 2 3 2" xfId="9835"/>
    <cellStyle name="Millares 2 4 3 2 2 2 3 2 2" xfId="9836"/>
    <cellStyle name="Millares 2 4 3 2 2 2 3 2 3" xfId="9837"/>
    <cellStyle name="Millares 2 4 3 2 2 2 3 3" xfId="9838"/>
    <cellStyle name="Millares 2 4 3 2 2 2 3 4" xfId="9839"/>
    <cellStyle name="Millares 2 4 3 2 2 2 4" xfId="9840"/>
    <cellStyle name="Millares 2 4 3 2 2 2 4 2" xfId="9841"/>
    <cellStyle name="Millares 2 4 3 2 2 2 4 2 2" xfId="9842"/>
    <cellStyle name="Millares 2 4 3 2 2 2 4 2 3" xfId="9843"/>
    <cellStyle name="Millares 2 4 3 2 2 2 4 3" xfId="9844"/>
    <cellStyle name="Millares 2 4 3 2 2 2 4 4" xfId="9845"/>
    <cellStyle name="Millares 2 4 3 2 2 2 5" xfId="9846"/>
    <cellStyle name="Millares 2 4 3 2 2 2 5 2" xfId="9847"/>
    <cellStyle name="Millares 2 4 3 2 2 2 5 2 2" xfId="9848"/>
    <cellStyle name="Millares 2 4 3 2 2 2 5 2 3" xfId="9849"/>
    <cellStyle name="Millares 2 4 3 2 2 2 5 3" xfId="9850"/>
    <cellStyle name="Millares 2 4 3 2 2 2 5 4" xfId="9851"/>
    <cellStyle name="Millares 2 4 3 2 2 2 6" xfId="9852"/>
    <cellStyle name="Millares 2 4 3 2 2 2 6 2" xfId="9853"/>
    <cellStyle name="Millares 2 4 3 2 2 2 6 3" xfId="9854"/>
    <cellStyle name="Millares 2 4 3 2 2 2 7" xfId="9855"/>
    <cellStyle name="Millares 2 4 3 2 2 2 8" xfId="9856"/>
    <cellStyle name="Millares 2 4 3 2 2 3" xfId="9857"/>
    <cellStyle name="Millares 2 4 3 2 2 3 2" xfId="9858"/>
    <cellStyle name="Millares 2 4 3 2 2 3 2 2" xfId="9859"/>
    <cellStyle name="Millares 2 4 3 2 2 3 2 2 2" xfId="9860"/>
    <cellStyle name="Millares 2 4 3 2 2 3 2 2 3" xfId="9861"/>
    <cellStyle name="Millares 2 4 3 2 2 3 2 3" xfId="9862"/>
    <cellStyle name="Millares 2 4 3 2 2 3 2 4" xfId="9863"/>
    <cellStyle name="Millares 2 4 3 2 2 3 3" xfId="9864"/>
    <cellStyle name="Millares 2 4 3 2 2 3 3 2" xfId="9865"/>
    <cellStyle name="Millares 2 4 3 2 2 3 3 3" xfId="9866"/>
    <cellStyle name="Millares 2 4 3 2 2 3 4" xfId="9867"/>
    <cellStyle name="Millares 2 4 3 2 2 3 5" xfId="9868"/>
    <cellStyle name="Millares 2 4 3 2 2 4" xfId="9869"/>
    <cellStyle name="Millares 2 4 3 2 2 4 2" xfId="9870"/>
    <cellStyle name="Millares 2 4 3 2 2 4 2 2" xfId="9871"/>
    <cellStyle name="Millares 2 4 3 2 2 4 2 3" xfId="9872"/>
    <cellStyle name="Millares 2 4 3 2 2 4 3" xfId="9873"/>
    <cellStyle name="Millares 2 4 3 2 2 4 4" xfId="9874"/>
    <cellStyle name="Millares 2 4 3 2 2 5" xfId="9875"/>
    <cellStyle name="Millares 2 4 3 2 2 5 2" xfId="9876"/>
    <cellStyle name="Millares 2 4 3 2 2 5 2 2" xfId="9877"/>
    <cellStyle name="Millares 2 4 3 2 2 5 2 3" xfId="9878"/>
    <cellStyle name="Millares 2 4 3 2 2 5 3" xfId="9879"/>
    <cellStyle name="Millares 2 4 3 2 2 5 4" xfId="9880"/>
    <cellStyle name="Millares 2 4 3 2 2 6" xfId="9881"/>
    <cellStyle name="Millares 2 4 3 2 2 6 2" xfId="9882"/>
    <cellStyle name="Millares 2 4 3 2 2 6 2 2" xfId="9883"/>
    <cellStyle name="Millares 2 4 3 2 2 6 2 3" xfId="9884"/>
    <cellStyle name="Millares 2 4 3 2 2 6 3" xfId="9885"/>
    <cellStyle name="Millares 2 4 3 2 2 6 4" xfId="9886"/>
    <cellStyle name="Millares 2 4 3 2 2 7" xfId="9887"/>
    <cellStyle name="Millares 2 4 3 2 2 7 2" xfId="9888"/>
    <cellStyle name="Millares 2 4 3 2 2 7 3" xfId="9889"/>
    <cellStyle name="Millares 2 4 3 2 2 8" xfId="9890"/>
    <cellStyle name="Millares 2 4 3 2 2 9" xfId="9891"/>
    <cellStyle name="Millares 2 4 3 2 3" xfId="9892"/>
    <cellStyle name="Millares 2 4 3 2 3 2" xfId="9893"/>
    <cellStyle name="Millares 2 4 3 2 3 2 2" xfId="9894"/>
    <cellStyle name="Millares 2 4 3 2 3 2 2 2" xfId="9895"/>
    <cellStyle name="Millares 2 4 3 2 3 2 2 2 2" xfId="9896"/>
    <cellStyle name="Millares 2 4 3 2 3 2 2 2 3" xfId="9897"/>
    <cellStyle name="Millares 2 4 3 2 3 2 2 3" xfId="9898"/>
    <cellStyle name="Millares 2 4 3 2 3 2 2 4" xfId="9899"/>
    <cellStyle name="Millares 2 4 3 2 3 2 3" xfId="9900"/>
    <cellStyle name="Millares 2 4 3 2 3 2 3 2" xfId="9901"/>
    <cellStyle name="Millares 2 4 3 2 3 2 3 3" xfId="9902"/>
    <cellStyle name="Millares 2 4 3 2 3 2 4" xfId="9903"/>
    <cellStyle name="Millares 2 4 3 2 3 2 5" xfId="9904"/>
    <cellStyle name="Millares 2 4 3 2 3 3" xfId="9905"/>
    <cellStyle name="Millares 2 4 3 2 3 3 2" xfId="9906"/>
    <cellStyle name="Millares 2 4 3 2 3 3 2 2" xfId="9907"/>
    <cellStyle name="Millares 2 4 3 2 3 3 2 3" xfId="9908"/>
    <cellStyle name="Millares 2 4 3 2 3 3 3" xfId="9909"/>
    <cellStyle name="Millares 2 4 3 2 3 3 4" xfId="9910"/>
    <cellStyle name="Millares 2 4 3 2 3 4" xfId="9911"/>
    <cellStyle name="Millares 2 4 3 2 3 4 2" xfId="9912"/>
    <cellStyle name="Millares 2 4 3 2 3 4 2 2" xfId="9913"/>
    <cellStyle name="Millares 2 4 3 2 3 4 2 3" xfId="9914"/>
    <cellStyle name="Millares 2 4 3 2 3 4 3" xfId="9915"/>
    <cellStyle name="Millares 2 4 3 2 3 4 4" xfId="9916"/>
    <cellStyle name="Millares 2 4 3 2 3 5" xfId="9917"/>
    <cellStyle name="Millares 2 4 3 2 3 5 2" xfId="9918"/>
    <cellStyle name="Millares 2 4 3 2 3 5 2 2" xfId="9919"/>
    <cellStyle name="Millares 2 4 3 2 3 5 2 3" xfId="9920"/>
    <cellStyle name="Millares 2 4 3 2 3 5 3" xfId="9921"/>
    <cellStyle name="Millares 2 4 3 2 3 5 4" xfId="9922"/>
    <cellStyle name="Millares 2 4 3 2 3 6" xfId="9923"/>
    <cellStyle name="Millares 2 4 3 2 3 6 2" xfId="9924"/>
    <cellStyle name="Millares 2 4 3 2 3 6 3" xfId="9925"/>
    <cellStyle name="Millares 2 4 3 2 3 7" xfId="9926"/>
    <cellStyle name="Millares 2 4 3 2 3 8" xfId="9927"/>
    <cellStyle name="Millares 2 4 3 2 4" xfId="9928"/>
    <cellStyle name="Millares 2 4 3 2 4 2" xfId="9929"/>
    <cellStyle name="Millares 2 4 3 2 4 2 2" xfId="9930"/>
    <cellStyle name="Millares 2 4 3 2 4 2 2 2" xfId="9931"/>
    <cellStyle name="Millares 2 4 3 2 4 2 2 3" xfId="9932"/>
    <cellStyle name="Millares 2 4 3 2 4 2 3" xfId="9933"/>
    <cellStyle name="Millares 2 4 3 2 4 2 4" xfId="9934"/>
    <cellStyle name="Millares 2 4 3 2 4 3" xfId="9935"/>
    <cellStyle name="Millares 2 4 3 2 4 3 2" xfId="9936"/>
    <cellStyle name="Millares 2 4 3 2 4 3 3" xfId="9937"/>
    <cellStyle name="Millares 2 4 3 2 4 4" xfId="9938"/>
    <cellStyle name="Millares 2 4 3 2 4 5" xfId="9939"/>
    <cellStyle name="Millares 2 4 3 2 5" xfId="9940"/>
    <cellStyle name="Millares 2 4 3 2 5 2" xfId="9941"/>
    <cellStyle name="Millares 2 4 3 2 5 2 2" xfId="9942"/>
    <cellStyle name="Millares 2 4 3 2 5 2 3" xfId="9943"/>
    <cellStyle name="Millares 2 4 3 2 5 3" xfId="9944"/>
    <cellStyle name="Millares 2 4 3 2 5 4" xfId="9945"/>
    <cellStyle name="Millares 2 4 3 2 6" xfId="9946"/>
    <cellStyle name="Millares 2 4 3 2 6 2" xfId="9947"/>
    <cellStyle name="Millares 2 4 3 2 6 2 2" xfId="9948"/>
    <cellStyle name="Millares 2 4 3 2 6 2 3" xfId="9949"/>
    <cellStyle name="Millares 2 4 3 2 6 3" xfId="9950"/>
    <cellStyle name="Millares 2 4 3 2 6 4" xfId="9951"/>
    <cellStyle name="Millares 2 4 3 2 7" xfId="9952"/>
    <cellStyle name="Millares 2 4 3 2 7 2" xfId="9953"/>
    <cellStyle name="Millares 2 4 3 2 7 2 2" xfId="9954"/>
    <cellStyle name="Millares 2 4 3 2 7 2 3" xfId="9955"/>
    <cellStyle name="Millares 2 4 3 2 7 3" xfId="9956"/>
    <cellStyle name="Millares 2 4 3 2 7 4" xfId="9957"/>
    <cellStyle name="Millares 2 4 3 2 8" xfId="9958"/>
    <cellStyle name="Millares 2 4 3 2 8 2" xfId="9959"/>
    <cellStyle name="Millares 2 4 3 2 8 3" xfId="9960"/>
    <cellStyle name="Millares 2 4 3 2 9" xfId="9961"/>
    <cellStyle name="Millares 2 4 3 3" xfId="9962"/>
    <cellStyle name="Millares 2 4 3 3 2" xfId="9963"/>
    <cellStyle name="Millares 2 4 3 3 2 2" xfId="9964"/>
    <cellStyle name="Millares 2 4 3 3 2 2 2" xfId="9965"/>
    <cellStyle name="Millares 2 4 3 3 2 2 2 2" xfId="9966"/>
    <cellStyle name="Millares 2 4 3 3 2 2 2 2 2" xfId="9967"/>
    <cellStyle name="Millares 2 4 3 3 2 2 2 2 3" xfId="9968"/>
    <cellStyle name="Millares 2 4 3 3 2 2 2 3" xfId="9969"/>
    <cellStyle name="Millares 2 4 3 3 2 2 2 4" xfId="9970"/>
    <cellStyle name="Millares 2 4 3 3 2 2 3" xfId="9971"/>
    <cellStyle name="Millares 2 4 3 3 2 2 3 2" xfId="9972"/>
    <cellStyle name="Millares 2 4 3 3 2 2 3 3" xfId="9973"/>
    <cellStyle name="Millares 2 4 3 3 2 2 4" xfId="9974"/>
    <cellStyle name="Millares 2 4 3 3 2 2 5" xfId="9975"/>
    <cellStyle name="Millares 2 4 3 3 2 3" xfId="9976"/>
    <cellStyle name="Millares 2 4 3 3 2 3 2" xfId="9977"/>
    <cellStyle name="Millares 2 4 3 3 2 3 2 2" xfId="9978"/>
    <cellStyle name="Millares 2 4 3 3 2 3 2 3" xfId="9979"/>
    <cellStyle name="Millares 2 4 3 3 2 3 3" xfId="9980"/>
    <cellStyle name="Millares 2 4 3 3 2 3 4" xfId="9981"/>
    <cellStyle name="Millares 2 4 3 3 2 4" xfId="9982"/>
    <cellStyle name="Millares 2 4 3 3 2 4 2" xfId="9983"/>
    <cellStyle name="Millares 2 4 3 3 2 4 2 2" xfId="9984"/>
    <cellStyle name="Millares 2 4 3 3 2 4 2 3" xfId="9985"/>
    <cellStyle name="Millares 2 4 3 3 2 4 3" xfId="9986"/>
    <cellStyle name="Millares 2 4 3 3 2 4 4" xfId="9987"/>
    <cellStyle name="Millares 2 4 3 3 2 5" xfId="9988"/>
    <cellStyle name="Millares 2 4 3 3 2 5 2" xfId="9989"/>
    <cellStyle name="Millares 2 4 3 3 2 5 2 2" xfId="9990"/>
    <cellStyle name="Millares 2 4 3 3 2 5 2 3" xfId="9991"/>
    <cellStyle name="Millares 2 4 3 3 2 5 3" xfId="9992"/>
    <cellStyle name="Millares 2 4 3 3 2 5 4" xfId="9993"/>
    <cellStyle name="Millares 2 4 3 3 2 6" xfId="9994"/>
    <cellStyle name="Millares 2 4 3 3 2 6 2" xfId="9995"/>
    <cellStyle name="Millares 2 4 3 3 2 6 3" xfId="9996"/>
    <cellStyle name="Millares 2 4 3 3 2 7" xfId="9997"/>
    <cellStyle name="Millares 2 4 3 3 2 8" xfId="9998"/>
    <cellStyle name="Millares 2 4 3 3 3" xfId="9999"/>
    <cellStyle name="Millares 2 4 3 3 3 2" xfId="10000"/>
    <cellStyle name="Millares 2 4 3 3 3 2 2" xfId="10001"/>
    <cellStyle name="Millares 2 4 3 3 3 2 2 2" xfId="10002"/>
    <cellStyle name="Millares 2 4 3 3 3 2 2 3" xfId="10003"/>
    <cellStyle name="Millares 2 4 3 3 3 2 3" xfId="10004"/>
    <cellStyle name="Millares 2 4 3 3 3 2 4" xfId="10005"/>
    <cellStyle name="Millares 2 4 3 3 3 3" xfId="10006"/>
    <cellStyle name="Millares 2 4 3 3 3 3 2" xfId="10007"/>
    <cellStyle name="Millares 2 4 3 3 3 3 3" xfId="10008"/>
    <cellStyle name="Millares 2 4 3 3 3 4" xfId="10009"/>
    <cellStyle name="Millares 2 4 3 3 3 5" xfId="10010"/>
    <cellStyle name="Millares 2 4 3 3 4" xfId="10011"/>
    <cellStyle name="Millares 2 4 3 3 4 2" xfId="10012"/>
    <cellStyle name="Millares 2 4 3 3 4 2 2" xfId="10013"/>
    <cellStyle name="Millares 2 4 3 3 4 2 3" xfId="10014"/>
    <cellStyle name="Millares 2 4 3 3 4 3" xfId="10015"/>
    <cellStyle name="Millares 2 4 3 3 4 4" xfId="10016"/>
    <cellStyle name="Millares 2 4 3 3 5" xfId="10017"/>
    <cellStyle name="Millares 2 4 3 3 5 2" xfId="10018"/>
    <cellStyle name="Millares 2 4 3 3 5 2 2" xfId="10019"/>
    <cellStyle name="Millares 2 4 3 3 5 2 3" xfId="10020"/>
    <cellStyle name="Millares 2 4 3 3 5 3" xfId="10021"/>
    <cellStyle name="Millares 2 4 3 3 5 4" xfId="10022"/>
    <cellStyle name="Millares 2 4 3 3 6" xfId="10023"/>
    <cellStyle name="Millares 2 4 3 3 6 2" xfId="10024"/>
    <cellStyle name="Millares 2 4 3 3 6 2 2" xfId="10025"/>
    <cellStyle name="Millares 2 4 3 3 6 2 3" xfId="10026"/>
    <cellStyle name="Millares 2 4 3 3 6 3" xfId="10027"/>
    <cellStyle name="Millares 2 4 3 3 6 4" xfId="10028"/>
    <cellStyle name="Millares 2 4 3 3 7" xfId="10029"/>
    <cellStyle name="Millares 2 4 3 3 7 2" xfId="10030"/>
    <cellStyle name="Millares 2 4 3 3 7 3" xfId="10031"/>
    <cellStyle name="Millares 2 4 3 3 8" xfId="10032"/>
    <cellStyle name="Millares 2 4 3 3 9" xfId="10033"/>
    <cellStyle name="Millares 2 4 3 4" xfId="10034"/>
    <cellStyle name="Millares 2 4 3 4 2" xfId="10035"/>
    <cellStyle name="Millares 2 4 3 4 2 2" xfId="10036"/>
    <cellStyle name="Millares 2 4 3 4 2 2 2" xfId="10037"/>
    <cellStyle name="Millares 2 4 3 4 2 2 2 2" xfId="10038"/>
    <cellStyle name="Millares 2 4 3 4 2 2 2 2 2" xfId="10039"/>
    <cellStyle name="Millares 2 4 3 4 2 2 2 2 3" xfId="10040"/>
    <cellStyle name="Millares 2 4 3 4 2 2 2 3" xfId="10041"/>
    <cellStyle name="Millares 2 4 3 4 2 2 2 4" xfId="10042"/>
    <cellStyle name="Millares 2 4 3 4 2 2 3" xfId="10043"/>
    <cellStyle name="Millares 2 4 3 4 2 2 3 2" xfId="10044"/>
    <cellStyle name="Millares 2 4 3 4 2 2 3 3" xfId="10045"/>
    <cellStyle name="Millares 2 4 3 4 2 2 4" xfId="10046"/>
    <cellStyle name="Millares 2 4 3 4 2 2 5" xfId="10047"/>
    <cellStyle name="Millares 2 4 3 4 2 3" xfId="10048"/>
    <cellStyle name="Millares 2 4 3 4 2 3 2" xfId="10049"/>
    <cellStyle name="Millares 2 4 3 4 2 3 2 2" xfId="10050"/>
    <cellStyle name="Millares 2 4 3 4 2 3 2 3" xfId="10051"/>
    <cellStyle name="Millares 2 4 3 4 2 3 3" xfId="10052"/>
    <cellStyle name="Millares 2 4 3 4 2 3 4" xfId="10053"/>
    <cellStyle name="Millares 2 4 3 4 2 4" xfId="10054"/>
    <cellStyle name="Millares 2 4 3 4 2 4 2" xfId="10055"/>
    <cellStyle name="Millares 2 4 3 4 2 4 2 2" xfId="10056"/>
    <cellStyle name="Millares 2 4 3 4 2 4 2 3" xfId="10057"/>
    <cellStyle name="Millares 2 4 3 4 2 4 3" xfId="10058"/>
    <cellStyle name="Millares 2 4 3 4 2 4 4" xfId="10059"/>
    <cellStyle name="Millares 2 4 3 4 2 5" xfId="10060"/>
    <cellStyle name="Millares 2 4 3 4 2 5 2" xfId="10061"/>
    <cellStyle name="Millares 2 4 3 4 2 5 2 2" xfId="10062"/>
    <cellStyle name="Millares 2 4 3 4 2 5 2 3" xfId="10063"/>
    <cellStyle name="Millares 2 4 3 4 2 5 3" xfId="10064"/>
    <cellStyle name="Millares 2 4 3 4 2 5 4" xfId="10065"/>
    <cellStyle name="Millares 2 4 3 4 2 6" xfId="10066"/>
    <cellStyle name="Millares 2 4 3 4 2 6 2" xfId="10067"/>
    <cellStyle name="Millares 2 4 3 4 2 6 3" xfId="10068"/>
    <cellStyle name="Millares 2 4 3 4 2 7" xfId="10069"/>
    <cellStyle name="Millares 2 4 3 4 2 8" xfId="10070"/>
    <cellStyle name="Millares 2 4 3 4 3" xfId="10071"/>
    <cellStyle name="Millares 2 4 3 4 3 2" xfId="10072"/>
    <cellStyle name="Millares 2 4 3 4 3 2 2" xfId="10073"/>
    <cellStyle name="Millares 2 4 3 4 3 2 2 2" xfId="10074"/>
    <cellStyle name="Millares 2 4 3 4 3 2 2 3" xfId="10075"/>
    <cellStyle name="Millares 2 4 3 4 3 2 3" xfId="10076"/>
    <cellStyle name="Millares 2 4 3 4 3 2 4" xfId="10077"/>
    <cellStyle name="Millares 2 4 3 4 3 3" xfId="10078"/>
    <cellStyle name="Millares 2 4 3 4 3 3 2" xfId="10079"/>
    <cellStyle name="Millares 2 4 3 4 3 3 3" xfId="10080"/>
    <cellStyle name="Millares 2 4 3 4 3 4" xfId="10081"/>
    <cellStyle name="Millares 2 4 3 4 3 5" xfId="10082"/>
    <cellStyle name="Millares 2 4 3 4 4" xfId="10083"/>
    <cellStyle name="Millares 2 4 3 4 4 2" xfId="10084"/>
    <cellStyle name="Millares 2 4 3 4 4 2 2" xfId="10085"/>
    <cellStyle name="Millares 2 4 3 4 4 2 3" xfId="10086"/>
    <cellStyle name="Millares 2 4 3 4 4 3" xfId="10087"/>
    <cellStyle name="Millares 2 4 3 4 4 4" xfId="10088"/>
    <cellStyle name="Millares 2 4 3 4 5" xfId="10089"/>
    <cellStyle name="Millares 2 4 3 4 5 2" xfId="10090"/>
    <cellStyle name="Millares 2 4 3 4 5 2 2" xfId="10091"/>
    <cellStyle name="Millares 2 4 3 4 5 2 3" xfId="10092"/>
    <cellStyle name="Millares 2 4 3 4 5 3" xfId="10093"/>
    <cellStyle name="Millares 2 4 3 4 5 4" xfId="10094"/>
    <cellStyle name="Millares 2 4 3 4 6" xfId="10095"/>
    <cellStyle name="Millares 2 4 3 4 6 2" xfId="10096"/>
    <cellStyle name="Millares 2 4 3 4 6 2 2" xfId="10097"/>
    <cellStyle name="Millares 2 4 3 4 6 2 3" xfId="10098"/>
    <cellStyle name="Millares 2 4 3 4 6 3" xfId="10099"/>
    <cellStyle name="Millares 2 4 3 4 6 4" xfId="10100"/>
    <cellStyle name="Millares 2 4 3 4 7" xfId="10101"/>
    <cellStyle name="Millares 2 4 3 4 7 2" xfId="10102"/>
    <cellStyle name="Millares 2 4 3 4 7 3" xfId="10103"/>
    <cellStyle name="Millares 2 4 3 4 8" xfId="10104"/>
    <cellStyle name="Millares 2 4 3 4 9" xfId="10105"/>
    <cellStyle name="Millares 2 4 3 5" xfId="10106"/>
    <cellStyle name="Millares 2 4 3 5 2" xfId="10107"/>
    <cellStyle name="Millares 2 4 3 5 2 2" xfId="10108"/>
    <cellStyle name="Millares 2 4 3 5 2 2 2" xfId="10109"/>
    <cellStyle name="Millares 2 4 3 5 2 2 2 2" xfId="10110"/>
    <cellStyle name="Millares 2 4 3 5 2 2 2 3" xfId="10111"/>
    <cellStyle name="Millares 2 4 3 5 2 2 3" xfId="10112"/>
    <cellStyle name="Millares 2 4 3 5 2 2 4" xfId="10113"/>
    <cellStyle name="Millares 2 4 3 5 2 3" xfId="10114"/>
    <cellStyle name="Millares 2 4 3 5 2 3 2" xfId="10115"/>
    <cellStyle name="Millares 2 4 3 5 2 3 3" xfId="10116"/>
    <cellStyle name="Millares 2 4 3 5 2 4" xfId="10117"/>
    <cellStyle name="Millares 2 4 3 5 2 5" xfId="10118"/>
    <cellStyle name="Millares 2 4 3 5 3" xfId="10119"/>
    <cellStyle name="Millares 2 4 3 5 3 2" xfId="10120"/>
    <cellStyle name="Millares 2 4 3 5 3 2 2" xfId="10121"/>
    <cellStyle name="Millares 2 4 3 5 3 2 3" xfId="10122"/>
    <cellStyle name="Millares 2 4 3 5 3 3" xfId="10123"/>
    <cellStyle name="Millares 2 4 3 5 3 4" xfId="10124"/>
    <cellStyle name="Millares 2 4 3 5 4" xfId="10125"/>
    <cellStyle name="Millares 2 4 3 5 4 2" xfId="10126"/>
    <cellStyle name="Millares 2 4 3 5 4 2 2" xfId="10127"/>
    <cellStyle name="Millares 2 4 3 5 4 2 3" xfId="10128"/>
    <cellStyle name="Millares 2 4 3 5 4 3" xfId="10129"/>
    <cellStyle name="Millares 2 4 3 5 4 4" xfId="10130"/>
    <cellStyle name="Millares 2 4 3 5 5" xfId="10131"/>
    <cellStyle name="Millares 2 4 3 5 5 2" xfId="10132"/>
    <cellStyle name="Millares 2 4 3 5 5 2 2" xfId="10133"/>
    <cellStyle name="Millares 2 4 3 5 5 2 3" xfId="10134"/>
    <cellStyle name="Millares 2 4 3 5 5 3" xfId="10135"/>
    <cellStyle name="Millares 2 4 3 5 5 4" xfId="10136"/>
    <cellStyle name="Millares 2 4 3 5 6" xfId="10137"/>
    <cellStyle name="Millares 2 4 3 5 6 2" xfId="10138"/>
    <cellStyle name="Millares 2 4 3 5 6 3" xfId="10139"/>
    <cellStyle name="Millares 2 4 3 5 7" xfId="10140"/>
    <cellStyle name="Millares 2 4 3 5 8" xfId="10141"/>
    <cellStyle name="Millares 2 4 3 6" xfId="10142"/>
    <cellStyle name="Millares 2 4 3 6 2" xfId="10143"/>
    <cellStyle name="Millares 2 4 3 6 2 2" xfId="10144"/>
    <cellStyle name="Millares 2 4 3 6 2 2 2" xfId="10145"/>
    <cellStyle name="Millares 2 4 3 6 2 2 3" xfId="10146"/>
    <cellStyle name="Millares 2 4 3 6 2 3" xfId="10147"/>
    <cellStyle name="Millares 2 4 3 6 2 4" xfId="10148"/>
    <cellStyle name="Millares 2 4 3 6 3" xfId="10149"/>
    <cellStyle name="Millares 2 4 3 6 3 2" xfId="10150"/>
    <cellStyle name="Millares 2 4 3 6 3 3" xfId="10151"/>
    <cellStyle name="Millares 2 4 3 6 4" xfId="10152"/>
    <cellStyle name="Millares 2 4 3 6 5" xfId="10153"/>
    <cellStyle name="Millares 2 4 3 7" xfId="10154"/>
    <cellStyle name="Millares 2 4 3 7 2" xfId="10155"/>
    <cellStyle name="Millares 2 4 3 7 2 2" xfId="10156"/>
    <cellStyle name="Millares 2 4 3 7 2 3" xfId="10157"/>
    <cellStyle name="Millares 2 4 3 7 3" xfId="10158"/>
    <cellStyle name="Millares 2 4 3 7 4" xfId="10159"/>
    <cellStyle name="Millares 2 4 3 8" xfId="10160"/>
    <cellStyle name="Millares 2 4 3 8 2" xfId="10161"/>
    <cellStyle name="Millares 2 4 3 8 2 2" xfId="10162"/>
    <cellStyle name="Millares 2 4 3 8 2 3" xfId="10163"/>
    <cellStyle name="Millares 2 4 3 8 3" xfId="10164"/>
    <cellStyle name="Millares 2 4 3 8 4" xfId="10165"/>
    <cellStyle name="Millares 2 4 3 9" xfId="10166"/>
    <cellStyle name="Millares 2 4 3 9 2" xfId="10167"/>
    <cellStyle name="Millares 2 4 3 9 2 2" xfId="10168"/>
    <cellStyle name="Millares 2 4 3 9 2 3" xfId="10169"/>
    <cellStyle name="Millares 2 4 3 9 3" xfId="10170"/>
    <cellStyle name="Millares 2 4 3 9 4" xfId="10171"/>
    <cellStyle name="Millares 2 4 4" xfId="10172"/>
    <cellStyle name="Millares 2 4 4 2" xfId="10173"/>
    <cellStyle name="Millares 2 4 4 2 2" xfId="10174"/>
    <cellStyle name="Millares 2 4 4 2 2 2" xfId="10175"/>
    <cellStyle name="Millares 2 4 4 2 2 2 2" xfId="10176"/>
    <cellStyle name="Millares 2 4 4 2 2 2 2 2" xfId="10177"/>
    <cellStyle name="Millares 2 4 4 2 2 2 2 2 2" xfId="10178"/>
    <cellStyle name="Millares 2 4 4 2 2 2 2 2 3" xfId="10179"/>
    <cellStyle name="Millares 2 4 4 2 2 2 2 3" xfId="10180"/>
    <cellStyle name="Millares 2 4 4 2 2 2 2 4" xfId="10181"/>
    <cellStyle name="Millares 2 4 4 2 2 2 3" xfId="10182"/>
    <cellStyle name="Millares 2 4 4 2 2 2 3 2" xfId="10183"/>
    <cellStyle name="Millares 2 4 4 2 2 2 3 3" xfId="10184"/>
    <cellStyle name="Millares 2 4 4 2 2 2 4" xfId="10185"/>
    <cellStyle name="Millares 2 4 4 2 2 2 5" xfId="10186"/>
    <cellStyle name="Millares 2 4 4 2 2 3" xfId="10187"/>
    <cellStyle name="Millares 2 4 4 2 2 3 2" xfId="10188"/>
    <cellStyle name="Millares 2 4 4 2 2 3 2 2" xfId="10189"/>
    <cellStyle name="Millares 2 4 4 2 2 3 2 3" xfId="10190"/>
    <cellStyle name="Millares 2 4 4 2 2 3 3" xfId="10191"/>
    <cellStyle name="Millares 2 4 4 2 2 3 4" xfId="10192"/>
    <cellStyle name="Millares 2 4 4 2 2 4" xfId="10193"/>
    <cellStyle name="Millares 2 4 4 2 2 4 2" xfId="10194"/>
    <cellStyle name="Millares 2 4 4 2 2 4 2 2" xfId="10195"/>
    <cellStyle name="Millares 2 4 4 2 2 4 2 3" xfId="10196"/>
    <cellStyle name="Millares 2 4 4 2 2 4 3" xfId="10197"/>
    <cellStyle name="Millares 2 4 4 2 2 4 4" xfId="10198"/>
    <cellStyle name="Millares 2 4 4 2 2 5" xfId="10199"/>
    <cellStyle name="Millares 2 4 4 2 2 5 2" xfId="10200"/>
    <cellStyle name="Millares 2 4 4 2 2 5 2 2" xfId="10201"/>
    <cellStyle name="Millares 2 4 4 2 2 5 2 3" xfId="10202"/>
    <cellStyle name="Millares 2 4 4 2 2 5 3" xfId="10203"/>
    <cellStyle name="Millares 2 4 4 2 2 5 4" xfId="10204"/>
    <cellStyle name="Millares 2 4 4 2 2 6" xfId="10205"/>
    <cellStyle name="Millares 2 4 4 2 2 6 2" xfId="10206"/>
    <cellStyle name="Millares 2 4 4 2 2 6 3" xfId="10207"/>
    <cellStyle name="Millares 2 4 4 2 2 7" xfId="10208"/>
    <cellStyle name="Millares 2 4 4 2 2 8" xfId="10209"/>
    <cellStyle name="Millares 2 4 4 2 3" xfId="10210"/>
    <cellStyle name="Millares 2 4 4 2 3 2" xfId="10211"/>
    <cellStyle name="Millares 2 4 4 2 3 2 2" xfId="10212"/>
    <cellStyle name="Millares 2 4 4 2 3 2 2 2" xfId="10213"/>
    <cellStyle name="Millares 2 4 4 2 3 2 2 3" xfId="10214"/>
    <cellStyle name="Millares 2 4 4 2 3 2 3" xfId="10215"/>
    <cellStyle name="Millares 2 4 4 2 3 2 4" xfId="10216"/>
    <cellStyle name="Millares 2 4 4 2 3 3" xfId="10217"/>
    <cellStyle name="Millares 2 4 4 2 3 3 2" xfId="10218"/>
    <cellStyle name="Millares 2 4 4 2 3 3 3" xfId="10219"/>
    <cellStyle name="Millares 2 4 4 2 3 4" xfId="10220"/>
    <cellStyle name="Millares 2 4 4 2 3 5" xfId="10221"/>
    <cellStyle name="Millares 2 4 4 2 4" xfId="10222"/>
    <cellStyle name="Millares 2 4 4 2 4 2" xfId="10223"/>
    <cellStyle name="Millares 2 4 4 2 4 2 2" xfId="10224"/>
    <cellStyle name="Millares 2 4 4 2 4 2 3" xfId="10225"/>
    <cellStyle name="Millares 2 4 4 2 4 3" xfId="10226"/>
    <cellStyle name="Millares 2 4 4 2 4 4" xfId="10227"/>
    <cellStyle name="Millares 2 4 4 2 5" xfId="10228"/>
    <cellStyle name="Millares 2 4 4 2 5 2" xfId="10229"/>
    <cellStyle name="Millares 2 4 4 2 5 2 2" xfId="10230"/>
    <cellStyle name="Millares 2 4 4 2 5 2 3" xfId="10231"/>
    <cellStyle name="Millares 2 4 4 2 5 3" xfId="10232"/>
    <cellStyle name="Millares 2 4 4 2 5 4" xfId="10233"/>
    <cellStyle name="Millares 2 4 4 2 6" xfId="10234"/>
    <cellStyle name="Millares 2 4 4 2 6 2" xfId="10235"/>
    <cellStyle name="Millares 2 4 4 2 6 2 2" xfId="10236"/>
    <cellStyle name="Millares 2 4 4 2 6 2 3" xfId="10237"/>
    <cellStyle name="Millares 2 4 4 2 6 3" xfId="10238"/>
    <cellStyle name="Millares 2 4 4 2 6 4" xfId="10239"/>
    <cellStyle name="Millares 2 4 4 2 7" xfId="10240"/>
    <cellStyle name="Millares 2 4 4 2 7 2" xfId="10241"/>
    <cellStyle name="Millares 2 4 4 2 7 3" xfId="10242"/>
    <cellStyle name="Millares 2 4 4 2 8" xfId="10243"/>
    <cellStyle name="Millares 2 4 4 2 9" xfId="10244"/>
    <cellStyle name="Millares 2 4 4 3" xfId="10245"/>
    <cellStyle name="Millares 2 4 4 3 2" xfId="10246"/>
    <cellStyle name="Millares 2 4 4 3 2 2" xfId="10247"/>
    <cellStyle name="Millares 2 4 4 3 2 2 2" xfId="10248"/>
    <cellStyle name="Millares 2 4 4 3 2 2 2 2" xfId="10249"/>
    <cellStyle name="Millares 2 4 4 3 2 2 2 3" xfId="10250"/>
    <cellStyle name="Millares 2 4 4 3 2 2 3" xfId="10251"/>
    <cellStyle name="Millares 2 4 4 3 2 2 4" xfId="10252"/>
    <cellStyle name="Millares 2 4 4 3 2 3" xfId="10253"/>
    <cellStyle name="Millares 2 4 4 3 2 3 2" xfId="10254"/>
    <cellStyle name="Millares 2 4 4 3 2 3 3" xfId="10255"/>
    <cellStyle name="Millares 2 4 4 3 2 4" xfId="10256"/>
    <cellStyle name="Millares 2 4 4 3 2 5" xfId="10257"/>
    <cellStyle name="Millares 2 4 4 3 3" xfId="10258"/>
    <cellStyle name="Millares 2 4 4 3 3 2" xfId="10259"/>
    <cellStyle name="Millares 2 4 4 3 3 2 2" xfId="10260"/>
    <cellStyle name="Millares 2 4 4 3 3 2 3" xfId="10261"/>
    <cellStyle name="Millares 2 4 4 3 3 3" xfId="10262"/>
    <cellStyle name="Millares 2 4 4 3 3 4" xfId="10263"/>
    <cellStyle name="Millares 2 4 4 3 4" xfId="10264"/>
    <cellStyle name="Millares 2 4 4 3 4 2" xfId="10265"/>
    <cellStyle name="Millares 2 4 4 3 4 2 2" xfId="10266"/>
    <cellStyle name="Millares 2 4 4 3 4 2 3" xfId="10267"/>
    <cellStyle name="Millares 2 4 4 3 4 3" xfId="10268"/>
    <cellStyle name="Millares 2 4 4 3 4 4" xfId="10269"/>
    <cellStyle name="Millares 2 4 4 3 5" xfId="10270"/>
    <cellStyle name="Millares 2 4 4 3 5 2" xfId="10271"/>
    <cellStyle name="Millares 2 4 4 3 5 2 2" xfId="10272"/>
    <cellStyle name="Millares 2 4 4 3 5 2 3" xfId="10273"/>
    <cellStyle name="Millares 2 4 4 3 5 3" xfId="10274"/>
    <cellStyle name="Millares 2 4 4 3 5 4" xfId="10275"/>
    <cellStyle name="Millares 2 4 4 3 6" xfId="10276"/>
    <cellStyle name="Millares 2 4 4 3 6 2" xfId="10277"/>
    <cellStyle name="Millares 2 4 4 3 6 3" xfId="10278"/>
    <cellStyle name="Millares 2 4 4 3 7" xfId="10279"/>
    <cellStyle name="Millares 2 4 4 3 8" xfId="10280"/>
    <cellStyle name="Millares 2 4 4 4" xfId="10281"/>
    <cellStyle name="Millares 2 4 5" xfId="10282"/>
    <cellStyle name="Millares 2 4 5 2" xfId="10283"/>
    <cellStyle name="Millares 2 4 5 2 2" xfId="10284"/>
    <cellStyle name="Millares 2 4 5 2 3" xfId="10285"/>
    <cellStyle name="Millares 2 4 5 3" xfId="10286"/>
    <cellStyle name="Millares 2 4 5 4" xfId="10287"/>
    <cellStyle name="Millares 2 4 6" xfId="10288"/>
    <cellStyle name="Millares 2 4 6 2" xfId="10289"/>
    <cellStyle name="Millares 2 4 6 2 2" xfId="10290"/>
    <cellStyle name="Millares 2 4 6 2 3" xfId="10291"/>
    <cellStyle name="Millares 2 4 6 3" xfId="10292"/>
    <cellStyle name="Millares 2 4 6 4" xfId="10293"/>
    <cellStyle name="Millares 2 4 7" xfId="10294"/>
    <cellStyle name="Millares 2 5 2 10" xfId="10295"/>
    <cellStyle name="Millares 2 5 2 10 2" xfId="10296"/>
    <cellStyle name="Millares 2 5 2 10 2 2" xfId="10297"/>
    <cellStyle name="Millares 2 5 2 10 2 3" xfId="10298"/>
    <cellStyle name="Millares 2 5 2 10 3" xfId="10299"/>
    <cellStyle name="Millares 2 5 2 10 4" xfId="10300"/>
    <cellStyle name="Millares 2 5 2 11" xfId="10301"/>
    <cellStyle name="Millares 2 5 2 11 2" xfId="10302"/>
    <cellStyle name="Millares 2 5 2 11 2 2" xfId="10303"/>
    <cellStyle name="Millares 2 5 2 11 2 3" xfId="10304"/>
    <cellStyle name="Millares 2 5 2 11 3" xfId="10305"/>
    <cellStyle name="Millares 2 5 2 11 4" xfId="10306"/>
    <cellStyle name="Millares 2 5 2 12" xfId="10307"/>
    <cellStyle name="Millares 2 5 2 12 2" xfId="10308"/>
    <cellStyle name="Millares 2 5 2 12 2 2" xfId="10309"/>
    <cellStyle name="Millares 2 5 2 12 2 3" xfId="10310"/>
    <cellStyle name="Millares 2 5 2 12 3" xfId="10311"/>
    <cellStyle name="Millares 2 5 2 12 4" xfId="10312"/>
    <cellStyle name="Millares 2 5 2 13" xfId="10313"/>
    <cellStyle name="Millares 2 5 2 13 2" xfId="10314"/>
    <cellStyle name="Millares 2 5 2 13 3" xfId="10315"/>
    <cellStyle name="Millares 2 5 2 14" xfId="10316"/>
    <cellStyle name="Millares 2 5 2 14 2" xfId="10317"/>
    <cellStyle name="Millares 2 5 2 14 3" xfId="10318"/>
    <cellStyle name="Millares 2 5 2 15" xfId="10319"/>
    <cellStyle name="Millares 2 5 2 16" xfId="10320"/>
    <cellStyle name="Millares 2 5 2 17" xfId="10321"/>
    <cellStyle name="Millares 2 5 2 2" xfId="10322"/>
    <cellStyle name="Millares 2 5 2 2 10" xfId="10323"/>
    <cellStyle name="Millares 2 5 2 2 2" xfId="10324"/>
    <cellStyle name="Millares 2 5 2 2 2 2" xfId="10325"/>
    <cellStyle name="Millares 2 5 2 2 2 2 2" xfId="10326"/>
    <cellStyle name="Millares 2 5 2 2 2 2 2 2" xfId="10327"/>
    <cellStyle name="Millares 2 5 2 2 2 2 2 2 2" xfId="10328"/>
    <cellStyle name="Millares 2 5 2 2 2 2 2 2 2 2" xfId="10329"/>
    <cellStyle name="Millares 2 5 2 2 2 2 2 2 2 3" xfId="10330"/>
    <cellStyle name="Millares 2 5 2 2 2 2 2 2 3" xfId="10331"/>
    <cellStyle name="Millares 2 5 2 2 2 2 2 2 4" xfId="10332"/>
    <cellStyle name="Millares 2 5 2 2 2 2 2 3" xfId="10333"/>
    <cellStyle name="Millares 2 5 2 2 2 2 2 3 2" xfId="10334"/>
    <cellStyle name="Millares 2 5 2 2 2 2 2 3 3" xfId="10335"/>
    <cellStyle name="Millares 2 5 2 2 2 2 2 4" xfId="10336"/>
    <cellStyle name="Millares 2 5 2 2 2 2 2 5" xfId="10337"/>
    <cellStyle name="Millares 2 5 2 2 2 2 3" xfId="10338"/>
    <cellStyle name="Millares 2 5 2 2 2 2 3 2" xfId="10339"/>
    <cellStyle name="Millares 2 5 2 2 2 2 3 2 2" xfId="10340"/>
    <cellStyle name="Millares 2 5 2 2 2 2 3 2 3" xfId="10341"/>
    <cellStyle name="Millares 2 5 2 2 2 2 3 3" xfId="10342"/>
    <cellStyle name="Millares 2 5 2 2 2 2 3 4" xfId="10343"/>
    <cellStyle name="Millares 2 5 2 2 2 2 4" xfId="10344"/>
    <cellStyle name="Millares 2 5 2 2 2 2 4 2" xfId="10345"/>
    <cellStyle name="Millares 2 5 2 2 2 2 4 2 2" xfId="10346"/>
    <cellStyle name="Millares 2 5 2 2 2 2 4 2 3" xfId="10347"/>
    <cellStyle name="Millares 2 5 2 2 2 2 4 3" xfId="10348"/>
    <cellStyle name="Millares 2 5 2 2 2 2 4 4" xfId="10349"/>
    <cellStyle name="Millares 2 5 2 2 2 2 5" xfId="10350"/>
    <cellStyle name="Millares 2 5 2 2 2 2 5 2" xfId="10351"/>
    <cellStyle name="Millares 2 5 2 2 2 2 5 2 2" xfId="10352"/>
    <cellStyle name="Millares 2 5 2 2 2 2 5 2 3" xfId="10353"/>
    <cellStyle name="Millares 2 5 2 2 2 2 5 3" xfId="10354"/>
    <cellStyle name="Millares 2 5 2 2 2 2 5 4" xfId="10355"/>
    <cellStyle name="Millares 2 5 2 2 2 2 6" xfId="10356"/>
    <cellStyle name="Millares 2 5 2 2 2 2 6 2" xfId="10357"/>
    <cellStyle name="Millares 2 5 2 2 2 2 6 3" xfId="10358"/>
    <cellStyle name="Millares 2 5 2 2 2 2 7" xfId="10359"/>
    <cellStyle name="Millares 2 5 2 2 2 2 8" xfId="10360"/>
    <cellStyle name="Millares 2 5 2 2 2 3" xfId="10361"/>
    <cellStyle name="Millares 2 5 2 2 2 3 2" xfId="10362"/>
    <cellStyle name="Millares 2 5 2 2 2 3 2 2" xfId="10363"/>
    <cellStyle name="Millares 2 5 2 2 2 3 2 2 2" xfId="10364"/>
    <cellStyle name="Millares 2 5 2 2 2 3 2 2 3" xfId="10365"/>
    <cellStyle name="Millares 2 5 2 2 2 3 2 3" xfId="10366"/>
    <cellStyle name="Millares 2 5 2 2 2 3 2 4" xfId="10367"/>
    <cellStyle name="Millares 2 5 2 2 2 3 3" xfId="10368"/>
    <cellStyle name="Millares 2 5 2 2 2 3 3 2" xfId="10369"/>
    <cellStyle name="Millares 2 5 2 2 2 3 3 3" xfId="10370"/>
    <cellStyle name="Millares 2 5 2 2 2 3 4" xfId="10371"/>
    <cellStyle name="Millares 2 5 2 2 2 3 5" xfId="10372"/>
    <cellStyle name="Millares 2 5 2 2 2 4" xfId="10373"/>
    <cellStyle name="Millares 2 5 2 2 2 4 2" xfId="10374"/>
    <cellStyle name="Millares 2 5 2 2 2 4 2 2" xfId="10375"/>
    <cellStyle name="Millares 2 5 2 2 2 4 2 3" xfId="10376"/>
    <cellStyle name="Millares 2 5 2 2 2 4 3" xfId="10377"/>
    <cellStyle name="Millares 2 5 2 2 2 4 4" xfId="10378"/>
    <cellStyle name="Millares 2 5 2 2 2 5" xfId="10379"/>
    <cellStyle name="Millares 2 5 2 2 2 5 2" xfId="10380"/>
    <cellStyle name="Millares 2 5 2 2 2 5 2 2" xfId="10381"/>
    <cellStyle name="Millares 2 5 2 2 2 5 2 3" xfId="10382"/>
    <cellStyle name="Millares 2 5 2 2 2 5 3" xfId="10383"/>
    <cellStyle name="Millares 2 5 2 2 2 5 4" xfId="10384"/>
    <cellStyle name="Millares 2 5 2 2 2 6" xfId="10385"/>
    <cellStyle name="Millares 2 5 2 2 2 6 2" xfId="10386"/>
    <cellStyle name="Millares 2 5 2 2 2 6 2 2" xfId="10387"/>
    <cellStyle name="Millares 2 5 2 2 2 6 2 3" xfId="10388"/>
    <cellStyle name="Millares 2 5 2 2 2 6 3" xfId="10389"/>
    <cellStyle name="Millares 2 5 2 2 2 6 4" xfId="10390"/>
    <cellStyle name="Millares 2 5 2 2 2 7" xfId="10391"/>
    <cellStyle name="Millares 2 5 2 2 2 7 2" xfId="10392"/>
    <cellStyle name="Millares 2 5 2 2 2 7 3" xfId="10393"/>
    <cellStyle name="Millares 2 5 2 2 2 8" xfId="10394"/>
    <cellStyle name="Millares 2 5 2 2 2 9" xfId="10395"/>
    <cellStyle name="Millares 2 5 2 2 3" xfId="10396"/>
    <cellStyle name="Millares 2 5 2 2 3 2" xfId="10397"/>
    <cellStyle name="Millares 2 5 2 2 3 2 2" xfId="10398"/>
    <cellStyle name="Millares 2 5 2 2 3 2 2 2" xfId="10399"/>
    <cellStyle name="Millares 2 5 2 2 3 2 2 2 2" xfId="10400"/>
    <cellStyle name="Millares 2 5 2 2 3 2 2 2 3" xfId="10401"/>
    <cellStyle name="Millares 2 5 2 2 3 2 2 3" xfId="10402"/>
    <cellStyle name="Millares 2 5 2 2 3 2 2 4" xfId="10403"/>
    <cellStyle name="Millares 2 5 2 2 3 2 3" xfId="10404"/>
    <cellStyle name="Millares 2 5 2 2 3 2 3 2" xfId="10405"/>
    <cellStyle name="Millares 2 5 2 2 3 2 3 3" xfId="10406"/>
    <cellStyle name="Millares 2 5 2 2 3 2 4" xfId="10407"/>
    <cellStyle name="Millares 2 5 2 2 3 2 5" xfId="10408"/>
    <cellStyle name="Millares 2 5 2 2 3 3" xfId="10409"/>
    <cellStyle name="Millares 2 5 2 2 3 3 2" xfId="10410"/>
    <cellStyle name="Millares 2 5 2 2 3 3 2 2" xfId="10411"/>
    <cellStyle name="Millares 2 5 2 2 3 3 2 3" xfId="10412"/>
    <cellStyle name="Millares 2 5 2 2 3 3 3" xfId="10413"/>
    <cellStyle name="Millares 2 5 2 2 3 3 4" xfId="10414"/>
    <cellStyle name="Millares 2 5 2 2 3 4" xfId="10415"/>
    <cellStyle name="Millares 2 5 2 2 3 4 2" xfId="10416"/>
    <cellStyle name="Millares 2 5 2 2 3 4 2 2" xfId="10417"/>
    <cellStyle name="Millares 2 5 2 2 3 4 2 3" xfId="10418"/>
    <cellStyle name="Millares 2 5 2 2 3 4 3" xfId="10419"/>
    <cellStyle name="Millares 2 5 2 2 3 4 4" xfId="10420"/>
    <cellStyle name="Millares 2 5 2 2 3 5" xfId="10421"/>
    <cellStyle name="Millares 2 5 2 2 3 5 2" xfId="10422"/>
    <cellStyle name="Millares 2 5 2 2 3 5 2 2" xfId="10423"/>
    <cellStyle name="Millares 2 5 2 2 3 5 2 3" xfId="10424"/>
    <cellStyle name="Millares 2 5 2 2 3 5 3" xfId="10425"/>
    <cellStyle name="Millares 2 5 2 2 3 5 4" xfId="10426"/>
    <cellStyle name="Millares 2 5 2 2 3 6" xfId="10427"/>
    <cellStyle name="Millares 2 5 2 2 3 6 2" xfId="10428"/>
    <cellStyle name="Millares 2 5 2 2 3 6 3" xfId="10429"/>
    <cellStyle name="Millares 2 5 2 2 3 7" xfId="10430"/>
    <cellStyle name="Millares 2 5 2 2 3 8" xfId="10431"/>
    <cellStyle name="Millares 2 5 2 2 4" xfId="10432"/>
    <cellStyle name="Millares 2 5 2 2 4 2" xfId="10433"/>
    <cellStyle name="Millares 2 5 2 2 4 2 2" xfId="10434"/>
    <cellStyle name="Millares 2 5 2 2 4 2 2 2" xfId="10435"/>
    <cellStyle name="Millares 2 5 2 2 4 2 2 3" xfId="10436"/>
    <cellStyle name="Millares 2 5 2 2 4 2 3" xfId="10437"/>
    <cellStyle name="Millares 2 5 2 2 4 2 4" xfId="10438"/>
    <cellStyle name="Millares 2 5 2 2 4 3" xfId="10439"/>
    <cellStyle name="Millares 2 5 2 2 4 3 2" xfId="10440"/>
    <cellStyle name="Millares 2 5 2 2 4 3 3" xfId="10441"/>
    <cellStyle name="Millares 2 5 2 2 4 4" xfId="10442"/>
    <cellStyle name="Millares 2 5 2 2 4 5" xfId="10443"/>
    <cellStyle name="Millares 2 5 2 2 5" xfId="10444"/>
    <cellStyle name="Millares 2 5 2 2 5 2" xfId="10445"/>
    <cellStyle name="Millares 2 5 2 2 5 2 2" xfId="10446"/>
    <cellStyle name="Millares 2 5 2 2 5 2 3" xfId="10447"/>
    <cellStyle name="Millares 2 5 2 2 5 3" xfId="10448"/>
    <cellStyle name="Millares 2 5 2 2 5 4" xfId="10449"/>
    <cellStyle name="Millares 2 5 2 2 6" xfId="10450"/>
    <cellStyle name="Millares 2 5 2 2 6 2" xfId="10451"/>
    <cellStyle name="Millares 2 5 2 2 6 2 2" xfId="10452"/>
    <cellStyle name="Millares 2 5 2 2 6 2 3" xfId="10453"/>
    <cellStyle name="Millares 2 5 2 2 6 3" xfId="10454"/>
    <cellStyle name="Millares 2 5 2 2 6 4" xfId="10455"/>
    <cellStyle name="Millares 2 5 2 2 7" xfId="10456"/>
    <cellStyle name="Millares 2 5 2 2 7 2" xfId="10457"/>
    <cellStyle name="Millares 2 5 2 2 7 2 2" xfId="10458"/>
    <cellStyle name="Millares 2 5 2 2 7 2 3" xfId="10459"/>
    <cellStyle name="Millares 2 5 2 2 7 3" xfId="10460"/>
    <cellStyle name="Millares 2 5 2 2 7 4" xfId="10461"/>
    <cellStyle name="Millares 2 5 2 2 8" xfId="10462"/>
    <cellStyle name="Millares 2 5 2 2 8 2" xfId="10463"/>
    <cellStyle name="Millares 2 5 2 2 8 3" xfId="10464"/>
    <cellStyle name="Millares 2 5 2 2 9" xfId="10465"/>
    <cellStyle name="Millares 2 5 2 3" xfId="10466"/>
    <cellStyle name="Millares 2 5 2 3 10" xfId="10467"/>
    <cellStyle name="Millares 2 5 2 3 2" xfId="10468"/>
    <cellStyle name="Millares 2 5 2 3 2 2" xfId="10469"/>
    <cellStyle name="Millares 2 5 2 3 2 2 2" xfId="10470"/>
    <cellStyle name="Millares 2 5 2 3 2 2 2 2" xfId="10471"/>
    <cellStyle name="Millares 2 5 2 3 2 2 2 2 2" xfId="10472"/>
    <cellStyle name="Millares 2 5 2 3 2 2 2 2 2 2" xfId="10473"/>
    <cellStyle name="Millares 2 5 2 3 2 2 2 2 2 3" xfId="10474"/>
    <cellStyle name="Millares 2 5 2 3 2 2 2 2 3" xfId="10475"/>
    <cellStyle name="Millares 2 5 2 3 2 2 2 2 4" xfId="10476"/>
    <cellStyle name="Millares 2 5 2 3 2 2 2 3" xfId="10477"/>
    <cellStyle name="Millares 2 5 2 3 2 2 2 3 2" xfId="10478"/>
    <cellStyle name="Millares 2 5 2 3 2 2 2 3 3" xfId="10479"/>
    <cellStyle name="Millares 2 5 2 3 2 2 2 4" xfId="10480"/>
    <cellStyle name="Millares 2 5 2 3 2 2 2 5" xfId="10481"/>
    <cellStyle name="Millares 2 5 2 3 2 2 3" xfId="10482"/>
    <cellStyle name="Millares 2 5 2 3 2 2 3 2" xfId="10483"/>
    <cellStyle name="Millares 2 5 2 3 2 2 3 2 2" xfId="10484"/>
    <cellStyle name="Millares 2 5 2 3 2 2 3 2 3" xfId="10485"/>
    <cellStyle name="Millares 2 5 2 3 2 2 3 3" xfId="10486"/>
    <cellStyle name="Millares 2 5 2 3 2 2 3 4" xfId="10487"/>
    <cellStyle name="Millares 2 5 2 3 2 2 4" xfId="10488"/>
    <cellStyle name="Millares 2 5 2 3 2 2 4 2" xfId="10489"/>
    <cellStyle name="Millares 2 5 2 3 2 2 4 2 2" xfId="10490"/>
    <cellStyle name="Millares 2 5 2 3 2 2 4 2 3" xfId="10491"/>
    <cellStyle name="Millares 2 5 2 3 2 2 4 3" xfId="10492"/>
    <cellStyle name="Millares 2 5 2 3 2 2 4 4" xfId="10493"/>
    <cellStyle name="Millares 2 5 2 3 2 2 5" xfId="10494"/>
    <cellStyle name="Millares 2 5 2 3 2 2 5 2" xfId="10495"/>
    <cellStyle name="Millares 2 5 2 3 2 2 5 2 2" xfId="10496"/>
    <cellStyle name="Millares 2 5 2 3 2 2 5 2 3" xfId="10497"/>
    <cellStyle name="Millares 2 5 2 3 2 2 5 3" xfId="10498"/>
    <cellStyle name="Millares 2 5 2 3 2 2 5 4" xfId="10499"/>
    <cellStyle name="Millares 2 5 2 3 2 2 6" xfId="10500"/>
    <cellStyle name="Millares 2 5 2 3 2 2 6 2" xfId="10501"/>
    <cellStyle name="Millares 2 5 2 3 2 2 6 3" xfId="10502"/>
    <cellStyle name="Millares 2 5 2 3 2 2 7" xfId="10503"/>
    <cellStyle name="Millares 2 5 2 3 2 2 8" xfId="10504"/>
    <cellStyle name="Millares 2 5 2 3 2 3" xfId="10505"/>
    <cellStyle name="Millares 2 5 2 3 2 3 2" xfId="10506"/>
    <cellStyle name="Millares 2 5 2 3 2 3 2 2" xfId="10507"/>
    <cellStyle name="Millares 2 5 2 3 2 3 2 2 2" xfId="10508"/>
    <cellStyle name="Millares 2 5 2 3 2 3 2 2 3" xfId="10509"/>
    <cellStyle name="Millares 2 5 2 3 2 3 2 3" xfId="10510"/>
    <cellStyle name="Millares 2 5 2 3 2 3 2 4" xfId="10511"/>
    <cellStyle name="Millares 2 5 2 3 2 3 3" xfId="10512"/>
    <cellStyle name="Millares 2 5 2 3 2 3 3 2" xfId="10513"/>
    <cellStyle name="Millares 2 5 2 3 2 3 3 3" xfId="10514"/>
    <cellStyle name="Millares 2 5 2 3 2 3 4" xfId="10515"/>
    <cellStyle name="Millares 2 5 2 3 2 3 5" xfId="10516"/>
    <cellStyle name="Millares 2 5 2 3 2 4" xfId="10517"/>
    <cellStyle name="Millares 2 5 2 3 2 4 2" xfId="10518"/>
    <cellStyle name="Millares 2 5 2 3 2 4 2 2" xfId="10519"/>
    <cellStyle name="Millares 2 5 2 3 2 4 2 3" xfId="10520"/>
    <cellStyle name="Millares 2 5 2 3 2 4 3" xfId="10521"/>
    <cellStyle name="Millares 2 5 2 3 2 4 4" xfId="10522"/>
    <cellStyle name="Millares 2 5 2 3 2 5" xfId="10523"/>
    <cellStyle name="Millares 2 5 2 3 2 5 2" xfId="10524"/>
    <cellStyle name="Millares 2 5 2 3 2 5 2 2" xfId="10525"/>
    <cellStyle name="Millares 2 5 2 3 2 5 2 3" xfId="10526"/>
    <cellStyle name="Millares 2 5 2 3 2 5 3" xfId="10527"/>
    <cellStyle name="Millares 2 5 2 3 2 5 4" xfId="10528"/>
    <cellStyle name="Millares 2 5 2 3 2 6" xfId="10529"/>
    <cellStyle name="Millares 2 5 2 3 2 6 2" xfId="10530"/>
    <cellStyle name="Millares 2 5 2 3 2 6 2 2" xfId="10531"/>
    <cellStyle name="Millares 2 5 2 3 2 6 2 3" xfId="10532"/>
    <cellStyle name="Millares 2 5 2 3 2 6 3" xfId="10533"/>
    <cellStyle name="Millares 2 5 2 3 2 6 4" xfId="10534"/>
    <cellStyle name="Millares 2 5 2 3 2 7" xfId="10535"/>
    <cellStyle name="Millares 2 5 2 3 2 7 2" xfId="10536"/>
    <cellStyle name="Millares 2 5 2 3 2 7 3" xfId="10537"/>
    <cellStyle name="Millares 2 5 2 3 2 8" xfId="10538"/>
    <cellStyle name="Millares 2 5 2 3 2 9" xfId="10539"/>
    <cellStyle name="Millares 2 5 2 3 3" xfId="10540"/>
    <cellStyle name="Millares 2 5 2 3 3 2" xfId="10541"/>
    <cellStyle name="Millares 2 5 2 3 3 2 2" xfId="10542"/>
    <cellStyle name="Millares 2 5 2 3 3 2 2 2" xfId="10543"/>
    <cellStyle name="Millares 2 5 2 3 3 2 2 2 2" xfId="10544"/>
    <cellStyle name="Millares 2 5 2 3 3 2 2 2 3" xfId="10545"/>
    <cellStyle name="Millares 2 5 2 3 3 2 2 3" xfId="10546"/>
    <cellStyle name="Millares 2 5 2 3 3 2 2 4" xfId="10547"/>
    <cellStyle name="Millares 2 5 2 3 3 2 3" xfId="10548"/>
    <cellStyle name="Millares 2 5 2 3 3 2 3 2" xfId="10549"/>
    <cellStyle name="Millares 2 5 2 3 3 2 3 3" xfId="10550"/>
    <cellStyle name="Millares 2 5 2 3 3 2 4" xfId="10551"/>
    <cellStyle name="Millares 2 5 2 3 3 2 5" xfId="10552"/>
    <cellStyle name="Millares 2 5 2 3 3 3" xfId="10553"/>
    <cellStyle name="Millares 2 5 2 3 3 3 2" xfId="10554"/>
    <cellStyle name="Millares 2 5 2 3 3 3 2 2" xfId="10555"/>
    <cellStyle name="Millares 2 5 2 3 3 3 2 3" xfId="10556"/>
    <cellStyle name="Millares 2 5 2 3 3 3 3" xfId="10557"/>
    <cellStyle name="Millares 2 5 2 3 3 3 4" xfId="10558"/>
    <cellStyle name="Millares 2 5 2 3 3 4" xfId="10559"/>
    <cellStyle name="Millares 2 5 2 3 3 4 2" xfId="10560"/>
    <cellStyle name="Millares 2 5 2 3 3 4 2 2" xfId="10561"/>
    <cellStyle name="Millares 2 5 2 3 3 4 2 3" xfId="10562"/>
    <cellStyle name="Millares 2 5 2 3 3 4 3" xfId="10563"/>
    <cellStyle name="Millares 2 5 2 3 3 4 4" xfId="10564"/>
    <cellStyle name="Millares 2 5 2 3 3 5" xfId="10565"/>
    <cellStyle name="Millares 2 5 2 3 3 5 2" xfId="10566"/>
    <cellStyle name="Millares 2 5 2 3 3 5 2 2" xfId="10567"/>
    <cellStyle name="Millares 2 5 2 3 3 5 2 3" xfId="10568"/>
    <cellStyle name="Millares 2 5 2 3 3 5 3" xfId="10569"/>
    <cellStyle name="Millares 2 5 2 3 3 5 4" xfId="10570"/>
    <cellStyle name="Millares 2 5 2 3 3 6" xfId="10571"/>
    <cellStyle name="Millares 2 5 2 3 3 6 2" xfId="10572"/>
    <cellStyle name="Millares 2 5 2 3 3 6 3" xfId="10573"/>
    <cellStyle name="Millares 2 5 2 3 3 7" xfId="10574"/>
    <cellStyle name="Millares 2 5 2 3 3 8" xfId="10575"/>
    <cellStyle name="Millares 2 5 2 3 4" xfId="10576"/>
    <cellStyle name="Millares 2 5 2 3 4 2" xfId="10577"/>
    <cellStyle name="Millares 2 5 2 3 4 2 2" xfId="10578"/>
    <cellStyle name="Millares 2 5 2 3 4 2 2 2" xfId="10579"/>
    <cellStyle name="Millares 2 5 2 3 4 2 2 3" xfId="10580"/>
    <cellStyle name="Millares 2 5 2 3 4 2 3" xfId="10581"/>
    <cellStyle name="Millares 2 5 2 3 4 2 4" xfId="10582"/>
    <cellStyle name="Millares 2 5 2 3 4 3" xfId="10583"/>
    <cellStyle name="Millares 2 5 2 3 4 3 2" xfId="10584"/>
    <cellStyle name="Millares 2 5 2 3 4 3 3" xfId="10585"/>
    <cellStyle name="Millares 2 5 2 3 4 4" xfId="10586"/>
    <cellStyle name="Millares 2 5 2 3 4 5" xfId="10587"/>
    <cellStyle name="Millares 2 5 2 3 5" xfId="10588"/>
    <cellStyle name="Millares 2 5 2 3 5 2" xfId="10589"/>
    <cellStyle name="Millares 2 5 2 3 5 2 2" xfId="10590"/>
    <cellStyle name="Millares 2 5 2 3 5 2 3" xfId="10591"/>
    <cellStyle name="Millares 2 5 2 3 5 3" xfId="10592"/>
    <cellStyle name="Millares 2 5 2 3 5 4" xfId="10593"/>
    <cellStyle name="Millares 2 5 2 3 6" xfId="10594"/>
    <cellStyle name="Millares 2 5 2 3 6 2" xfId="10595"/>
    <cellStyle name="Millares 2 5 2 3 6 2 2" xfId="10596"/>
    <cellStyle name="Millares 2 5 2 3 6 2 3" xfId="10597"/>
    <cellStyle name="Millares 2 5 2 3 6 3" xfId="10598"/>
    <cellStyle name="Millares 2 5 2 3 6 4" xfId="10599"/>
    <cellStyle name="Millares 2 5 2 3 7" xfId="10600"/>
    <cellStyle name="Millares 2 5 2 3 7 2" xfId="10601"/>
    <cellStyle name="Millares 2 5 2 3 7 2 2" xfId="10602"/>
    <cellStyle name="Millares 2 5 2 3 7 2 3" xfId="10603"/>
    <cellStyle name="Millares 2 5 2 3 7 3" xfId="10604"/>
    <cellStyle name="Millares 2 5 2 3 7 4" xfId="10605"/>
    <cellStyle name="Millares 2 5 2 3 8" xfId="10606"/>
    <cellStyle name="Millares 2 5 2 3 8 2" xfId="10607"/>
    <cellStyle name="Millares 2 5 2 3 8 3" xfId="10608"/>
    <cellStyle name="Millares 2 5 2 3 9" xfId="10609"/>
    <cellStyle name="Millares 2 5 2 4" xfId="10610"/>
    <cellStyle name="Millares 2 5 2 4 2" xfId="10611"/>
    <cellStyle name="Millares 2 5 2 4 2 2" xfId="10612"/>
    <cellStyle name="Millares 2 5 2 4 2 2 2" xfId="10613"/>
    <cellStyle name="Millares 2 5 2 4 2 2 2 2" xfId="10614"/>
    <cellStyle name="Millares 2 5 2 4 2 2 2 2 2" xfId="10615"/>
    <cellStyle name="Millares 2 5 2 4 2 2 2 2 3" xfId="10616"/>
    <cellStyle name="Millares 2 5 2 4 2 2 2 3" xfId="10617"/>
    <cellStyle name="Millares 2 5 2 4 2 2 2 4" xfId="10618"/>
    <cellStyle name="Millares 2 5 2 4 2 2 3" xfId="10619"/>
    <cellStyle name="Millares 2 5 2 4 2 2 3 2" xfId="10620"/>
    <cellStyle name="Millares 2 5 2 4 2 2 3 3" xfId="10621"/>
    <cellStyle name="Millares 2 5 2 4 2 2 4" xfId="10622"/>
    <cellStyle name="Millares 2 5 2 4 2 2 5" xfId="10623"/>
    <cellStyle name="Millares 2 5 2 4 2 3" xfId="10624"/>
    <cellStyle name="Millares 2 5 2 4 2 3 2" xfId="10625"/>
    <cellStyle name="Millares 2 5 2 4 2 3 2 2" xfId="10626"/>
    <cellStyle name="Millares 2 5 2 4 2 3 2 3" xfId="10627"/>
    <cellStyle name="Millares 2 5 2 4 2 3 3" xfId="10628"/>
    <cellStyle name="Millares 2 5 2 4 2 3 4" xfId="10629"/>
    <cellStyle name="Millares 2 5 2 4 2 4" xfId="10630"/>
    <cellStyle name="Millares 2 5 2 4 2 4 2" xfId="10631"/>
    <cellStyle name="Millares 2 5 2 4 2 4 2 2" xfId="10632"/>
    <cellStyle name="Millares 2 5 2 4 2 4 2 3" xfId="10633"/>
    <cellStyle name="Millares 2 5 2 4 2 4 3" xfId="10634"/>
    <cellStyle name="Millares 2 5 2 4 2 4 4" xfId="10635"/>
    <cellStyle name="Millares 2 5 2 4 2 5" xfId="10636"/>
    <cellStyle name="Millares 2 5 2 4 2 5 2" xfId="10637"/>
    <cellStyle name="Millares 2 5 2 4 2 5 2 2" xfId="10638"/>
    <cellStyle name="Millares 2 5 2 4 2 5 2 3" xfId="10639"/>
    <cellStyle name="Millares 2 5 2 4 2 5 3" xfId="10640"/>
    <cellStyle name="Millares 2 5 2 4 2 5 4" xfId="10641"/>
    <cellStyle name="Millares 2 5 2 4 2 6" xfId="10642"/>
    <cellStyle name="Millares 2 5 2 4 2 6 2" xfId="10643"/>
    <cellStyle name="Millares 2 5 2 4 2 6 3" xfId="10644"/>
    <cellStyle name="Millares 2 5 2 4 2 7" xfId="10645"/>
    <cellStyle name="Millares 2 5 2 4 2 8" xfId="10646"/>
    <cellStyle name="Millares 2 5 2 4 3" xfId="10647"/>
    <cellStyle name="Millares 2 5 2 4 3 2" xfId="10648"/>
    <cellStyle name="Millares 2 5 2 4 3 2 2" xfId="10649"/>
    <cellStyle name="Millares 2 5 2 4 3 2 2 2" xfId="10650"/>
    <cellStyle name="Millares 2 5 2 4 3 2 2 3" xfId="10651"/>
    <cellStyle name="Millares 2 5 2 4 3 2 3" xfId="10652"/>
    <cellStyle name="Millares 2 5 2 4 3 2 4" xfId="10653"/>
    <cellStyle name="Millares 2 5 2 4 3 3" xfId="10654"/>
    <cellStyle name="Millares 2 5 2 4 3 3 2" xfId="10655"/>
    <cellStyle name="Millares 2 5 2 4 3 3 3" xfId="10656"/>
    <cellStyle name="Millares 2 5 2 4 3 4" xfId="10657"/>
    <cellStyle name="Millares 2 5 2 4 3 5" xfId="10658"/>
    <cellStyle name="Millares 2 5 2 4 4" xfId="10659"/>
    <cellStyle name="Millares 2 5 2 4 4 2" xfId="10660"/>
    <cellStyle name="Millares 2 5 2 4 4 2 2" xfId="10661"/>
    <cellStyle name="Millares 2 5 2 4 4 2 3" xfId="10662"/>
    <cellStyle name="Millares 2 5 2 4 4 3" xfId="10663"/>
    <cellStyle name="Millares 2 5 2 4 4 4" xfId="10664"/>
    <cellStyle name="Millares 2 5 2 4 5" xfId="10665"/>
    <cellStyle name="Millares 2 5 2 4 5 2" xfId="10666"/>
    <cellStyle name="Millares 2 5 2 4 5 2 2" xfId="10667"/>
    <cellStyle name="Millares 2 5 2 4 5 2 3" xfId="10668"/>
    <cellStyle name="Millares 2 5 2 4 5 3" xfId="10669"/>
    <cellStyle name="Millares 2 5 2 4 5 4" xfId="10670"/>
    <cellStyle name="Millares 2 5 2 4 6" xfId="10671"/>
    <cellStyle name="Millares 2 5 2 4 6 2" xfId="10672"/>
    <cellStyle name="Millares 2 5 2 4 6 2 2" xfId="10673"/>
    <cellStyle name="Millares 2 5 2 4 6 2 3" xfId="10674"/>
    <cellStyle name="Millares 2 5 2 4 6 3" xfId="10675"/>
    <cellStyle name="Millares 2 5 2 4 6 4" xfId="10676"/>
    <cellStyle name="Millares 2 5 2 4 7" xfId="10677"/>
    <cellStyle name="Millares 2 5 2 4 7 2" xfId="10678"/>
    <cellStyle name="Millares 2 5 2 4 7 3" xfId="10679"/>
    <cellStyle name="Millares 2 5 2 4 8" xfId="10680"/>
    <cellStyle name="Millares 2 5 2 4 9" xfId="10681"/>
    <cellStyle name="Millares 2 5 2 5" xfId="10682"/>
    <cellStyle name="Millares 2 5 2 5 2" xfId="10683"/>
    <cellStyle name="Millares 2 5 2 5 2 2" xfId="10684"/>
    <cellStyle name="Millares 2 5 2 5 2 2 2" xfId="10685"/>
    <cellStyle name="Millares 2 5 2 5 2 2 2 2" xfId="10686"/>
    <cellStyle name="Millares 2 5 2 5 2 2 2 2 2" xfId="10687"/>
    <cellStyle name="Millares 2 5 2 5 2 2 2 2 3" xfId="10688"/>
    <cellStyle name="Millares 2 5 2 5 2 2 2 3" xfId="10689"/>
    <cellStyle name="Millares 2 5 2 5 2 2 2 4" xfId="10690"/>
    <cellStyle name="Millares 2 5 2 5 2 2 3" xfId="10691"/>
    <cellStyle name="Millares 2 5 2 5 2 2 3 2" xfId="10692"/>
    <cellStyle name="Millares 2 5 2 5 2 2 3 3" xfId="10693"/>
    <cellStyle name="Millares 2 5 2 5 2 2 4" xfId="10694"/>
    <cellStyle name="Millares 2 5 2 5 2 2 5" xfId="10695"/>
    <cellStyle name="Millares 2 5 2 5 2 3" xfId="10696"/>
    <cellStyle name="Millares 2 5 2 5 2 3 2" xfId="10697"/>
    <cellStyle name="Millares 2 5 2 5 2 3 2 2" xfId="10698"/>
    <cellStyle name="Millares 2 5 2 5 2 3 2 3" xfId="10699"/>
    <cellStyle name="Millares 2 5 2 5 2 3 3" xfId="10700"/>
    <cellStyle name="Millares 2 5 2 5 2 3 4" xfId="10701"/>
    <cellStyle name="Millares 2 5 2 5 2 4" xfId="10702"/>
    <cellStyle name="Millares 2 5 2 5 2 4 2" xfId="10703"/>
    <cellStyle name="Millares 2 5 2 5 2 4 2 2" xfId="10704"/>
    <cellStyle name="Millares 2 5 2 5 2 4 2 3" xfId="10705"/>
    <cellStyle name="Millares 2 5 2 5 2 4 3" xfId="10706"/>
    <cellStyle name="Millares 2 5 2 5 2 4 4" xfId="10707"/>
    <cellStyle name="Millares 2 5 2 5 2 5" xfId="10708"/>
    <cellStyle name="Millares 2 5 2 5 2 5 2" xfId="10709"/>
    <cellStyle name="Millares 2 5 2 5 2 5 2 2" xfId="10710"/>
    <cellStyle name="Millares 2 5 2 5 2 5 2 3" xfId="10711"/>
    <cellStyle name="Millares 2 5 2 5 2 5 3" xfId="10712"/>
    <cellStyle name="Millares 2 5 2 5 2 5 4" xfId="10713"/>
    <cellStyle name="Millares 2 5 2 5 2 6" xfId="10714"/>
    <cellStyle name="Millares 2 5 2 5 2 6 2" xfId="10715"/>
    <cellStyle name="Millares 2 5 2 5 2 6 3" xfId="10716"/>
    <cellStyle name="Millares 2 5 2 5 2 7" xfId="10717"/>
    <cellStyle name="Millares 2 5 2 5 2 8" xfId="10718"/>
    <cellStyle name="Millares 2 5 2 5 3" xfId="10719"/>
    <cellStyle name="Millares 2 5 2 5 3 2" xfId="10720"/>
    <cellStyle name="Millares 2 5 2 5 3 2 2" xfId="10721"/>
    <cellStyle name="Millares 2 5 2 5 3 2 2 2" xfId="10722"/>
    <cellStyle name="Millares 2 5 2 5 3 2 2 3" xfId="10723"/>
    <cellStyle name="Millares 2 5 2 5 3 2 3" xfId="10724"/>
    <cellStyle name="Millares 2 5 2 5 3 2 4" xfId="10725"/>
    <cellStyle name="Millares 2 5 2 5 3 3" xfId="10726"/>
    <cellStyle name="Millares 2 5 2 5 3 3 2" xfId="10727"/>
    <cellStyle name="Millares 2 5 2 5 3 3 3" xfId="10728"/>
    <cellStyle name="Millares 2 5 2 5 3 4" xfId="10729"/>
    <cellStyle name="Millares 2 5 2 5 3 5" xfId="10730"/>
    <cellStyle name="Millares 2 5 2 5 4" xfId="10731"/>
    <cellStyle name="Millares 2 5 2 5 4 2" xfId="10732"/>
    <cellStyle name="Millares 2 5 2 5 4 2 2" xfId="10733"/>
    <cellStyle name="Millares 2 5 2 5 4 2 3" xfId="10734"/>
    <cellStyle name="Millares 2 5 2 5 4 3" xfId="10735"/>
    <cellStyle name="Millares 2 5 2 5 4 4" xfId="10736"/>
    <cellStyle name="Millares 2 5 2 5 5" xfId="10737"/>
    <cellStyle name="Millares 2 5 2 5 5 2" xfId="10738"/>
    <cellStyle name="Millares 2 5 2 5 5 2 2" xfId="10739"/>
    <cellStyle name="Millares 2 5 2 5 5 2 3" xfId="10740"/>
    <cellStyle name="Millares 2 5 2 5 5 3" xfId="10741"/>
    <cellStyle name="Millares 2 5 2 5 5 4" xfId="10742"/>
    <cellStyle name="Millares 2 5 2 5 6" xfId="10743"/>
    <cellStyle name="Millares 2 5 2 5 6 2" xfId="10744"/>
    <cellStyle name="Millares 2 5 2 5 6 2 2" xfId="10745"/>
    <cellStyle name="Millares 2 5 2 5 6 2 3" xfId="10746"/>
    <cellStyle name="Millares 2 5 2 5 6 3" xfId="10747"/>
    <cellStyle name="Millares 2 5 2 5 6 4" xfId="10748"/>
    <cellStyle name="Millares 2 5 2 5 7" xfId="10749"/>
    <cellStyle name="Millares 2 5 2 5 7 2" xfId="10750"/>
    <cellStyle name="Millares 2 5 2 5 7 3" xfId="10751"/>
    <cellStyle name="Millares 2 5 2 5 8" xfId="10752"/>
    <cellStyle name="Millares 2 5 2 5 9" xfId="10753"/>
    <cellStyle name="Millares 2 5 2 6" xfId="10754"/>
    <cellStyle name="Millares 2 5 2 6 2" xfId="10755"/>
    <cellStyle name="Millares 2 5 2 6 2 2" xfId="10756"/>
    <cellStyle name="Millares 2 5 2 6 2 2 2" xfId="10757"/>
    <cellStyle name="Millares 2 5 2 6 2 2 2 2" xfId="10758"/>
    <cellStyle name="Millares 2 5 2 6 2 2 2 3" xfId="10759"/>
    <cellStyle name="Millares 2 5 2 6 2 2 3" xfId="10760"/>
    <cellStyle name="Millares 2 5 2 6 2 2 4" xfId="10761"/>
    <cellStyle name="Millares 2 5 2 6 2 3" xfId="10762"/>
    <cellStyle name="Millares 2 5 2 6 2 3 2" xfId="10763"/>
    <cellStyle name="Millares 2 5 2 6 2 3 3" xfId="10764"/>
    <cellStyle name="Millares 2 5 2 6 2 4" xfId="10765"/>
    <cellStyle name="Millares 2 5 2 6 2 5" xfId="10766"/>
    <cellStyle name="Millares 2 5 2 6 3" xfId="10767"/>
    <cellStyle name="Millares 2 5 2 6 3 2" xfId="10768"/>
    <cellStyle name="Millares 2 5 2 6 3 2 2" xfId="10769"/>
    <cellStyle name="Millares 2 5 2 6 3 2 3" xfId="10770"/>
    <cellStyle name="Millares 2 5 2 6 3 3" xfId="10771"/>
    <cellStyle name="Millares 2 5 2 6 3 4" xfId="10772"/>
    <cellStyle name="Millares 2 5 2 6 4" xfId="10773"/>
    <cellStyle name="Millares 2 5 2 6 4 2" xfId="10774"/>
    <cellStyle name="Millares 2 5 2 6 4 2 2" xfId="10775"/>
    <cellStyle name="Millares 2 5 2 6 4 2 3" xfId="10776"/>
    <cellStyle name="Millares 2 5 2 6 4 3" xfId="10777"/>
    <cellStyle name="Millares 2 5 2 6 4 4" xfId="10778"/>
    <cellStyle name="Millares 2 5 2 6 5" xfId="10779"/>
    <cellStyle name="Millares 2 5 2 6 5 2" xfId="10780"/>
    <cellStyle name="Millares 2 5 2 6 5 2 2" xfId="10781"/>
    <cellStyle name="Millares 2 5 2 6 5 2 3" xfId="10782"/>
    <cellStyle name="Millares 2 5 2 6 5 3" xfId="10783"/>
    <cellStyle name="Millares 2 5 2 6 5 4" xfId="10784"/>
    <cellStyle name="Millares 2 5 2 6 6" xfId="10785"/>
    <cellStyle name="Millares 2 5 2 6 6 2" xfId="10786"/>
    <cellStyle name="Millares 2 5 2 6 6 3" xfId="10787"/>
    <cellStyle name="Millares 2 5 2 6 7" xfId="10788"/>
    <cellStyle name="Millares 2 5 2 6 8" xfId="10789"/>
    <cellStyle name="Millares 2 5 2 7" xfId="10790"/>
    <cellStyle name="Millares 2 5 2 7 2" xfId="10791"/>
    <cellStyle name="Millares 2 5 2 7 2 2" xfId="10792"/>
    <cellStyle name="Millares 2 5 2 7 2 2 2" xfId="10793"/>
    <cellStyle name="Millares 2 5 2 7 2 2 3" xfId="10794"/>
    <cellStyle name="Millares 2 5 2 7 2 3" xfId="10795"/>
    <cellStyle name="Millares 2 5 2 7 2 4" xfId="10796"/>
    <cellStyle name="Millares 2 5 2 7 3" xfId="10797"/>
    <cellStyle name="Millares 2 5 2 7 3 2" xfId="10798"/>
    <cellStyle name="Millares 2 5 2 7 3 2 2" xfId="10799"/>
    <cellStyle name="Millares 2 5 2 7 3 2 3" xfId="10800"/>
    <cellStyle name="Millares 2 5 2 7 3 3" xfId="10801"/>
    <cellStyle name="Millares 2 5 2 7 3 4" xfId="10802"/>
    <cellStyle name="Millares 2 5 2 7 4" xfId="10803"/>
    <cellStyle name="Millares 2 5 2 7 4 2" xfId="10804"/>
    <cellStyle name="Millares 2 5 2 7 4 3" xfId="10805"/>
    <cellStyle name="Millares 2 5 2 7 5" xfId="10806"/>
    <cellStyle name="Millares 2 5 2 7 6" xfId="10807"/>
    <cellStyle name="Millares 2 5 2 8" xfId="10808"/>
    <cellStyle name="Millares 2 5 2 8 2" xfId="10809"/>
    <cellStyle name="Millares 2 5 2 8 2 2" xfId="10810"/>
    <cellStyle name="Millares 2 5 2 8 2 3" xfId="10811"/>
    <cellStyle name="Millares 2 5 2 8 3" xfId="10812"/>
    <cellStyle name="Millares 2 5 2 8 4" xfId="10813"/>
    <cellStyle name="Millares 2 5 2 9" xfId="10814"/>
    <cellStyle name="Millares 2 5 2 9 2" xfId="10815"/>
    <cellStyle name="Millares 2 5 2 9 2 2" xfId="10816"/>
    <cellStyle name="Millares 2 5 2 9 2 3" xfId="10817"/>
    <cellStyle name="Millares 2 5 2 9 3" xfId="10818"/>
    <cellStyle name="Millares 2 5 2 9 4" xfId="10819"/>
    <cellStyle name="Millares 2 5 3" xfId="10820"/>
    <cellStyle name="Millares 2 5 3 2" xfId="10821"/>
    <cellStyle name="Millares 2 5 3 2 2" xfId="10822"/>
    <cellStyle name="Millares 2 5 3 2 2 2" xfId="10823"/>
    <cellStyle name="Millares 2 5 3 2 2 2 2" xfId="10824"/>
    <cellStyle name="Millares 2 5 3 2 2 2 2 2" xfId="10825"/>
    <cellStyle name="Millares 2 5 3 2 2 2 2 2 2" xfId="10826"/>
    <cellStyle name="Millares 2 5 3 2 2 2 2 2 3" xfId="10827"/>
    <cellStyle name="Millares 2 5 3 2 2 2 2 3" xfId="10828"/>
    <cellStyle name="Millares 2 5 3 2 2 2 2 4" xfId="10829"/>
    <cellStyle name="Millares 2 5 3 2 2 2 3" xfId="10830"/>
    <cellStyle name="Millares 2 5 3 2 2 2 3 2" xfId="10831"/>
    <cellStyle name="Millares 2 5 3 2 2 2 3 3" xfId="10832"/>
    <cellStyle name="Millares 2 5 3 2 2 2 4" xfId="10833"/>
    <cellStyle name="Millares 2 5 3 2 2 2 5" xfId="10834"/>
    <cellStyle name="Millares 2 5 3 2 2 3" xfId="10835"/>
    <cellStyle name="Millares 2 5 3 2 2 3 2" xfId="10836"/>
    <cellStyle name="Millares 2 5 3 2 2 3 2 2" xfId="10837"/>
    <cellStyle name="Millares 2 5 3 2 2 3 2 3" xfId="10838"/>
    <cellStyle name="Millares 2 5 3 2 2 3 3" xfId="10839"/>
    <cellStyle name="Millares 2 5 3 2 2 3 4" xfId="10840"/>
    <cellStyle name="Millares 2 5 3 2 2 4" xfId="10841"/>
    <cellStyle name="Millares 2 5 3 2 2 4 2" xfId="10842"/>
    <cellStyle name="Millares 2 5 3 2 2 4 2 2" xfId="10843"/>
    <cellStyle name="Millares 2 5 3 2 2 4 2 3" xfId="10844"/>
    <cellStyle name="Millares 2 5 3 2 2 4 3" xfId="10845"/>
    <cellStyle name="Millares 2 5 3 2 2 4 4" xfId="10846"/>
    <cellStyle name="Millares 2 5 3 2 2 5" xfId="10847"/>
    <cellStyle name="Millares 2 5 3 2 2 5 2" xfId="10848"/>
    <cellStyle name="Millares 2 5 3 2 2 5 2 2" xfId="10849"/>
    <cellStyle name="Millares 2 5 3 2 2 5 2 3" xfId="10850"/>
    <cellStyle name="Millares 2 5 3 2 2 5 3" xfId="10851"/>
    <cellStyle name="Millares 2 5 3 2 2 5 4" xfId="10852"/>
    <cellStyle name="Millares 2 5 3 2 2 6" xfId="10853"/>
    <cellStyle name="Millares 2 5 3 2 2 6 2" xfId="10854"/>
    <cellStyle name="Millares 2 5 3 2 2 6 3" xfId="10855"/>
    <cellStyle name="Millares 2 5 3 2 2 7" xfId="10856"/>
    <cellStyle name="Millares 2 5 3 2 2 8" xfId="10857"/>
    <cellStyle name="Millares 2 5 3 2 3" xfId="10858"/>
    <cellStyle name="Millares 2 5 3 2 3 2" xfId="10859"/>
    <cellStyle name="Millares 2 5 3 2 3 2 2" xfId="10860"/>
    <cellStyle name="Millares 2 5 3 2 3 2 2 2" xfId="10861"/>
    <cellStyle name="Millares 2 5 3 2 3 2 2 3" xfId="10862"/>
    <cellStyle name="Millares 2 5 3 2 3 2 3" xfId="10863"/>
    <cellStyle name="Millares 2 5 3 2 3 2 4" xfId="10864"/>
    <cellStyle name="Millares 2 5 3 2 3 3" xfId="10865"/>
    <cellStyle name="Millares 2 5 3 2 3 3 2" xfId="10866"/>
    <cellStyle name="Millares 2 5 3 2 3 3 3" xfId="10867"/>
    <cellStyle name="Millares 2 5 3 2 3 4" xfId="10868"/>
    <cellStyle name="Millares 2 5 3 2 3 5" xfId="10869"/>
    <cellStyle name="Millares 2 5 3 2 4" xfId="10870"/>
    <cellStyle name="Millares 2 5 3 2 4 2" xfId="10871"/>
    <cellStyle name="Millares 2 5 3 2 4 2 2" xfId="10872"/>
    <cellStyle name="Millares 2 5 3 2 4 2 3" xfId="10873"/>
    <cellStyle name="Millares 2 5 3 2 4 3" xfId="10874"/>
    <cellStyle name="Millares 2 5 3 2 4 4" xfId="10875"/>
    <cellStyle name="Millares 2 5 3 2 5" xfId="10876"/>
    <cellStyle name="Millares 2 5 3 2 5 2" xfId="10877"/>
    <cellStyle name="Millares 2 5 3 2 5 2 2" xfId="10878"/>
    <cellStyle name="Millares 2 5 3 2 5 2 3" xfId="10879"/>
    <cellStyle name="Millares 2 5 3 2 5 3" xfId="10880"/>
    <cellStyle name="Millares 2 5 3 2 5 4" xfId="10881"/>
    <cellStyle name="Millares 2 5 3 2 6" xfId="10882"/>
    <cellStyle name="Millares 2 5 3 2 6 2" xfId="10883"/>
    <cellStyle name="Millares 2 5 3 2 6 2 2" xfId="10884"/>
    <cellStyle name="Millares 2 5 3 2 6 2 3" xfId="10885"/>
    <cellStyle name="Millares 2 5 3 2 6 3" xfId="10886"/>
    <cellStyle name="Millares 2 5 3 2 6 4" xfId="10887"/>
    <cellStyle name="Millares 2 5 3 2 7" xfId="10888"/>
    <cellStyle name="Millares 2 5 3 2 7 2" xfId="10889"/>
    <cellStyle name="Millares 2 5 3 2 7 3" xfId="10890"/>
    <cellStyle name="Millares 2 5 3 2 8" xfId="10891"/>
    <cellStyle name="Millares 2 5 3 2 9" xfId="10892"/>
    <cellStyle name="Millares 2 5 3 3" xfId="10893"/>
    <cellStyle name="Millares 2 5 3 3 2" xfId="10894"/>
    <cellStyle name="Millares 2 5 3 3 2 2" xfId="10895"/>
    <cellStyle name="Millares 2 5 3 3 2 2 2" xfId="10896"/>
    <cellStyle name="Millares 2 5 3 3 2 2 2 2" xfId="10897"/>
    <cellStyle name="Millares 2 5 3 3 2 2 2 3" xfId="10898"/>
    <cellStyle name="Millares 2 5 3 3 2 2 3" xfId="10899"/>
    <cellStyle name="Millares 2 5 3 3 2 2 4" xfId="10900"/>
    <cellStyle name="Millares 2 5 3 3 2 3" xfId="10901"/>
    <cellStyle name="Millares 2 5 3 3 2 3 2" xfId="10902"/>
    <cellStyle name="Millares 2 5 3 3 2 3 3" xfId="10903"/>
    <cellStyle name="Millares 2 5 3 3 2 4" xfId="10904"/>
    <cellStyle name="Millares 2 5 3 3 2 5" xfId="10905"/>
    <cellStyle name="Millares 2 5 3 3 3" xfId="10906"/>
    <cellStyle name="Millares 2 5 3 3 3 2" xfId="10907"/>
    <cellStyle name="Millares 2 5 3 3 3 2 2" xfId="10908"/>
    <cellStyle name="Millares 2 5 3 3 3 2 3" xfId="10909"/>
    <cellStyle name="Millares 2 5 3 3 3 3" xfId="10910"/>
    <cellStyle name="Millares 2 5 3 3 3 4" xfId="10911"/>
    <cellStyle name="Millares 2 5 3 3 4" xfId="10912"/>
    <cellStyle name="Millares 2 5 3 3 4 2" xfId="10913"/>
    <cellStyle name="Millares 2 5 3 3 4 2 2" xfId="10914"/>
    <cellStyle name="Millares 2 5 3 3 4 2 3" xfId="10915"/>
    <cellStyle name="Millares 2 5 3 3 4 3" xfId="10916"/>
    <cellStyle name="Millares 2 5 3 3 4 4" xfId="10917"/>
    <cellStyle name="Millares 2 5 3 3 5" xfId="10918"/>
    <cellStyle name="Millares 2 5 3 3 5 2" xfId="10919"/>
    <cellStyle name="Millares 2 5 3 3 5 2 2" xfId="10920"/>
    <cellStyle name="Millares 2 5 3 3 5 2 3" xfId="10921"/>
    <cellStyle name="Millares 2 5 3 3 5 3" xfId="10922"/>
    <cellStyle name="Millares 2 5 3 3 5 4" xfId="10923"/>
    <cellStyle name="Millares 2 5 3 3 6" xfId="10924"/>
    <cellStyle name="Millares 2 5 3 3 6 2" xfId="10925"/>
    <cellStyle name="Millares 2 5 3 3 6 3" xfId="10926"/>
    <cellStyle name="Millares 2 5 3 3 7" xfId="10927"/>
    <cellStyle name="Millares 2 5 3 3 8" xfId="10928"/>
    <cellStyle name="Millares 2 5 3 4" xfId="10929"/>
    <cellStyle name="Millares 2 5 4" xfId="10930"/>
    <cellStyle name="Millares 2 5 4 2" xfId="10931"/>
    <cellStyle name="Millares 2 5 4 2 2" xfId="10932"/>
    <cellStyle name="Millares 2 5 4 2 3" xfId="10933"/>
    <cellStyle name="Millares 2 5 4 3" xfId="10934"/>
    <cellStyle name="Millares 2 5 4 4" xfId="10935"/>
    <cellStyle name="Millares 2 5 5" xfId="10936"/>
    <cellStyle name="Millares 2 5 5 2" xfId="10937"/>
    <cellStyle name="Millares 2 5 5 2 2" xfId="10938"/>
    <cellStyle name="Millares 2 5 5 2 3" xfId="10939"/>
    <cellStyle name="Millares 2 5 5 3" xfId="10940"/>
    <cellStyle name="Millares 2 5 5 4" xfId="10941"/>
    <cellStyle name="Millares 2 5 6" xfId="10942"/>
    <cellStyle name="Millares 2 6 10" xfId="10943"/>
    <cellStyle name="Millares 2 6 10 2" xfId="10944"/>
    <cellStyle name="Millares 2 6 10 3" xfId="10945"/>
    <cellStyle name="Millares 2 6 11" xfId="10946"/>
    <cellStyle name="Millares 2 6 12" xfId="10947"/>
    <cellStyle name="Millares 2 6 2 2" xfId="10948"/>
    <cellStyle name="Millares 2 6 2 2 2" xfId="10949"/>
    <cellStyle name="Millares 2 6 2 2 2 2" xfId="10950"/>
    <cellStyle name="Millares 2 6 2 2 2 2 2" xfId="10951"/>
    <cellStyle name="Millares 2 6 2 2 2 2 2 2" xfId="10952"/>
    <cellStyle name="Millares 2 6 2 2 2 2 2 3" xfId="10953"/>
    <cellStyle name="Millares 2 6 2 2 2 2 3" xfId="10954"/>
    <cellStyle name="Millares 2 6 2 2 2 2 4" xfId="10955"/>
    <cellStyle name="Millares 2 6 2 2 2 3" xfId="10956"/>
    <cellStyle name="Millares 2 6 2 2 2 3 2" xfId="10957"/>
    <cellStyle name="Millares 2 6 2 2 2 3 3" xfId="10958"/>
    <cellStyle name="Millares 2 6 2 2 2 4" xfId="10959"/>
    <cellStyle name="Millares 2 6 2 2 2 5" xfId="10960"/>
    <cellStyle name="Millares 2 6 2 2 3" xfId="10961"/>
    <cellStyle name="Millares 2 6 2 2 3 2" xfId="10962"/>
    <cellStyle name="Millares 2 6 2 2 3 2 2" xfId="10963"/>
    <cellStyle name="Millares 2 6 2 2 3 2 3" xfId="10964"/>
    <cellStyle name="Millares 2 6 2 2 3 3" xfId="10965"/>
    <cellStyle name="Millares 2 6 2 2 3 4" xfId="10966"/>
    <cellStyle name="Millares 2 6 2 2 4" xfId="10967"/>
    <cellStyle name="Millares 2 6 2 2 4 2" xfId="10968"/>
    <cellStyle name="Millares 2 6 2 2 4 2 2" xfId="10969"/>
    <cellStyle name="Millares 2 6 2 2 4 2 3" xfId="10970"/>
    <cellStyle name="Millares 2 6 2 2 4 3" xfId="10971"/>
    <cellStyle name="Millares 2 6 2 2 4 4" xfId="10972"/>
    <cellStyle name="Millares 2 6 2 2 5" xfId="10973"/>
    <cellStyle name="Millares 2 6 2 2 5 2" xfId="10974"/>
    <cellStyle name="Millares 2 6 2 2 5 2 2" xfId="10975"/>
    <cellStyle name="Millares 2 6 2 2 5 2 3" xfId="10976"/>
    <cellStyle name="Millares 2 6 2 2 5 3" xfId="10977"/>
    <cellStyle name="Millares 2 6 2 2 5 4" xfId="10978"/>
    <cellStyle name="Millares 2 6 2 2 6" xfId="10979"/>
    <cellStyle name="Millares 2 6 2 2 6 2" xfId="10980"/>
    <cellStyle name="Millares 2 6 2 2 6 3" xfId="10981"/>
    <cellStyle name="Millares 2 6 2 2 7" xfId="10982"/>
    <cellStyle name="Millares 2 6 2 2 8" xfId="10983"/>
    <cellStyle name="Millares 2 6 2 3" xfId="10984"/>
    <cellStyle name="Millares 2 6 2 3 2" xfId="10985"/>
    <cellStyle name="Millares 2 6 2 3 2 2" xfId="10986"/>
    <cellStyle name="Millares 2 6 2 3 2 2 2" xfId="10987"/>
    <cellStyle name="Millares 2 6 2 3 2 2 3" xfId="10988"/>
    <cellStyle name="Millares 2 6 2 3 2 3" xfId="10989"/>
    <cellStyle name="Millares 2 6 2 3 2 4" xfId="10990"/>
    <cellStyle name="Millares 2 6 2 3 3" xfId="10991"/>
    <cellStyle name="Millares 2 6 2 3 3 2" xfId="10992"/>
    <cellStyle name="Millares 2 6 2 3 3 3" xfId="10993"/>
    <cellStyle name="Millares 2 6 2 3 4" xfId="10994"/>
    <cellStyle name="Millares 2 6 2 3 5" xfId="10995"/>
    <cellStyle name="Millares 2 6 2 4" xfId="10996"/>
    <cellStyle name="Millares 2 6 2 4 2" xfId="10997"/>
    <cellStyle name="Millares 2 6 2 4 2 2" xfId="10998"/>
    <cellStyle name="Millares 2 6 2 4 2 3" xfId="10999"/>
    <cellStyle name="Millares 2 6 2 4 3" xfId="11000"/>
    <cellStyle name="Millares 2 6 2 4 4" xfId="11001"/>
    <cellStyle name="Millares 2 6 2 5" xfId="11002"/>
    <cellStyle name="Millares 2 6 2 5 2" xfId="11003"/>
    <cellStyle name="Millares 2 6 2 5 2 2" xfId="11004"/>
    <cellStyle name="Millares 2 6 2 5 2 3" xfId="11005"/>
    <cellStyle name="Millares 2 6 2 5 3" xfId="11006"/>
    <cellStyle name="Millares 2 6 2 5 4" xfId="11007"/>
    <cellStyle name="Millares 2 6 2 6" xfId="11008"/>
    <cellStyle name="Millares 2 6 2 6 2" xfId="11009"/>
    <cellStyle name="Millares 2 6 2 6 2 2" xfId="11010"/>
    <cellStyle name="Millares 2 6 2 6 2 3" xfId="11011"/>
    <cellStyle name="Millares 2 6 2 6 3" xfId="11012"/>
    <cellStyle name="Millares 2 6 2 6 4" xfId="11013"/>
    <cellStyle name="Millares 2 6 2 7" xfId="11014"/>
    <cellStyle name="Millares 2 6 2 7 2" xfId="11015"/>
    <cellStyle name="Millares 2 6 2 7 3" xfId="11016"/>
    <cellStyle name="Millares 2 6 2 8" xfId="11017"/>
    <cellStyle name="Millares 2 6 2 9" xfId="11018"/>
    <cellStyle name="Millares 2 6 3" xfId="11019"/>
    <cellStyle name="Millares 2 6 3 2" xfId="11020"/>
    <cellStyle name="Millares 2 6 3 2 2" xfId="11021"/>
    <cellStyle name="Millares 2 6 3 2 2 2" xfId="11022"/>
    <cellStyle name="Millares 2 6 3 2 2 2 2" xfId="11023"/>
    <cellStyle name="Millares 2 6 3 2 2 2 3" xfId="11024"/>
    <cellStyle name="Millares 2 6 3 2 2 3" xfId="11025"/>
    <cellStyle name="Millares 2 6 3 2 2 4" xfId="11026"/>
    <cellStyle name="Millares 2 6 3 2 3" xfId="11027"/>
    <cellStyle name="Millares 2 6 3 2 3 2" xfId="11028"/>
    <cellStyle name="Millares 2 6 3 2 3 3" xfId="11029"/>
    <cellStyle name="Millares 2 6 3 2 4" xfId="11030"/>
    <cellStyle name="Millares 2 6 3 2 5" xfId="11031"/>
    <cellStyle name="Millares 2 6 3 3" xfId="11032"/>
    <cellStyle name="Millares 2 6 3 3 2" xfId="11033"/>
    <cellStyle name="Millares 2 6 3 3 2 2" xfId="11034"/>
    <cellStyle name="Millares 2 6 3 3 2 3" xfId="11035"/>
    <cellStyle name="Millares 2 6 3 3 3" xfId="11036"/>
    <cellStyle name="Millares 2 6 3 3 4" xfId="11037"/>
    <cellStyle name="Millares 2 6 3 4" xfId="11038"/>
    <cellStyle name="Millares 2 6 3 4 2" xfId="11039"/>
    <cellStyle name="Millares 2 6 3 4 2 2" xfId="11040"/>
    <cellStyle name="Millares 2 6 3 4 2 3" xfId="11041"/>
    <cellStyle name="Millares 2 6 3 4 3" xfId="11042"/>
    <cellStyle name="Millares 2 6 3 4 4" xfId="11043"/>
    <cellStyle name="Millares 2 6 3 5" xfId="11044"/>
    <cellStyle name="Millares 2 6 3 5 2" xfId="11045"/>
    <cellStyle name="Millares 2 6 3 5 2 2" xfId="11046"/>
    <cellStyle name="Millares 2 6 3 5 2 3" xfId="11047"/>
    <cellStyle name="Millares 2 6 3 5 3" xfId="11048"/>
    <cellStyle name="Millares 2 6 3 5 4" xfId="11049"/>
    <cellStyle name="Millares 2 6 3 6" xfId="11050"/>
    <cellStyle name="Millares 2 6 3 6 2" xfId="11051"/>
    <cellStyle name="Millares 2 6 3 6 3" xfId="11052"/>
    <cellStyle name="Millares 2 6 3 7" xfId="11053"/>
    <cellStyle name="Millares 2 6 3 8" xfId="11054"/>
    <cellStyle name="Millares 2 6 4" xfId="11055"/>
    <cellStyle name="Millares 2 6 4 2" xfId="11056"/>
    <cellStyle name="Millares 2 6 4 2 2" xfId="11057"/>
    <cellStyle name="Millares 2 6 4 2 2 2" xfId="11058"/>
    <cellStyle name="Millares 2 6 4 2 2 3" xfId="11059"/>
    <cellStyle name="Millares 2 6 4 2 3" xfId="11060"/>
    <cellStyle name="Millares 2 6 4 2 4" xfId="11061"/>
    <cellStyle name="Millares 2 6 4 3" xfId="11062"/>
    <cellStyle name="Millares 2 6 4 3 2" xfId="11063"/>
    <cellStyle name="Millares 2 6 4 3 2 2" xfId="11064"/>
    <cellStyle name="Millares 2 6 4 3 2 3" xfId="11065"/>
    <cellStyle name="Millares 2 6 4 3 3" xfId="11066"/>
    <cellStyle name="Millares 2 6 4 3 4" xfId="11067"/>
    <cellStyle name="Millares 2 6 4 4" xfId="11068"/>
    <cellStyle name="Millares 2 6 4 4 2" xfId="11069"/>
    <cellStyle name="Millares 2 6 4 4 3" xfId="11070"/>
    <cellStyle name="Millares 2 6 4 5" xfId="11071"/>
    <cellStyle name="Millares 2 6 4 6" xfId="11072"/>
    <cellStyle name="Millares 2 6 5" xfId="11073"/>
    <cellStyle name="Millares 2 6 5 2" xfId="11074"/>
    <cellStyle name="Millares 2 6 5 2 2" xfId="11075"/>
    <cellStyle name="Millares 2 6 5 2 3" xfId="11076"/>
    <cellStyle name="Millares 2 6 5 3" xfId="11077"/>
    <cellStyle name="Millares 2 6 5 4" xfId="11078"/>
    <cellStyle name="Millares 2 6 6" xfId="11079"/>
    <cellStyle name="Millares 2 6 6 2" xfId="11080"/>
    <cellStyle name="Millares 2 6 6 2 2" xfId="11081"/>
    <cellStyle name="Millares 2 6 6 2 3" xfId="11082"/>
    <cellStyle name="Millares 2 6 6 3" xfId="11083"/>
    <cellStyle name="Millares 2 6 6 4" xfId="11084"/>
    <cellStyle name="Millares 2 6 7" xfId="11085"/>
    <cellStyle name="Millares 2 6 7 2" xfId="11086"/>
    <cellStyle name="Millares 2 6 7 2 2" xfId="11087"/>
    <cellStyle name="Millares 2 6 7 2 3" xfId="11088"/>
    <cellStyle name="Millares 2 6 7 3" xfId="11089"/>
    <cellStyle name="Millares 2 6 7 4" xfId="11090"/>
    <cellStyle name="Millares 2 6 8" xfId="11091"/>
    <cellStyle name="Millares 2 6 8 2" xfId="11092"/>
    <cellStyle name="Millares 2 6 8 2 2" xfId="11093"/>
    <cellStyle name="Millares 2 6 8 2 3" xfId="11094"/>
    <cellStyle name="Millares 2 6 8 3" xfId="11095"/>
    <cellStyle name="Millares 2 6 8 4" xfId="11096"/>
    <cellStyle name="Millares 2 6 9" xfId="11097"/>
    <cellStyle name="Millares 2 6 9 2" xfId="11098"/>
    <cellStyle name="Millares 2 6 9 2 2" xfId="11099"/>
    <cellStyle name="Millares 2 6 9 2 3" xfId="11100"/>
    <cellStyle name="Millares 2 6 9 3" xfId="11101"/>
    <cellStyle name="Millares 2 6 9 4" xfId="11102"/>
    <cellStyle name="Millares 2 7" xfId="11103"/>
    <cellStyle name="Millares 2 7 2" xfId="11104"/>
    <cellStyle name="Millares 2 7 2 2" xfId="11105"/>
    <cellStyle name="Millares 2 7 2 2 2" xfId="11106"/>
    <cellStyle name="Millares 2 7 2 2 2 2" xfId="11107"/>
    <cellStyle name="Millares 2 7 2 2 2 2 2" xfId="11108"/>
    <cellStyle name="Millares 2 7 2 2 2 2 2 2" xfId="11109"/>
    <cellStyle name="Millares 2 7 2 2 2 2 2 3" xfId="11110"/>
    <cellStyle name="Millares 2 7 2 2 2 2 3" xfId="11111"/>
    <cellStyle name="Millares 2 7 2 2 2 2 4" xfId="11112"/>
    <cellStyle name="Millares 2 7 2 2 2 3" xfId="11113"/>
    <cellStyle name="Millares 2 7 2 2 2 3 2" xfId="11114"/>
    <cellStyle name="Millares 2 7 2 2 2 3 3" xfId="11115"/>
    <cellStyle name="Millares 2 7 2 2 2 4" xfId="11116"/>
    <cellStyle name="Millares 2 7 2 2 2 5" xfId="11117"/>
    <cellStyle name="Millares 2 7 2 2 3" xfId="11118"/>
    <cellStyle name="Millares 2 7 2 2 3 2" xfId="11119"/>
    <cellStyle name="Millares 2 7 2 2 3 2 2" xfId="11120"/>
    <cellStyle name="Millares 2 7 2 2 3 2 3" xfId="11121"/>
    <cellStyle name="Millares 2 7 2 2 3 3" xfId="11122"/>
    <cellStyle name="Millares 2 7 2 2 3 4" xfId="11123"/>
    <cellStyle name="Millares 2 7 2 2 4" xfId="11124"/>
    <cellStyle name="Millares 2 7 2 2 4 2" xfId="11125"/>
    <cellStyle name="Millares 2 7 2 2 4 2 2" xfId="11126"/>
    <cellStyle name="Millares 2 7 2 2 4 2 3" xfId="11127"/>
    <cellStyle name="Millares 2 7 2 2 4 3" xfId="11128"/>
    <cellStyle name="Millares 2 7 2 2 4 4" xfId="11129"/>
    <cellStyle name="Millares 2 7 2 2 5" xfId="11130"/>
    <cellStyle name="Millares 2 7 2 2 5 2" xfId="11131"/>
    <cellStyle name="Millares 2 7 2 2 5 2 2" xfId="11132"/>
    <cellStyle name="Millares 2 7 2 2 5 2 3" xfId="11133"/>
    <cellStyle name="Millares 2 7 2 2 5 3" xfId="11134"/>
    <cellStyle name="Millares 2 7 2 2 5 4" xfId="11135"/>
    <cellStyle name="Millares 2 7 2 2 6" xfId="11136"/>
    <cellStyle name="Millares 2 7 2 2 6 2" xfId="11137"/>
    <cellStyle name="Millares 2 7 2 2 6 3" xfId="11138"/>
    <cellStyle name="Millares 2 7 2 2 7" xfId="11139"/>
    <cellStyle name="Millares 2 7 2 2 8" xfId="11140"/>
    <cellStyle name="Millares 2 7 2 3" xfId="11141"/>
    <cellStyle name="Millares 2 7 2 3 2" xfId="11142"/>
    <cellStyle name="Millares 2 7 2 3 2 2" xfId="11143"/>
    <cellStyle name="Millares 2 7 2 3 2 2 2" xfId="11144"/>
    <cellStyle name="Millares 2 7 2 3 2 2 3" xfId="11145"/>
    <cellStyle name="Millares 2 7 2 3 2 3" xfId="11146"/>
    <cellStyle name="Millares 2 7 2 3 2 4" xfId="11147"/>
    <cellStyle name="Millares 2 7 2 3 3" xfId="11148"/>
    <cellStyle name="Millares 2 7 2 3 3 2" xfId="11149"/>
    <cellStyle name="Millares 2 7 2 3 3 3" xfId="11150"/>
    <cellStyle name="Millares 2 7 2 3 4" xfId="11151"/>
    <cellStyle name="Millares 2 7 2 3 5" xfId="11152"/>
    <cellStyle name="Millares 2 7 2 4" xfId="11153"/>
    <cellStyle name="Millares 2 7 2 4 2" xfId="11154"/>
    <cellStyle name="Millares 2 7 2 4 2 2" xfId="11155"/>
    <cellStyle name="Millares 2 7 2 4 2 3" xfId="11156"/>
    <cellStyle name="Millares 2 7 2 4 3" xfId="11157"/>
    <cellStyle name="Millares 2 7 2 4 4" xfId="11158"/>
    <cellStyle name="Millares 2 7 2 5" xfId="11159"/>
    <cellStyle name="Millares 2 7 2 5 2" xfId="11160"/>
    <cellStyle name="Millares 2 7 2 5 2 2" xfId="11161"/>
    <cellStyle name="Millares 2 7 2 5 2 3" xfId="11162"/>
    <cellStyle name="Millares 2 7 2 5 3" xfId="11163"/>
    <cellStyle name="Millares 2 7 2 5 4" xfId="11164"/>
    <cellStyle name="Millares 2 7 2 6" xfId="11165"/>
    <cellStyle name="Millares 2 7 2 6 2" xfId="11166"/>
    <cellStyle name="Millares 2 7 2 6 2 2" xfId="11167"/>
    <cellStyle name="Millares 2 7 2 6 2 3" xfId="11168"/>
    <cellStyle name="Millares 2 7 2 6 3" xfId="11169"/>
    <cellStyle name="Millares 2 7 2 6 4" xfId="11170"/>
    <cellStyle name="Millares 2 7 2 7" xfId="11171"/>
    <cellStyle name="Millares 2 7 2 7 2" xfId="11172"/>
    <cellStyle name="Millares 2 7 2 7 3" xfId="11173"/>
    <cellStyle name="Millares 2 7 2 8" xfId="11174"/>
    <cellStyle name="Millares 2 7 2 9" xfId="11175"/>
    <cellStyle name="Millares 2 7 3" xfId="11176"/>
    <cellStyle name="Millares 2 7 3 2" xfId="11177"/>
    <cellStyle name="Millares 2 7 3 2 2" xfId="11178"/>
    <cellStyle name="Millares 2 7 3 2 2 2" xfId="11179"/>
    <cellStyle name="Millares 2 7 3 2 2 2 2" xfId="11180"/>
    <cellStyle name="Millares 2 7 3 2 2 2 3" xfId="11181"/>
    <cellStyle name="Millares 2 7 3 2 2 3" xfId="11182"/>
    <cellStyle name="Millares 2 7 3 2 2 4" xfId="11183"/>
    <cellStyle name="Millares 2 7 3 2 3" xfId="11184"/>
    <cellStyle name="Millares 2 7 3 2 3 2" xfId="11185"/>
    <cellStyle name="Millares 2 7 3 2 3 3" xfId="11186"/>
    <cellStyle name="Millares 2 7 3 2 4" xfId="11187"/>
    <cellStyle name="Millares 2 7 3 2 5" xfId="11188"/>
    <cellStyle name="Millares 2 7 3 3" xfId="11189"/>
    <cellStyle name="Millares 2 7 3 3 2" xfId="11190"/>
    <cellStyle name="Millares 2 7 3 3 2 2" xfId="11191"/>
    <cellStyle name="Millares 2 7 3 3 2 3" xfId="11192"/>
    <cellStyle name="Millares 2 7 3 3 3" xfId="11193"/>
    <cellStyle name="Millares 2 7 3 3 4" xfId="11194"/>
    <cellStyle name="Millares 2 7 3 4" xfId="11195"/>
    <cellStyle name="Millares 2 7 3 4 2" xfId="11196"/>
    <cellStyle name="Millares 2 7 3 4 2 2" xfId="11197"/>
    <cellStyle name="Millares 2 7 3 4 2 3" xfId="11198"/>
    <cellStyle name="Millares 2 7 3 4 3" xfId="11199"/>
    <cellStyle name="Millares 2 7 3 4 4" xfId="11200"/>
    <cellStyle name="Millares 2 7 3 5" xfId="11201"/>
    <cellStyle name="Millares 2 7 3 5 2" xfId="11202"/>
    <cellStyle name="Millares 2 7 3 5 2 2" xfId="11203"/>
    <cellStyle name="Millares 2 7 3 5 2 3" xfId="11204"/>
    <cellStyle name="Millares 2 7 3 5 3" xfId="11205"/>
    <cellStyle name="Millares 2 7 3 5 4" xfId="11206"/>
    <cellStyle name="Millares 2 7 3 6" xfId="11207"/>
    <cellStyle name="Millares 2 7 3 6 2" xfId="11208"/>
    <cellStyle name="Millares 2 7 3 6 3" xfId="11209"/>
    <cellStyle name="Millares 2 7 3 7" xfId="11210"/>
    <cellStyle name="Millares 2 7 3 8" xfId="11211"/>
    <cellStyle name="Millares 2 7 4" xfId="11212"/>
    <cellStyle name="Millares 2 8" xfId="11213"/>
    <cellStyle name="Millares 2 8 2" xfId="11214"/>
    <cellStyle name="Millares 2 8 2 2" xfId="11215"/>
    <cellStyle name="Millares 2 8 2 3" xfId="11216"/>
    <cellStyle name="Millares 2 8 3" xfId="11217"/>
    <cellStyle name="Millares 2 8 4" xfId="11218"/>
    <cellStyle name="Millares 2 9" xfId="11219"/>
    <cellStyle name="Millares 2 9 2" xfId="11220"/>
    <cellStyle name="Millares 2 9 2 2" xfId="11221"/>
    <cellStyle name="Millares 2 9 2 3" xfId="11222"/>
    <cellStyle name="Millares 2 9 3" xfId="11223"/>
    <cellStyle name="Millares 2 9 4" xfId="11224"/>
    <cellStyle name="Millares 20" xfId="11225"/>
    <cellStyle name="Millares 20 2" xfId="11226"/>
    <cellStyle name="Millares 20 2 2" xfId="11227"/>
    <cellStyle name="Millares 20 2 2 2" xfId="11228"/>
    <cellStyle name="Millares 20 2 2 3" xfId="11229"/>
    <cellStyle name="Millares 20 2 3" xfId="11230"/>
    <cellStyle name="Millares 20 2 4" xfId="11231"/>
    <cellStyle name="Millares 21" xfId="11232"/>
    <cellStyle name="Millares 22" xfId="11233"/>
    <cellStyle name="Millares 23" xfId="11234"/>
    <cellStyle name="Millares 24" xfId="11235"/>
    <cellStyle name="Millares 25" xfId="11236"/>
    <cellStyle name="Millares 26" xfId="11237"/>
    <cellStyle name="Millares 27" xfId="11238"/>
    <cellStyle name="Millares 28" xfId="11239"/>
    <cellStyle name="Millares 29" xfId="11240"/>
    <cellStyle name="Millares 3 2 2" xfId="11241"/>
    <cellStyle name="Millares 3 3 10" xfId="11242"/>
    <cellStyle name="Millares 3 3 10 2" xfId="11243"/>
    <cellStyle name="Millares 3 3 10 2 2" xfId="11244"/>
    <cellStyle name="Millares 3 3 10 2 3" xfId="11245"/>
    <cellStyle name="Millares 3 3 10 3" xfId="11246"/>
    <cellStyle name="Millares 3 3 10 4" xfId="11247"/>
    <cellStyle name="Millares 3 3 11" xfId="11248"/>
    <cellStyle name="Millares 3 3 11 2" xfId="11249"/>
    <cellStyle name="Millares 3 3 11 2 2" xfId="11250"/>
    <cellStyle name="Millares 3 3 11 2 3" xfId="11251"/>
    <cellStyle name="Millares 3 3 11 3" xfId="11252"/>
    <cellStyle name="Millares 3 3 11 4" xfId="11253"/>
    <cellStyle name="Millares 3 3 12" xfId="11254"/>
    <cellStyle name="Millares 3 3 12 2" xfId="11255"/>
    <cellStyle name="Millares 3 3 12 3" xfId="11256"/>
    <cellStyle name="Millares 3 3 13" xfId="11257"/>
    <cellStyle name="Millares 3 3 14" xfId="11258"/>
    <cellStyle name="Millares 3 3 2 10" xfId="11259"/>
    <cellStyle name="Millares 3 3 2 10 2" xfId="11260"/>
    <cellStyle name="Millares 3 3 2 10 2 2" xfId="11261"/>
    <cellStyle name="Millares 3 3 2 10 2 3" xfId="11262"/>
    <cellStyle name="Millares 3 3 2 10 3" xfId="11263"/>
    <cellStyle name="Millares 3 3 2 10 4" xfId="11264"/>
    <cellStyle name="Millares 3 3 2 11" xfId="11265"/>
    <cellStyle name="Millares 3 3 2 11 2" xfId="11266"/>
    <cellStyle name="Millares 3 3 2 11 3" xfId="11267"/>
    <cellStyle name="Millares 3 3 2 12" xfId="11268"/>
    <cellStyle name="Millares 3 3 2 13" xfId="11269"/>
    <cellStyle name="Millares 3 3 2 2" xfId="11270"/>
    <cellStyle name="Millares 3 3 2 2 10" xfId="11271"/>
    <cellStyle name="Millares 3 3 2 2 2" xfId="11272"/>
    <cellStyle name="Millares 3 3 2 2 2 2" xfId="11273"/>
    <cellStyle name="Millares 3 3 2 2 2 2 2" xfId="11274"/>
    <cellStyle name="Millares 3 3 2 2 2 2 2 2" xfId="11275"/>
    <cellStyle name="Millares 3 3 2 2 2 2 2 2 2" xfId="11276"/>
    <cellStyle name="Millares 3 3 2 2 2 2 2 2 2 2" xfId="11277"/>
    <cellStyle name="Millares 3 3 2 2 2 2 2 2 2 3" xfId="11278"/>
    <cellStyle name="Millares 3 3 2 2 2 2 2 2 3" xfId="11279"/>
    <cellStyle name="Millares 3 3 2 2 2 2 2 2 4" xfId="11280"/>
    <cellStyle name="Millares 3 3 2 2 2 2 2 3" xfId="11281"/>
    <cellStyle name="Millares 3 3 2 2 2 2 2 3 2" xfId="11282"/>
    <cellStyle name="Millares 3 3 2 2 2 2 2 3 3" xfId="11283"/>
    <cellStyle name="Millares 3 3 2 2 2 2 2 4" xfId="11284"/>
    <cellStyle name="Millares 3 3 2 2 2 2 2 5" xfId="11285"/>
    <cellStyle name="Millares 3 3 2 2 2 2 3" xfId="11286"/>
    <cellStyle name="Millares 3 3 2 2 2 2 3 2" xfId="11287"/>
    <cellStyle name="Millares 3 3 2 2 2 2 3 2 2" xfId="11288"/>
    <cellStyle name="Millares 3 3 2 2 2 2 3 2 3" xfId="11289"/>
    <cellStyle name="Millares 3 3 2 2 2 2 3 3" xfId="11290"/>
    <cellStyle name="Millares 3 3 2 2 2 2 3 4" xfId="11291"/>
    <cellStyle name="Millares 3 3 2 2 2 2 4" xfId="11292"/>
    <cellStyle name="Millares 3 3 2 2 2 2 4 2" xfId="11293"/>
    <cellStyle name="Millares 3 3 2 2 2 2 4 2 2" xfId="11294"/>
    <cellStyle name="Millares 3 3 2 2 2 2 4 2 3" xfId="11295"/>
    <cellStyle name="Millares 3 3 2 2 2 2 4 3" xfId="11296"/>
    <cellStyle name="Millares 3 3 2 2 2 2 4 4" xfId="11297"/>
    <cellStyle name="Millares 3 3 2 2 2 2 5" xfId="11298"/>
    <cellStyle name="Millares 3 3 2 2 2 2 5 2" xfId="11299"/>
    <cellStyle name="Millares 3 3 2 2 2 2 5 2 2" xfId="11300"/>
    <cellStyle name="Millares 3 3 2 2 2 2 5 2 3" xfId="11301"/>
    <cellStyle name="Millares 3 3 2 2 2 2 5 3" xfId="11302"/>
    <cellStyle name="Millares 3 3 2 2 2 2 5 4" xfId="11303"/>
    <cellStyle name="Millares 3 3 2 2 2 2 6" xfId="11304"/>
    <cellStyle name="Millares 3 3 2 2 2 2 6 2" xfId="11305"/>
    <cellStyle name="Millares 3 3 2 2 2 2 6 3" xfId="11306"/>
    <cellStyle name="Millares 3 3 2 2 2 2 7" xfId="11307"/>
    <cellStyle name="Millares 3 3 2 2 2 2 8" xfId="11308"/>
    <cellStyle name="Millares 3 3 2 2 2 3" xfId="11309"/>
    <cellStyle name="Millares 3 3 2 2 2 3 2" xfId="11310"/>
    <cellStyle name="Millares 3 3 2 2 2 3 2 2" xfId="11311"/>
    <cellStyle name="Millares 3 3 2 2 2 3 2 2 2" xfId="11312"/>
    <cellStyle name="Millares 3 3 2 2 2 3 2 2 3" xfId="11313"/>
    <cellStyle name="Millares 3 3 2 2 2 3 2 3" xfId="11314"/>
    <cellStyle name="Millares 3 3 2 2 2 3 2 4" xfId="11315"/>
    <cellStyle name="Millares 3 3 2 2 2 3 3" xfId="11316"/>
    <cellStyle name="Millares 3 3 2 2 2 3 3 2" xfId="11317"/>
    <cellStyle name="Millares 3 3 2 2 2 3 3 3" xfId="11318"/>
    <cellStyle name="Millares 3 3 2 2 2 3 4" xfId="11319"/>
    <cellStyle name="Millares 3 3 2 2 2 3 5" xfId="11320"/>
    <cellStyle name="Millares 3 3 2 2 2 4" xfId="11321"/>
    <cellStyle name="Millares 3 3 2 2 2 4 2" xfId="11322"/>
    <cellStyle name="Millares 3 3 2 2 2 4 2 2" xfId="11323"/>
    <cellStyle name="Millares 3 3 2 2 2 4 2 3" xfId="11324"/>
    <cellStyle name="Millares 3 3 2 2 2 4 3" xfId="11325"/>
    <cellStyle name="Millares 3 3 2 2 2 4 4" xfId="11326"/>
    <cellStyle name="Millares 3 3 2 2 2 5" xfId="11327"/>
    <cellStyle name="Millares 3 3 2 2 2 5 2" xfId="11328"/>
    <cellStyle name="Millares 3 3 2 2 2 5 2 2" xfId="11329"/>
    <cellStyle name="Millares 3 3 2 2 2 5 2 3" xfId="11330"/>
    <cellStyle name="Millares 3 3 2 2 2 5 3" xfId="11331"/>
    <cellStyle name="Millares 3 3 2 2 2 5 4" xfId="11332"/>
    <cellStyle name="Millares 3 3 2 2 2 6" xfId="11333"/>
    <cellStyle name="Millares 3 3 2 2 2 6 2" xfId="11334"/>
    <cellStyle name="Millares 3 3 2 2 2 6 2 2" xfId="11335"/>
    <cellStyle name="Millares 3 3 2 2 2 6 2 3" xfId="11336"/>
    <cellStyle name="Millares 3 3 2 2 2 6 3" xfId="11337"/>
    <cellStyle name="Millares 3 3 2 2 2 6 4" xfId="11338"/>
    <cellStyle name="Millares 3 3 2 2 2 7" xfId="11339"/>
    <cellStyle name="Millares 3 3 2 2 2 7 2" xfId="11340"/>
    <cellStyle name="Millares 3 3 2 2 2 7 3" xfId="11341"/>
    <cellStyle name="Millares 3 3 2 2 2 8" xfId="11342"/>
    <cellStyle name="Millares 3 3 2 2 2 9" xfId="11343"/>
    <cellStyle name="Millares 3 3 2 2 3" xfId="11344"/>
    <cellStyle name="Millares 3 3 2 2 3 2" xfId="11345"/>
    <cellStyle name="Millares 3 3 2 2 3 2 2" xfId="11346"/>
    <cellStyle name="Millares 3 3 2 2 3 2 2 2" xfId="11347"/>
    <cellStyle name="Millares 3 3 2 2 3 2 2 2 2" xfId="11348"/>
    <cellStyle name="Millares 3 3 2 2 3 2 2 2 3" xfId="11349"/>
    <cellStyle name="Millares 3 3 2 2 3 2 2 3" xfId="11350"/>
    <cellStyle name="Millares 3 3 2 2 3 2 2 4" xfId="11351"/>
    <cellStyle name="Millares 3 3 2 2 3 2 3" xfId="11352"/>
    <cellStyle name="Millares 3 3 2 2 3 2 3 2" xfId="11353"/>
    <cellStyle name="Millares 3 3 2 2 3 2 3 3" xfId="11354"/>
    <cellStyle name="Millares 3 3 2 2 3 2 4" xfId="11355"/>
    <cellStyle name="Millares 3 3 2 2 3 2 5" xfId="11356"/>
    <cellStyle name="Millares 3 3 2 2 3 3" xfId="11357"/>
    <cellStyle name="Millares 3 3 2 2 3 3 2" xfId="11358"/>
    <cellStyle name="Millares 3 3 2 2 3 3 2 2" xfId="11359"/>
    <cellStyle name="Millares 3 3 2 2 3 3 2 3" xfId="11360"/>
    <cellStyle name="Millares 3 3 2 2 3 3 3" xfId="11361"/>
    <cellStyle name="Millares 3 3 2 2 3 3 4" xfId="11362"/>
    <cellStyle name="Millares 3 3 2 2 3 4" xfId="11363"/>
    <cellStyle name="Millares 3 3 2 2 3 4 2" xfId="11364"/>
    <cellStyle name="Millares 3 3 2 2 3 4 2 2" xfId="11365"/>
    <cellStyle name="Millares 3 3 2 2 3 4 2 3" xfId="11366"/>
    <cellStyle name="Millares 3 3 2 2 3 4 3" xfId="11367"/>
    <cellStyle name="Millares 3 3 2 2 3 4 4" xfId="11368"/>
    <cellStyle name="Millares 3 3 2 2 3 5" xfId="11369"/>
    <cellStyle name="Millares 3 3 2 2 3 5 2" xfId="11370"/>
    <cellStyle name="Millares 3 3 2 2 3 5 2 2" xfId="11371"/>
    <cellStyle name="Millares 3 3 2 2 3 5 2 3" xfId="11372"/>
    <cellStyle name="Millares 3 3 2 2 3 5 3" xfId="11373"/>
    <cellStyle name="Millares 3 3 2 2 3 5 4" xfId="11374"/>
    <cellStyle name="Millares 3 3 2 2 3 6" xfId="11375"/>
    <cellStyle name="Millares 3 3 2 2 3 6 2" xfId="11376"/>
    <cellStyle name="Millares 3 3 2 2 3 6 3" xfId="11377"/>
    <cellStyle name="Millares 3 3 2 2 3 7" xfId="11378"/>
    <cellStyle name="Millares 3 3 2 2 3 8" xfId="11379"/>
    <cellStyle name="Millares 3 3 2 2 4" xfId="11380"/>
    <cellStyle name="Millares 3 3 2 2 4 2" xfId="11381"/>
    <cellStyle name="Millares 3 3 2 2 4 2 2" xfId="11382"/>
    <cellStyle name="Millares 3 3 2 2 4 2 2 2" xfId="11383"/>
    <cellStyle name="Millares 3 3 2 2 4 2 2 3" xfId="11384"/>
    <cellStyle name="Millares 3 3 2 2 4 2 3" xfId="11385"/>
    <cellStyle name="Millares 3 3 2 2 4 2 4" xfId="11386"/>
    <cellStyle name="Millares 3 3 2 2 4 3" xfId="11387"/>
    <cellStyle name="Millares 3 3 2 2 4 3 2" xfId="11388"/>
    <cellStyle name="Millares 3 3 2 2 4 3 3" xfId="11389"/>
    <cellStyle name="Millares 3 3 2 2 4 4" xfId="11390"/>
    <cellStyle name="Millares 3 3 2 2 4 5" xfId="11391"/>
    <cellStyle name="Millares 3 3 2 2 5" xfId="11392"/>
    <cellStyle name="Millares 3 3 2 2 5 2" xfId="11393"/>
    <cellStyle name="Millares 3 3 2 2 5 2 2" xfId="11394"/>
    <cellStyle name="Millares 3 3 2 2 5 2 3" xfId="11395"/>
    <cellStyle name="Millares 3 3 2 2 5 3" xfId="11396"/>
    <cellStyle name="Millares 3 3 2 2 5 4" xfId="11397"/>
    <cellStyle name="Millares 3 3 2 2 6" xfId="11398"/>
    <cellStyle name="Millares 3 3 2 2 6 2" xfId="11399"/>
    <cellStyle name="Millares 3 3 2 2 6 2 2" xfId="11400"/>
    <cellStyle name="Millares 3 3 2 2 6 2 3" xfId="11401"/>
    <cellStyle name="Millares 3 3 2 2 6 3" xfId="11402"/>
    <cellStyle name="Millares 3 3 2 2 6 4" xfId="11403"/>
    <cellStyle name="Millares 3 3 2 2 7" xfId="11404"/>
    <cellStyle name="Millares 3 3 2 2 7 2" xfId="11405"/>
    <cellStyle name="Millares 3 3 2 2 7 2 2" xfId="11406"/>
    <cellStyle name="Millares 3 3 2 2 7 2 3" xfId="11407"/>
    <cellStyle name="Millares 3 3 2 2 7 3" xfId="11408"/>
    <cellStyle name="Millares 3 3 2 2 7 4" xfId="11409"/>
    <cellStyle name="Millares 3 3 2 2 8" xfId="11410"/>
    <cellStyle name="Millares 3 3 2 2 8 2" xfId="11411"/>
    <cellStyle name="Millares 3 3 2 2 8 3" xfId="11412"/>
    <cellStyle name="Millares 3 3 2 2 9" xfId="11413"/>
    <cellStyle name="Millares 3 3 2 3" xfId="11414"/>
    <cellStyle name="Millares 3 3 2 3 2" xfId="11415"/>
    <cellStyle name="Millares 3 3 2 3 2 2" xfId="11416"/>
    <cellStyle name="Millares 3 3 2 3 2 2 2" xfId="11417"/>
    <cellStyle name="Millares 3 3 2 3 2 2 2 2" xfId="11418"/>
    <cellStyle name="Millares 3 3 2 3 2 2 2 2 2" xfId="11419"/>
    <cellStyle name="Millares 3 3 2 3 2 2 2 2 3" xfId="11420"/>
    <cellStyle name="Millares 3 3 2 3 2 2 2 3" xfId="11421"/>
    <cellStyle name="Millares 3 3 2 3 2 2 2 4" xfId="11422"/>
    <cellStyle name="Millares 3 3 2 3 2 2 3" xfId="11423"/>
    <cellStyle name="Millares 3 3 2 3 2 2 3 2" xfId="11424"/>
    <cellStyle name="Millares 3 3 2 3 2 2 3 3" xfId="11425"/>
    <cellStyle name="Millares 3 3 2 3 2 2 4" xfId="11426"/>
    <cellStyle name="Millares 3 3 2 3 2 2 5" xfId="11427"/>
    <cellStyle name="Millares 3 3 2 3 2 3" xfId="11428"/>
    <cellStyle name="Millares 3 3 2 3 2 3 2" xfId="11429"/>
    <cellStyle name="Millares 3 3 2 3 2 3 2 2" xfId="11430"/>
    <cellStyle name="Millares 3 3 2 3 2 3 2 3" xfId="11431"/>
    <cellStyle name="Millares 3 3 2 3 2 3 3" xfId="11432"/>
    <cellStyle name="Millares 3 3 2 3 2 3 4" xfId="11433"/>
    <cellStyle name="Millares 3 3 2 3 2 4" xfId="11434"/>
    <cellStyle name="Millares 3 3 2 3 2 4 2" xfId="11435"/>
    <cellStyle name="Millares 3 3 2 3 2 4 2 2" xfId="11436"/>
    <cellStyle name="Millares 3 3 2 3 2 4 2 3" xfId="11437"/>
    <cellStyle name="Millares 3 3 2 3 2 4 3" xfId="11438"/>
    <cellStyle name="Millares 3 3 2 3 2 4 4" xfId="11439"/>
    <cellStyle name="Millares 3 3 2 3 2 5" xfId="11440"/>
    <cellStyle name="Millares 3 3 2 3 2 5 2" xfId="11441"/>
    <cellStyle name="Millares 3 3 2 3 2 5 2 2" xfId="11442"/>
    <cellStyle name="Millares 3 3 2 3 2 5 2 3" xfId="11443"/>
    <cellStyle name="Millares 3 3 2 3 2 5 3" xfId="11444"/>
    <cellStyle name="Millares 3 3 2 3 2 5 4" xfId="11445"/>
    <cellStyle name="Millares 3 3 2 3 2 6" xfId="11446"/>
    <cellStyle name="Millares 3 3 2 3 2 6 2" xfId="11447"/>
    <cellStyle name="Millares 3 3 2 3 2 6 3" xfId="11448"/>
    <cellStyle name="Millares 3 3 2 3 2 7" xfId="11449"/>
    <cellStyle name="Millares 3 3 2 3 2 8" xfId="11450"/>
    <cellStyle name="Millares 3 3 2 3 3" xfId="11451"/>
    <cellStyle name="Millares 3 3 2 3 3 2" xfId="11452"/>
    <cellStyle name="Millares 3 3 2 3 3 2 2" xfId="11453"/>
    <cellStyle name="Millares 3 3 2 3 3 2 2 2" xfId="11454"/>
    <cellStyle name="Millares 3 3 2 3 3 2 2 3" xfId="11455"/>
    <cellStyle name="Millares 3 3 2 3 3 2 3" xfId="11456"/>
    <cellStyle name="Millares 3 3 2 3 3 2 4" xfId="11457"/>
    <cellStyle name="Millares 3 3 2 3 3 3" xfId="11458"/>
    <cellStyle name="Millares 3 3 2 3 3 3 2" xfId="11459"/>
    <cellStyle name="Millares 3 3 2 3 3 3 3" xfId="11460"/>
    <cellStyle name="Millares 3 3 2 3 3 4" xfId="11461"/>
    <cellStyle name="Millares 3 3 2 3 3 5" xfId="11462"/>
    <cellStyle name="Millares 3 3 2 3 4" xfId="11463"/>
    <cellStyle name="Millares 3 3 2 3 4 2" xfId="11464"/>
    <cellStyle name="Millares 3 3 2 3 4 2 2" xfId="11465"/>
    <cellStyle name="Millares 3 3 2 3 4 2 3" xfId="11466"/>
    <cellStyle name="Millares 3 3 2 3 4 3" xfId="11467"/>
    <cellStyle name="Millares 3 3 2 3 4 4" xfId="11468"/>
    <cellStyle name="Millares 3 3 2 3 5" xfId="11469"/>
    <cellStyle name="Millares 3 3 2 3 5 2" xfId="11470"/>
    <cellStyle name="Millares 3 3 2 3 5 2 2" xfId="11471"/>
    <cellStyle name="Millares 3 3 2 3 5 2 3" xfId="11472"/>
    <cellStyle name="Millares 3 3 2 3 5 3" xfId="11473"/>
    <cellStyle name="Millares 3 3 2 3 5 4" xfId="11474"/>
    <cellStyle name="Millares 3 3 2 3 6" xfId="11475"/>
    <cellStyle name="Millares 3 3 2 3 6 2" xfId="11476"/>
    <cellStyle name="Millares 3 3 2 3 6 2 2" xfId="11477"/>
    <cellStyle name="Millares 3 3 2 3 6 2 3" xfId="11478"/>
    <cellStyle name="Millares 3 3 2 3 6 3" xfId="11479"/>
    <cellStyle name="Millares 3 3 2 3 6 4" xfId="11480"/>
    <cellStyle name="Millares 3 3 2 3 7" xfId="11481"/>
    <cellStyle name="Millares 3 3 2 3 7 2" xfId="11482"/>
    <cellStyle name="Millares 3 3 2 3 7 3" xfId="11483"/>
    <cellStyle name="Millares 3 3 2 3 8" xfId="11484"/>
    <cellStyle name="Millares 3 3 2 3 9" xfId="11485"/>
    <cellStyle name="Millares 3 3 2 4" xfId="11486"/>
    <cellStyle name="Millares 3 3 2 4 2" xfId="11487"/>
    <cellStyle name="Millares 3 3 2 4 2 2" xfId="11488"/>
    <cellStyle name="Millares 3 3 2 4 2 2 2" xfId="11489"/>
    <cellStyle name="Millares 3 3 2 4 2 2 2 2" xfId="11490"/>
    <cellStyle name="Millares 3 3 2 4 2 2 2 2 2" xfId="11491"/>
    <cellStyle name="Millares 3 3 2 4 2 2 2 2 3" xfId="11492"/>
    <cellStyle name="Millares 3 3 2 4 2 2 2 3" xfId="11493"/>
    <cellStyle name="Millares 3 3 2 4 2 2 2 4" xfId="11494"/>
    <cellStyle name="Millares 3 3 2 4 2 2 3" xfId="11495"/>
    <cellStyle name="Millares 3 3 2 4 2 2 3 2" xfId="11496"/>
    <cellStyle name="Millares 3 3 2 4 2 2 3 3" xfId="11497"/>
    <cellStyle name="Millares 3 3 2 4 2 2 4" xfId="11498"/>
    <cellStyle name="Millares 3 3 2 4 2 2 5" xfId="11499"/>
    <cellStyle name="Millares 3 3 2 4 2 3" xfId="11500"/>
    <cellStyle name="Millares 3 3 2 4 2 3 2" xfId="11501"/>
    <cellStyle name="Millares 3 3 2 4 2 3 2 2" xfId="11502"/>
    <cellStyle name="Millares 3 3 2 4 2 3 2 3" xfId="11503"/>
    <cellStyle name="Millares 3 3 2 4 2 3 3" xfId="11504"/>
    <cellStyle name="Millares 3 3 2 4 2 3 4" xfId="11505"/>
    <cellStyle name="Millares 3 3 2 4 2 4" xfId="11506"/>
    <cellStyle name="Millares 3 3 2 4 2 4 2" xfId="11507"/>
    <cellStyle name="Millares 3 3 2 4 2 4 2 2" xfId="11508"/>
    <cellStyle name="Millares 3 3 2 4 2 4 2 3" xfId="11509"/>
    <cellStyle name="Millares 3 3 2 4 2 4 3" xfId="11510"/>
    <cellStyle name="Millares 3 3 2 4 2 4 4" xfId="11511"/>
    <cellStyle name="Millares 3 3 2 4 2 5" xfId="11512"/>
    <cellStyle name="Millares 3 3 2 4 2 5 2" xfId="11513"/>
    <cellStyle name="Millares 3 3 2 4 2 5 2 2" xfId="11514"/>
    <cellStyle name="Millares 3 3 2 4 2 5 2 3" xfId="11515"/>
    <cellStyle name="Millares 3 3 2 4 2 5 3" xfId="11516"/>
    <cellStyle name="Millares 3 3 2 4 2 5 4" xfId="11517"/>
    <cellStyle name="Millares 3 3 2 4 2 6" xfId="11518"/>
    <cellStyle name="Millares 3 3 2 4 2 6 2" xfId="11519"/>
    <cellStyle name="Millares 3 3 2 4 2 6 3" xfId="11520"/>
    <cellStyle name="Millares 3 3 2 4 2 7" xfId="11521"/>
    <cellStyle name="Millares 3 3 2 4 2 8" xfId="11522"/>
    <cellStyle name="Millares 3 3 2 4 3" xfId="11523"/>
    <cellStyle name="Millares 3 3 2 4 3 2" xfId="11524"/>
    <cellStyle name="Millares 3 3 2 4 3 2 2" xfId="11525"/>
    <cellStyle name="Millares 3 3 2 4 3 2 2 2" xfId="11526"/>
    <cellStyle name="Millares 3 3 2 4 3 2 2 3" xfId="11527"/>
    <cellStyle name="Millares 3 3 2 4 3 2 3" xfId="11528"/>
    <cellStyle name="Millares 3 3 2 4 3 2 4" xfId="11529"/>
    <cellStyle name="Millares 3 3 2 4 3 3" xfId="11530"/>
    <cellStyle name="Millares 3 3 2 4 3 3 2" xfId="11531"/>
    <cellStyle name="Millares 3 3 2 4 3 3 3" xfId="11532"/>
    <cellStyle name="Millares 3 3 2 4 3 4" xfId="11533"/>
    <cellStyle name="Millares 3 3 2 4 3 5" xfId="11534"/>
    <cellStyle name="Millares 3 3 2 4 4" xfId="11535"/>
    <cellStyle name="Millares 3 3 2 4 4 2" xfId="11536"/>
    <cellStyle name="Millares 3 3 2 4 4 2 2" xfId="11537"/>
    <cellStyle name="Millares 3 3 2 4 4 2 3" xfId="11538"/>
    <cellStyle name="Millares 3 3 2 4 4 3" xfId="11539"/>
    <cellStyle name="Millares 3 3 2 4 4 4" xfId="11540"/>
    <cellStyle name="Millares 3 3 2 4 5" xfId="11541"/>
    <cellStyle name="Millares 3 3 2 4 5 2" xfId="11542"/>
    <cellStyle name="Millares 3 3 2 4 5 2 2" xfId="11543"/>
    <cellStyle name="Millares 3 3 2 4 5 2 3" xfId="11544"/>
    <cellStyle name="Millares 3 3 2 4 5 3" xfId="11545"/>
    <cellStyle name="Millares 3 3 2 4 5 4" xfId="11546"/>
    <cellStyle name="Millares 3 3 2 4 6" xfId="11547"/>
    <cellStyle name="Millares 3 3 2 4 6 2" xfId="11548"/>
    <cellStyle name="Millares 3 3 2 4 6 2 2" xfId="11549"/>
    <cellStyle name="Millares 3 3 2 4 6 2 3" xfId="11550"/>
    <cellStyle name="Millares 3 3 2 4 6 3" xfId="11551"/>
    <cellStyle name="Millares 3 3 2 4 6 4" xfId="11552"/>
    <cellStyle name="Millares 3 3 2 4 7" xfId="11553"/>
    <cellStyle name="Millares 3 3 2 4 7 2" xfId="11554"/>
    <cellStyle name="Millares 3 3 2 4 7 3" xfId="11555"/>
    <cellStyle name="Millares 3 3 2 4 8" xfId="11556"/>
    <cellStyle name="Millares 3 3 2 4 9" xfId="11557"/>
    <cellStyle name="Millares 3 3 2 5" xfId="11558"/>
    <cellStyle name="Millares 3 3 2 5 2" xfId="11559"/>
    <cellStyle name="Millares 3 3 2 5 2 2" xfId="11560"/>
    <cellStyle name="Millares 3 3 2 5 2 2 2" xfId="11561"/>
    <cellStyle name="Millares 3 3 2 5 2 2 2 2" xfId="11562"/>
    <cellStyle name="Millares 3 3 2 5 2 2 2 3" xfId="11563"/>
    <cellStyle name="Millares 3 3 2 5 2 2 3" xfId="11564"/>
    <cellStyle name="Millares 3 3 2 5 2 2 4" xfId="11565"/>
    <cellStyle name="Millares 3 3 2 5 2 3" xfId="11566"/>
    <cellStyle name="Millares 3 3 2 5 2 3 2" xfId="11567"/>
    <cellStyle name="Millares 3 3 2 5 2 3 3" xfId="11568"/>
    <cellStyle name="Millares 3 3 2 5 2 4" xfId="11569"/>
    <cellStyle name="Millares 3 3 2 5 2 5" xfId="11570"/>
    <cellStyle name="Millares 3 3 2 5 3" xfId="11571"/>
    <cellStyle name="Millares 3 3 2 5 3 2" xfId="11572"/>
    <cellStyle name="Millares 3 3 2 5 3 2 2" xfId="11573"/>
    <cellStyle name="Millares 3 3 2 5 3 2 3" xfId="11574"/>
    <cellStyle name="Millares 3 3 2 5 3 3" xfId="11575"/>
    <cellStyle name="Millares 3 3 2 5 3 4" xfId="11576"/>
    <cellStyle name="Millares 3 3 2 5 4" xfId="11577"/>
    <cellStyle name="Millares 3 3 2 5 4 2" xfId="11578"/>
    <cellStyle name="Millares 3 3 2 5 4 2 2" xfId="11579"/>
    <cellStyle name="Millares 3 3 2 5 4 2 3" xfId="11580"/>
    <cellStyle name="Millares 3 3 2 5 4 3" xfId="11581"/>
    <cellStyle name="Millares 3 3 2 5 4 4" xfId="11582"/>
    <cellStyle name="Millares 3 3 2 5 5" xfId="11583"/>
    <cellStyle name="Millares 3 3 2 5 5 2" xfId="11584"/>
    <cellStyle name="Millares 3 3 2 5 5 2 2" xfId="11585"/>
    <cellStyle name="Millares 3 3 2 5 5 2 3" xfId="11586"/>
    <cellStyle name="Millares 3 3 2 5 5 3" xfId="11587"/>
    <cellStyle name="Millares 3 3 2 5 5 4" xfId="11588"/>
    <cellStyle name="Millares 3 3 2 5 6" xfId="11589"/>
    <cellStyle name="Millares 3 3 2 5 6 2" xfId="11590"/>
    <cellStyle name="Millares 3 3 2 5 6 3" xfId="11591"/>
    <cellStyle name="Millares 3 3 2 5 7" xfId="11592"/>
    <cellStyle name="Millares 3 3 2 5 8" xfId="11593"/>
    <cellStyle name="Millares 3 3 2 6" xfId="11594"/>
    <cellStyle name="Millares 3 3 2 6 2" xfId="11595"/>
    <cellStyle name="Millares 3 3 2 6 2 2" xfId="11596"/>
    <cellStyle name="Millares 3 3 2 6 2 2 2" xfId="11597"/>
    <cellStyle name="Millares 3 3 2 6 2 2 3" xfId="11598"/>
    <cellStyle name="Millares 3 3 2 6 2 3" xfId="11599"/>
    <cellStyle name="Millares 3 3 2 6 2 4" xfId="11600"/>
    <cellStyle name="Millares 3 3 2 6 3" xfId="11601"/>
    <cellStyle name="Millares 3 3 2 6 3 2" xfId="11602"/>
    <cellStyle name="Millares 3 3 2 6 3 2 2" xfId="11603"/>
    <cellStyle name="Millares 3 3 2 6 3 2 3" xfId="11604"/>
    <cellStyle name="Millares 3 3 2 6 3 3" xfId="11605"/>
    <cellStyle name="Millares 3 3 2 6 3 4" xfId="11606"/>
    <cellStyle name="Millares 3 3 2 6 4" xfId="11607"/>
    <cellStyle name="Millares 3 3 2 6 4 2" xfId="11608"/>
    <cellStyle name="Millares 3 3 2 6 4 3" xfId="11609"/>
    <cellStyle name="Millares 3 3 2 6 5" xfId="11610"/>
    <cellStyle name="Millares 3 3 2 6 6" xfId="11611"/>
    <cellStyle name="Millares 3 3 2 7" xfId="11612"/>
    <cellStyle name="Millares 3 3 2 7 2" xfId="11613"/>
    <cellStyle name="Millares 3 3 2 7 2 2" xfId="11614"/>
    <cellStyle name="Millares 3 3 2 7 2 3" xfId="11615"/>
    <cellStyle name="Millares 3 3 2 7 3" xfId="11616"/>
    <cellStyle name="Millares 3 3 2 7 4" xfId="11617"/>
    <cellStyle name="Millares 3 3 2 8" xfId="11618"/>
    <cellStyle name="Millares 3 3 2 8 2" xfId="11619"/>
    <cellStyle name="Millares 3 3 2 8 2 2" xfId="11620"/>
    <cellStyle name="Millares 3 3 2 8 2 3" xfId="11621"/>
    <cellStyle name="Millares 3 3 2 8 3" xfId="11622"/>
    <cellStyle name="Millares 3 3 2 8 4" xfId="11623"/>
    <cellStyle name="Millares 3 3 2 9" xfId="11624"/>
    <cellStyle name="Millares 3 3 2 9 2" xfId="11625"/>
    <cellStyle name="Millares 3 3 2 9 2 2" xfId="11626"/>
    <cellStyle name="Millares 3 3 2 9 2 3" xfId="11627"/>
    <cellStyle name="Millares 3 3 2 9 3" xfId="11628"/>
    <cellStyle name="Millares 3 3 2 9 4" xfId="11629"/>
    <cellStyle name="Millares 3 3 3" xfId="11630"/>
    <cellStyle name="Millares 3 3 3 10" xfId="11631"/>
    <cellStyle name="Millares 3 3 3 2" xfId="11632"/>
    <cellStyle name="Millares 3 3 3 2 2" xfId="11633"/>
    <cellStyle name="Millares 3 3 3 2 2 2" xfId="11634"/>
    <cellStyle name="Millares 3 3 3 2 2 2 2" xfId="11635"/>
    <cellStyle name="Millares 3 3 3 2 2 2 2 2" xfId="11636"/>
    <cellStyle name="Millares 3 3 3 2 2 2 2 2 2" xfId="11637"/>
    <cellStyle name="Millares 3 3 3 2 2 2 2 2 3" xfId="11638"/>
    <cellStyle name="Millares 3 3 3 2 2 2 2 3" xfId="11639"/>
    <cellStyle name="Millares 3 3 3 2 2 2 2 4" xfId="11640"/>
    <cellStyle name="Millares 3 3 3 2 2 2 3" xfId="11641"/>
    <cellStyle name="Millares 3 3 3 2 2 2 3 2" xfId="11642"/>
    <cellStyle name="Millares 3 3 3 2 2 2 3 3" xfId="11643"/>
    <cellStyle name="Millares 3 3 3 2 2 2 4" xfId="11644"/>
    <cellStyle name="Millares 3 3 3 2 2 2 5" xfId="11645"/>
    <cellStyle name="Millares 3 3 3 2 2 3" xfId="11646"/>
    <cellStyle name="Millares 3 3 3 2 2 3 2" xfId="11647"/>
    <cellStyle name="Millares 3 3 3 2 2 3 2 2" xfId="11648"/>
    <cellStyle name="Millares 3 3 3 2 2 3 2 3" xfId="11649"/>
    <cellStyle name="Millares 3 3 3 2 2 3 3" xfId="11650"/>
    <cellStyle name="Millares 3 3 3 2 2 3 4" xfId="11651"/>
    <cellStyle name="Millares 3 3 3 2 2 4" xfId="11652"/>
    <cellStyle name="Millares 3 3 3 2 2 4 2" xfId="11653"/>
    <cellStyle name="Millares 3 3 3 2 2 4 2 2" xfId="11654"/>
    <cellStyle name="Millares 3 3 3 2 2 4 2 3" xfId="11655"/>
    <cellStyle name="Millares 3 3 3 2 2 4 3" xfId="11656"/>
    <cellStyle name="Millares 3 3 3 2 2 4 4" xfId="11657"/>
    <cellStyle name="Millares 3 3 3 2 2 5" xfId="11658"/>
    <cellStyle name="Millares 3 3 3 2 2 5 2" xfId="11659"/>
    <cellStyle name="Millares 3 3 3 2 2 5 2 2" xfId="11660"/>
    <cellStyle name="Millares 3 3 3 2 2 5 2 3" xfId="11661"/>
    <cellStyle name="Millares 3 3 3 2 2 5 3" xfId="11662"/>
    <cellStyle name="Millares 3 3 3 2 2 5 4" xfId="11663"/>
    <cellStyle name="Millares 3 3 3 2 2 6" xfId="11664"/>
    <cellStyle name="Millares 3 3 3 2 2 6 2" xfId="11665"/>
    <cellStyle name="Millares 3 3 3 2 2 6 3" xfId="11666"/>
    <cellStyle name="Millares 3 3 3 2 2 7" xfId="11667"/>
    <cellStyle name="Millares 3 3 3 2 2 8" xfId="11668"/>
    <cellStyle name="Millares 3 3 3 2 3" xfId="11669"/>
    <cellStyle name="Millares 3 3 3 2 3 2" xfId="11670"/>
    <cellStyle name="Millares 3 3 3 2 3 2 2" xfId="11671"/>
    <cellStyle name="Millares 3 3 3 2 3 2 2 2" xfId="11672"/>
    <cellStyle name="Millares 3 3 3 2 3 2 2 3" xfId="11673"/>
    <cellStyle name="Millares 3 3 3 2 3 2 3" xfId="11674"/>
    <cellStyle name="Millares 3 3 3 2 3 2 4" xfId="11675"/>
    <cellStyle name="Millares 3 3 3 2 3 3" xfId="11676"/>
    <cellStyle name="Millares 3 3 3 2 3 3 2" xfId="11677"/>
    <cellStyle name="Millares 3 3 3 2 3 3 3" xfId="11678"/>
    <cellStyle name="Millares 3 3 3 2 3 4" xfId="11679"/>
    <cellStyle name="Millares 3 3 3 2 3 5" xfId="11680"/>
    <cellStyle name="Millares 3 3 3 2 4" xfId="11681"/>
    <cellStyle name="Millares 3 3 3 2 4 2" xfId="11682"/>
    <cellStyle name="Millares 3 3 3 2 4 2 2" xfId="11683"/>
    <cellStyle name="Millares 3 3 3 2 4 2 3" xfId="11684"/>
    <cellStyle name="Millares 3 3 3 2 4 3" xfId="11685"/>
    <cellStyle name="Millares 3 3 3 2 4 4" xfId="11686"/>
    <cellStyle name="Millares 3 3 3 2 5" xfId="11687"/>
    <cellStyle name="Millares 3 3 3 2 5 2" xfId="11688"/>
    <cellStyle name="Millares 3 3 3 2 5 2 2" xfId="11689"/>
    <cellStyle name="Millares 3 3 3 2 5 2 3" xfId="11690"/>
    <cellStyle name="Millares 3 3 3 2 5 3" xfId="11691"/>
    <cellStyle name="Millares 3 3 3 2 5 4" xfId="11692"/>
    <cellStyle name="Millares 3 3 3 2 6" xfId="11693"/>
    <cellStyle name="Millares 3 3 3 2 6 2" xfId="11694"/>
    <cellStyle name="Millares 3 3 3 2 6 2 2" xfId="11695"/>
    <cellStyle name="Millares 3 3 3 2 6 2 3" xfId="11696"/>
    <cellStyle name="Millares 3 3 3 2 6 3" xfId="11697"/>
    <cellStyle name="Millares 3 3 3 2 6 4" xfId="11698"/>
    <cellStyle name="Millares 3 3 3 2 7" xfId="11699"/>
    <cellStyle name="Millares 3 3 3 2 7 2" xfId="11700"/>
    <cellStyle name="Millares 3 3 3 2 7 3" xfId="11701"/>
    <cellStyle name="Millares 3 3 3 2 8" xfId="11702"/>
    <cellStyle name="Millares 3 3 3 2 9" xfId="11703"/>
    <cellStyle name="Millares 3 3 3 3" xfId="11704"/>
    <cellStyle name="Millares 3 3 3 3 2" xfId="11705"/>
    <cellStyle name="Millares 3 3 3 3 2 2" xfId="11706"/>
    <cellStyle name="Millares 3 3 3 3 2 2 2" xfId="11707"/>
    <cellStyle name="Millares 3 3 3 3 2 2 2 2" xfId="11708"/>
    <cellStyle name="Millares 3 3 3 3 2 2 2 3" xfId="11709"/>
    <cellStyle name="Millares 3 3 3 3 2 2 3" xfId="11710"/>
    <cellStyle name="Millares 3 3 3 3 2 2 4" xfId="11711"/>
    <cellStyle name="Millares 3 3 3 3 2 3" xfId="11712"/>
    <cellStyle name="Millares 3 3 3 3 2 3 2" xfId="11713"/>
    <cellStyle name="Millares 3 3 3 3 2 3 3" xfId="11714"/>
    <cellStyle name="Millares 3 3 3 3 2 4" xfId="11715"/>
    <cellStyle name="Millares 3 3 3 3 2 5" xfId="11716"/>
    <cellStyle name="Millares 3 3 3 3 3" xfId="11717"/>
    <cellStyle name="Millares 3 3 3 3 3 2" xfId="11718"/>
    <cellStyle name="Millares 3 3 3 3 3 2 2" xfId="11719"/>
    <cellStyle name="Millares 3 3 3 3 3 2 3" xfId="11720"/>
    <cellStyle name="Millares 3 3 3 3 3 3" xfId="11721"/>
    <cellStyle name="Millares 3 3 3 3 3 4" xfId="11722"/>
    <cellStyle name="Millares 3 3 3 3 4" xfId="11723"/>
    <cellStyle name="Millares 3 3 3 3 4 2" xfId="11724"/>
    <cellStyle name="Millares 3 3 3 3 4 2 2" xfId="11725"/>
    <cellStyle name="Millares 3 3 3 3 4 2 3" xfId="11726"/>
    <cellStyle name="Millares 3 3 3 3 4 3" xfId="11727"/>
    <cellStyle name="Millares 3 3 3 3 4 4" xfId="11728"/>
    <cellStyle name="Millares 3 3 3 3 5" xfId="11729"/>
    <cellStyle name="Millares 3 3 3 3 5 2" xfId="11730"/>
    <cellStyle name="Millares 3 3 3 3 5 2 2" xfId="11731"/>
    <cellStyle name="Millares 3 3 3 3 5 2 3" xfId="11732"/>
    <cellStyle name="Millares 3 3 3 3 5 3" xfId="11733"/>
    <cellStyle name="Millares 3 3 3 3 5 4" xfId="11734"/>
    <cellStyle name="Millares 3 3 3 3 6" xfId="11735"/>
    <cellStyle name="Millares 3 3 3 3 6 2" xfId="11736"/>
    <cellStyle name="Millares 3 3 3 3 6 3" xfId="11737"/>
    <cellStyle name="Millares 3 3 3 3 7" xfId="11738"/>
    <cellStyle name="Millares 3 3 3 3 8" xfId="11739"/>
    <cellStyle name="Millares 3 3 3 4" xfId="11740"/>
    <cellStyle name="Millares 3 3 3 4 2" xfId="11741"/>
    <cellStyle name="Millares 3 3 3 4 2 2" xfId="11742"/>
    <cellStyle name="Millares 3 3 3 4 2 2 2" xfId="11743"/>
    <cellStyle name="Millares 3 3 3 4 2 2 3" xfId="11744"/>
    <cellStyle name="Millares 3 3 3 4 2 3" xfId="11745"/>
    <cellStyle name="Millares 3 3 3 4 2 4" xfId="11746"/>
    <cellStyle name="Millares 3 3 3 4 3" xfId="11747"/>
    <cellStyle name="Millares 3 3 3 4 3 2" xfId="11748"/>
    <cellStyle name="Millares 3 3 3 4 3 3" xfId="11749"/>
    <cellStyle name="Millares 3 3 3 4 4" xfId="11750"/>
    <cellStyle name="Millares 3 3 3 4 5" xfId="11751"/>
    <cellStyle name="Millares 3 3 3 5" xfId="11752"/>
    <cellStyle name="Millares 3 3 3 5 2" xfId="11753"/>
    <cellStyle name="Millares 3 3 3 5 2 2" xfId="11754"/>
    <cellStyle name="Millares 3 3 3 5 2 3" xfId="11755"/>
    <cellStyle name="Millares 3 3 3 5 3" xfId="11756"/>
    <cellStyle name="Millares 3 3 3 5 4" xfId="11757"/>
    <cellStyle name="Millares 3 3 3 6" xfId="11758"/>
    <cellStyle name="Millares 3 3 3 6 2" xfId="11759"/>
    <cellStyle name="Millares 3 3 3 6 2 2" xfId="11760"/>
    <cellStyle name="Millares 3 3 3 6 2 3" xfId="11761"/>
    <cellStyle name="Millares 3 3 3 6 3" xfId="11762"/>
    <cellStyle name="Millares 3 3 3 6 4" xfId="11763"/>
    <cellStyle name="Millares 3 3 3 7" xfId="11764"/>
    <cellStyle name="Millares 3 3 3 7 2" xfId="11765"/>
    <cellStyle name="Millares 3 3 3 7 2 2" xfId="11766"/>
    <cellStyle name="Millares 3 3 3 7 2 3" xfId="11767"/>
    <cellStyle name="Millares 3 3 3 7 3" xfId="11768"/>
    <cellStyle name="Millares 3 3 3 7 4" xfId="11769"/>
    <cellStyle name="Millares 3 3 3 8" xfId="11770"/>
    <cellStyle name="Millares 3 3 3 8 2" xfId="11771"/>
    <cellStyle name="Millares 3 3 3 8 3" xfId="11772"/>
    <cellStyle name="Millares 3 3 3 9" xfId="11773"/>
    <cellStyle name="Millares 3 3 4" xfId="11774"/>
    <cellStyle name="Millares 3 3 4 2" xfId="11775"/>
    <cellStyle name="Millares 3 3 4 2 2" xfId="11776"/>
    <cellStyle name="Millares 3 3 4 2 2 2" xfId="11777"/>
    <cellStyle name="Millares 3 3 4 2 2 2 2" xfId="11778"/>
    <cellStyle name="Millares 3 3 4 2 2 2 2 2" xfId="11779"/>
    <cellStyle name="Millares 3 3 4 2 2 2 2 3" xfId="11780"/>
    <cellStyle name="Millares 3 3 4 2 2 2 3" xfId="11781"/>
    <cellStyle name="Millares 3 3 4 2 2 2 4" xfId="11782"/>
    <cellStyle name="Millares 3 3 4 2 2 3" xfId="11783"/>
    <cellStyle name="Millares 3 3 4 2 2 3 2" xfId="11784"/>
    <cellStyle name="Millares 3 3 4 2 2 3 3" xfId="11785"/>
    <cellStyle name="Millares 3 3 4 2 2 4" xfId="11786"/>
    <cellStyle name="Millares 3 3 4 2 2 5" xfId="11787"/>
    <cellStyle name="Millares 3 3 4 2 3" xfId="11788"/>
    <cellStyle name="Millares 3 3 4 2 3 2" xfId="11789"/>
    <cellStyle name="Millares 3 3 4 2 3 2 2" xfId="11790"/>
    <cellStyle name="Millares 3 3 4 2 3 2 3" xfId="11791"/>
    <cellStyle name="Millares 3 3 4 2 3 3" xfId="11792"/>
    <cellStyle name="Millares 3 3 4 2 3 4" xfId="11793"/>
    <cellStyle name="Millares 3 3 4 2 4" xfId="11794"/>
    <cellStyle name="Millares 3 3 4 2 4 2" xfId="11795"/>
    <cellStyle name="Millares 3 3 4 2 4 2 2" xfId="11796"/>
    <cellStyle name="Millares 3 3 4 2 4 2 3" xfId="11797"/>
    <cellStyle name="Millares 3 3 4 2 4 3" xfId="11798"/>
    <cellStyle name="Millares 3 3 4 2 4 4" xfId="11799"/>
    <cellStyle name="Millares 3 3 4 2 5" xfId="11800"/>
    <cellStyle name="Millares 3 3 4 2 5 2" xfId="11801"/>
    <cellStyle name="Millares 3 3 4 2 5 2 2" xfId="11802"/>
    <cellStyle name="Millares 3 3 4 2 5 2 3" xfId="11803"/>
    <cellStyle name="Millares 3 3 4 2 5 3" xfId="11804"/>
    <cellStyle name="Millares 3 3 4 2 5 4" xfId="11805"/>
    <cellStyle name="Millares 3 3 4 2 6" xfId="11806"/>
    <cellStyle name="Millares 3 3 4 2 6 2" xfId="11807"/>
    <cellStyle name="Millares 3 3 4 2 6 3" xfId="11808"/>
    <cellStyle name="Millares 3 3 4 2 7" xfId="11809"/>
    <cellStyle name="Millares 3 3 4 2 8" xfId="11810"/>
    <cellStyle name="Millares 3 3 4 3" xfId="11811"/>
    <cellStyle name="Millares 3 3 4 3 2" xfId="11812"/>
    <cellStyle name="Millares 3 3 4 3 2 2" xfId="11813"/>
    <cellStyle name="Millares 3 3 4 3 2 2 2" xfId="11814"/>
    <cellStyle name="Millares 3 3 4 3 2 2 3" xfId="11815"/>
    <cellStyle name="Millares 3 3 4 3 2 3" xfId="11816"/>
    <cellStyle name="Millares 3 3 4 3 2 4" xfId="11817"/>
    <cellStyle name="Millares 3 3 4 3 3" xfId="11818"/>
    <cellStyle name="Millares 3 3 4 3 3 2" xfId="11819"/>
    <cellStyle name="Millares 3 3 4 3 3 3" xfId="11820"/>
    <cellStyle name="Millares 3 3 4 3 4" xfId="11821"/>
    <cellStyle name="Millares 3 3 4 3 5" xfId="11822"/>
    <cellStyle name="Millares 3 3 4 4" xfId="11823"/>
    <cellStyle name="Millares 3 3 4 4 2" xfId="11824"/>
    <cellStyle name="Millares 3 3 4 4 2 2" xfId="11825"/>
    <cellStyle name="Millares 3 3 4 4 2 3" xfId="11826"/>
    <cellStyle name="Millares 3 3 4 4 3" xfId="11827"/>
    <cellStyle name="Millares 3 3 4 4 4" xfId="11828"/>
    <cellStyle name="Millares 3 3 4 5" xfId="11829"/>
    <cellStyle name="Millares 3 3 4 5 2" xfId="11830"/>
    <cellStyle name="Millares 3 3 4 5 2 2" xfId="11831"/>
    <cellStyle name="Millares 3 3 4 5 2 3" xfId="11832"/>
    <cellStyle name="Millares 3 3 4 5 3" xfId="11833"/>
    <cellStyle name="Millares 3 3 4 5 4" xfId="11834"/>
    <cellStyle name="Millares 3 3 4 6" xfId="11835"/>
    <cellStyle name="Millares 3 3 4 6 2" xfId="11836"/>
    <cellStyle name="Millares 3 3 4 6 2 2" xfId="11837"/>
    <cellStyle name="Millares 3 3 4 6 2 3" xfId="11838"/>
    <cellStyle name="Millares 3 3 4 6 3" xfId="11839"/>
    <cellStyle name="Millares 3 3 4 6 4" xfId="11840"/>
    <cellStyle name="Millares 3 3 4 7" xfId="11841"/>
    <cellStyle name="Millares 3 3 4 7 2" xfId="11842"/>
    <cellStyle name="Millares 3 3 4 7 3" xfId="11843"/>
    <cellStyle name="Millares 3 3 4 8" xfId="11844"/>
    <cellStyle name="Millares 3 3 4 9" xfId="11845"/>
    <cellStyle name="Millares 3 3 5" xfId="11846"/>
    <cellStyle name="Millares 3 3 5 2" xfId="11847"/>
    <cellStyle name="Millares 3 3 5 2 2" xfId="11848"/>
    <cellStyle name="Millares 3 3 5 2 2 2" xfId="11849"/>
    <cellStyle name="Millares 3 3 5 2 2 2 2" xfId="11850"/>
    <cellStyle name="Millares 3 3 5 2 2 2 2 2" xfId="11851"/>
    <cellStyle name="Millares 3 3 5 2 2 2 2 3" xfId="11852"/>
    <cellStyle name="Millares 3 3 5 2 2 2 3" xfId="11853"/>
    <cellStyle name="Millares 3 3 5 2 2 2 4" xfId="11854"/>
    <cellStyle name="Millares 3 3 5 2 2 3" xfId="11855"/>
    <cellStyle name="Millares 3 3 5 2 2 3 2" xfId="11856"/>
    <cellStyle name="Millares 3 3 5 2 2 3 3" xfId="11857"/>
    <cellStyle name="Millares 3 3 5 2 2 4" xfId="11858"/>
    <cellStyle name="Millares 3 3 5 2 2 5" xfId="11859"/>
    <cellStyle name="Millares 3 3 5 2 3" xfId="11860"/>
    <cellStyle name="Millares 3 3 5 2 3 2" xfId="11861"/>
    <cellStyle name="Millares 3 3 5 2 3 2 2" xfId="11862"/>
    <cellStyle name="Millares 3 3 5 2 3 2 3" xfId="11863"/>
    <cellStyle name="Millares 3 3 5 2 3 3" xfId="11864"/>
    <cellStyle name="Millares 3 3 5 2 3 4" xfId="11865"/>
    <cellStyle name="Millares 3 3 5 2 4" xfId="11866"/>
    <cellStyle name="Millares 3 3 5 2 4 2" xfId="11867"/>
    <cellStyle name="Millares 3 3 5 2 4 2 2" xfId="11868"/>
    <cellStyle name="Millares 3 3 5 2 4 2 3" xfId="11869"/>
    <cellStyle name="Millares 3 3 5 2 4 3" xfId="11870"/>
    <cellStyle name="Millares 3 3 5 2 4 4" xfId="11871"/>
    <cellStyle name="Millares 3 3 5 2 5" xfId="11872"/>
    <cellStyle name="Millares 3 3 5 2 5 2" xfId="11873"/>
    <cellStyle name="Millares 3 3 5 2 5 2 2" xfId="11874"/>
    <cellStyle name="Millares 3 3 5 2 5 2 3" xfId="11875"/>
    <cellStyle name="Millares 3 3 5 2 5 3" xfId="11876"/>
    <cellStyle name="Millares 3 3 5 2 5 4" xfId="11877"/>
    <cellStyle name="Millares 3 3 5 2 6" xfId="11878"/>
    <cellStyle name="Millares 3 3 5 2 6 2" xfId="11879"/>
    <cellStyle name="Millares 3 3 5 2 6 3" xfId="11880"/>
    <cellStyle name="Millares 3 3 5 2 7" xfId="11881"/>
    <cellStyle name="Millares 3 3 5 2 8" xfId="11882"/>
    <cellStyle name="Millares 3 3 5 3" xfId="11883"/>
    <cellStyle name="Millares 3 3 5 3 2" xfId="11884"/>
    <cellStyle name="Millares 3 3 5 3 2 2" xfId="11885"/>
    <cellStyle name="Millares 3 3 5 3 2 2 2" xfId="11886"/>
    <cellStyle name="Millares 3 3 5 3 2 2 3" xfId="11887"/>
    <cellStyle name="Millares 3 3 5 3 2 3" xfId="11888"/>
    <cellStyle name="Millares 3 3 5 3 2 4" xfId="11889"/>
    <cellStyle name="Millares 3 3 5 3 3" xfId="11890"/>
    <cellStyle name="Millares 3 3 5 3 3 2" xfId="11891"/>
    <cellStyle name="Millares 3 3 5 3 3 3" xfId="11892"/>
    <cellStyle name="Millares 3 3 5 3 4" xfId="11893"/>
    <cellStyle name="Millares 3 3 5 3 5" xfId="11894"/>
    <cellStyle name="Millares 3 3 5 4" xfId="11895"/>
    <cellStyle name="Millares 3 3 5 4 2" xfId="11896"/>
    <cellStyle name="Millares 3 3 5 4 2 2" xfId="11897"/>
    <cellStyle name="Millares 3 3 5 4 2 3" xfId="11898"/>
    <cellStyle name="Millares 3 3 5 4 3" xfId="11899"/>
    <cellStyle name="Millares 3 3 5 4 4" xfId="11900"/>
    <cellStyle name="Millares 3 3 5 5" xfId="11901"/>
    <cellStyle name="Millares 3 3 5 5 2" xfId="11902"/>
    <cellStyle name="Millares 3 3 5 5 2 2" xfId="11903"/>
    <cellStyle name="Millares 3 3 5 5 2 3" xfId="11904"/>
    <cellStyle name="Millares 3 3 5 5 3" xfId="11905"/>
    <cellStyle name="Millares 3 3 5 5 4" xfId="11906"/>
    <cellStyle name="Millares 3 3 5 6" xfId="11907"/>
    <cellStyle name="Millares 3 3 5 6 2" xfId="11908"/>
    <cellStyle name="Millares 3 3 5 6 2 2" xfId="11909"/>
    <cellStyle name="Millares 3 3 5 6 2 3" xfId="11910"/>
    <cellStyle name="Millares 3 3 5 6 3" xfId="11911"/>
    <cellStyle name="Millares 3 3 5 6 4" xfId="11912"/>
    <cellStyle name="Millares 3 3 5 7" xfId="11913"/>
    <cellStyle name="Millares 3 3 5 7 2" xfId="11914"/>
    <cellStyle name="Millares 3 3 5 7 3" xfId="11915"/>
    <cellStyle name="Millares 3 3 5 8" xfId="11916"/>
    <cellStyle name="Millares 3 3 5 9" xfId="11917"/>
    <cellStyle name="Millares 3 3 6" xfId="11918"/>
    <cellStyle name="Millares 3 3 6 2" xfId="11919"/>
    <cellStyle name="Millares 3 3 6 2 2" xfId="11920"/>
    <cellStyle name="Millares 3 3 6 2 2 2" xfId="11921"/>
    <cellStyle name="Millares 3 3 6 2 2 2 2" xfId="11922"/>
    <cellStyle name="Millares 3 3 6 2 2 2 3" xfId="11923"/>
    <cellStyle name="Millares 3 3 6 2 2 3" xfId="11924"/>
    <cellStyle name="Millares 3 3 6 2 2 4" xfId="11925"/>
    <cellStyle name="Millares 3 3 6 2 3" xfId="11926"/>
    <cellStyle name="Millares 3 3 6 2 3 2" xfId="11927"/>
    <cellStyle name="Millares 3 3 6 2 3 3" xfId="11928"/>
    <cellStyle name="Millares 3 3 6 2 4" xfId="11929"/>
    <cellStyle name="Millares 3 3 6 2 5" xfId="11930"/>
    <cellStyle name="Millares 3 3 6 3" xfId="11931"/>
    <cellStyle name="Millares 3 3 6 3 2" xfId="11932"/>
    <cellStyle name="Millares 3 3 6 3 2 2" xfId="11933"/>
    <cellStyle name="Millares 3 3 6 3 2 3" xfId="11934"/>
    <cellStyle name="Millares 3 3 6 3 3" xfId="11935"/>
    <cellStyle name="Millares 3 3 6 3 4" xfId="11936"/>
    <cellStyle name="Millares 3 3 6 4" xfId="11937"/>
    <cellStyle name="Millares 3 3 6 4 2" xfId="11938"/>
    <cellStyle name="Millares 3 3 6 4 2 2" xfId="11939"/>
    <cellStyle name="Millares 3 3 6 4 2 3" xfId="11940"/>
    <cellStyle name="Millares 3 3 6 4 3" xfId="11941"/>
    <cellStyle name="Millares 3 3 6 4 4" xfId="11942"/>
    <cellStyle name="Millares 3 3 6 5" xfId="11943"/>
    <cellStyle name="Millares 3 3 6 5 2" xfId="11944"/>
    <cellStyle name="Millares 3 3 6 5 2 2" xfId="11945"/>
    <cellStyle name="Millares 3 3 6 5 2 3" xfId="11946"/>
    <cellStyle name="Millares 3 3 6 5 3" xfId="11947"/>
    <cellStyle name="Millares 3 3 6 5 4" xfId="11948"/>
    <cellStyle name="Millares 3 3 6 6" xfId="11949"/>
    <cellStyle name="Millares 3 3 6 6 2" xfId="11950"/>
    <cellStyle name="Millares 3 3 6 6 3" xfId="11951"/>
    <cellStyle name="Millares 3 3 6 7" xfId="11952"/>
    <cellStyle name="Millares 3 3 6 8" xfId="11953"/>
    <cellStyle name="Millares 3 3 7" xfId="11954"/>
    <cellStyle name="Millares 3 3 7 2" xfId="11955"/>
    <cellStyle name="Millares 3 3 7 2 2" xfId="11956"/>
    <cellStyle name="Millares 3 3 7 2 2 2" xfId="11957"/>
    <cellStyle name="Millares 3 3 7 2 2 3" xfId="11958"/>
    <cellStyle name="Millares 3 3 7 2 3" xfId="11959"/>
    <cellStyle name="Millares 3 3 7 2 4" xfId="11960"/>
    <cellStyle name="Millares 3 3 7 3" xfId="11961"/>
    <cellStyle name="Millares 3 3 7 3 2" xfId="11962"/>
    <cellStyle name="Millares 3 3 7 3 2 2" xfId="11963"/>
    <cellStyle name="Millares 3 3 7 3 2 3" xfId="11964"/>
    <cellStyle name="Millares 3 3 7 3 3" xfId="11965"/>
    <cellStyle name="Millares 3 3 7 3 4" xfId="11966"/>
    <cellStyle name="Millares 3 3 7 4" xfId="11967"/>
    <cellStyle name="Millares 3 3 7 4 2" xfId="11968"/>
    <cellStyle name="Millares 3 3 7 4 3" xfId="11969"/>
    <cellStyle name="Millares 3 3 7 5" xfId="11970"/>
    <cellStyle name="Millares 3 3 7 6" xfId="11971"/>
    <cellStyle name="Millares 3 3 8" xfId="11972"/>
    <cellStyle name="Millares 3 3 8 2" xfId="11973"/>
    <cellStyle name="Millares 3 3 8 2 2" xfId="11974"/>
    <cellStyle name="Millares 3 3 8 2 3" xfId="11975"/>
    <cellStyle name="Millares 3 3 8 3" xfId="11976"/>
    <cellStyle name="Millares 3 3 8 4" xfId="11977"/>
    <cellStyle name="Millares 3 3 9" xfId="11978"/>
    <cellStyle name="Millares 3 3 9 2" xfId="11979"/>
    <cellStyle name="Millares 3 3 9 2 2" xfId="11980"/>
    <cellStyle name="Millares 3 3 9 2 3" xfId="11981"/>
    <cellStyle name="Millares 3 3 9 3" xfId="11982"/>
    <cellStyle name="Millares 3 3 9 4" xfId="11983"/>
    <cellStyle name="Millares 3 4 2" xfId="11984"/>
    <cellStyle name="Millares 3 4 2 10" xfId="11985"/>
    <cellStyle name="Millares 3 4 2 10 2" xfId="11986"/>
    <cellStyle name="Millares 3 4 2 10 2 2" xfId="11987"/>
    <cellStyle name="Millares 3 4 2 10 2 3" xfId="11988"/>
    <cellStyle name="Millares 3 4 2 10 3" xfId="11989"/>
    <cellStyle name="Millares 3 4 2 10 4" xfId="11990"/>
    <cellStyle name="Millares 3 4 2 11" xfId="11991"/>
    <cellStyle name="Millares 3 4 2 11 2" xfId="11992"/>
    <cellStyle name="Millares 3 4 2 11 3" xfId="11993"/>
    <cellStyle name="Millares 3 4 2 12" xfId="11994"/>
    <cellStyle name="Millares 3 4 2 13" xfId="11995"/>
    <cellStyle name="Millares 3 4 2 2" xfId="11996"/>
    <cellStyle name="Millares 3 4 2 2 10" xfId="11997"/>
    <cellStyle name="Millares 3 4 2 2 2" xfId="11998"/>
    <cellStyle name="Millares 3 4 2 2 2 2" xfId="11999"/>
    <cellStyle name="Millares 3 4 2 2 2 2 2" xfId="12000"/>
    <cellStyle name="Millares 3 4 2 2 2 2 2 2" xfId="12001"/>
    <cellStyle name="Millares 3 4 2 2 2 2 2 2 2" xfId="12002"/>
    <cellStyle name="Millares 3 4 2 2 2 2 2 2 2 2" xfId="12003"/>
    <cellStyle name="Millares 3 4 2 2 2 2 2 2 2 3" xfId="12004"/>
    <cellStyle name="Millares 3 4 2 2 2 2 2 2 3" xfId="12005"/>
    <cellStyle name="Millares 3 4 2 2 2 2 2 2 4" xfId="12006"/>
    <cellStyle name="Millares 3 4 2 2 2 2 2 3" xfId="12007"/>
    <cellStyle name="Millares 3 4 2 2 2 2 2 3 2" xfId="12008"/>
    <cellStyle name="Millares 3 4 2 2 2 2 2 3 3" xfId="12009"/>
    <cellStyle name="Millares 3 4 2 2 2 2 2 4" xfId="12010"/>
    <cellStyle name="Millares 3 4 2 2 2 2 2 5" xfId="12011"/>
    <cellStyle name="Millares 3 4 2 2 2 2 3" xfId="12012"/>
    <cellStyle name="Millares 3 4 2 2 2 2 3 2" xfId="12013"/>
    <cellStyle name="Millares 3 4 2 2 2 2 3 2 2" xfId="12014"/>
    <cellStyle name="Millares 3 4 2 2 2 2 3 2 3" xfId="12015"/>
    <cellStyle name="Millares 3 4 2 2 2 2 3 3" xfId="12016"/>
    <cellStyle name="Millares 3 4 2 2 2 2 3 4" xfId="12017"/>
    <cellStyle name="Millares 3 4 2 2 2 2 4" xfId="12018"/>
    <cellStyle name="Millares 3 4 2 2 2 2 4 2" xfId="12019"/>
    <cellStyle name="Millares 3 4 2 2 2 2 4 2 2" xfId="12020"/>
    <cellStyle name="Millares 3 4 2 2 2 2 4 2 3" xfId="12021"/>
    <cellStyle name="Millares 3 4 2 2 2 2 4 3" xfId="12022"/>
    <cellStyle name="Millares 3 4 2 2 2 2 4 4" xfId="12023"/>
    <cellStyle name="Millares 3 4 2 2 2 2 5" xfId="12024"/>
    <cellStyle name="Millares 3 4 2 2 2 2 5 2" xfId="12025"/>
    <cellStyle name="Millares 3 4 2 2 2 2 5 2 2" xfId="12026"/>
    <cellStyle name="Millares 3 4 2 2 2 2 5 2 3" xfId="12027"/>
    <cellStyle name="Millares 3 4 2 2 2 2 5 3" xfId="12028"/>
    <cellStyle name="Millares 3 4 2 2 2 2 5 4" xfId="12029"/>
    <cellStyle name="Millares 3 4 2 2 2 2 6" xfId="12030"/>
    <cellStyle name="Millares 3 4 2 2 2 2 6 2" xfId="12031"/>
    <cellStyle name="Millares 3 4 2 2 2 2 6 3" xfId="12032"/>
    <cellStyle name="Millares 3 4 2 2 2 2 7" xfId="12033"/>
    <cellStyle name="Millares 3 4 2 2 2 2 8" xfId="12034"/>
    <cellStyle name="Millares 3 4 2 2 2 3" xfId="12035"/>
    <cellStyle name="Millares 3 4 2 2 2 3 2" xfId="12036"/>
    <cellStyle name="Millares 3 4 2 2 2 3 2 2" xfId="12037"/>
    <cellStyle name="Millares 3 4 2 2 2 3 2 2 2" xfId="12038"/>
    <cellStyle name="Millares 3 4 2 2 2 3 2 2 3" xfId="12039"/>
    <cellStyle name="Millares 3 4 2 2 2 3 2 3" xfId="12040"/>
    <cellStyle name="Millares 3 4 2 2 2 3 2 4" xfId="12041"/>
    <cellStyle name="Millares 3 4 2 2 2 3 3" xfId="12042"/>
    <cellStyle name="Millares 3 4 2 2 2 3 3 2" xfId="12043"/>
    <cellStyle name="Millares 3 4 2 2 2 3 3 3" xfId="12044"/>
    <cellStyle name="Millares 3 4 2 2 2 3 4" xfId="12045"/>
    <cellStyle name="Millares 3 4 2 2 2 3 5" xfId="12046"/>
    <cellStyle name="Millares 3 4 2 2 2 4" xfId="12047"/>
    <cellStyle name="Millares 3 4 2 2 2 4 2" xfId="12048"/>
    <cellStyle name="Millares 3 4 2 2 2 4 2 2" xfId="12049"/>
    <cellStyle name="Millares 3 4 2 2 2 4 2 3" xfId="12050"/>
    <cellStyle name="Millares 3 4 2 2 2 4 3" xfId="12051"/>
    <cellStyle name="Millares 3 4 2 2 2 4 4" xfId="12052"/>
    <cellStyle name="Millares 3 4 2 2 2 5" xfId="12053"/>
    <cellStyle name="Millares 3 4 2 2 2 5 2" xfId="12054"/>
    <cellStyle name="Millares 3 4 2 2 2 5 2 2" xfId="12055"/>
    <cellStyle name="Millares 3 4 2 2 2 5 2 3" xfId="12056"/>
    <cellStyle name="Millares 3 4 2 2 2 5 3" xfId="12057"/>
    <cellStyle name="Millares 3 4 2 2 2 5 4" xfId="12058"/>
    <cellStyle name="Millares 3 4 2 2 2 6" xfId="12059"/>
    <cellStyle name="Millares 3 4 2 2 2 6 2" xfId="12060"/>
    <cellStyle name="Millares 3 4 2 2 2 6 2 2" xfId="12061"/>
    <cellStyle name="Millares 3 4 2 2 2 6 2 3" xfId="12062"/>
    <cellStyle name="Millares 3 4 2 2 2 6 3" xfId="12063"/>
    <cellStyle name="Millares 3 4 2 2 2 6 4" xfId="12064"/>
    <cellStyle name="Millares 3 4 2 2 2 7" xfId="12065"/>
    <cellStyle name="Millares 3 4 2 2 2 7 2" xfId="12066"/>
    <cellStyle name="Millares 3 4 2 2 2 7 3" xfId="12067"/>
    <cellStyle name="Millares 3 4 2 2 2 8" xfId="12068"/>
    <cellStyle name="Millares 3 4 2 2 2 9" xfId="12069"/>
    <cellStyle name="Millares 3 4 2 2 3" xfId="12070"/>
    <cellStyle name="Millares 3 4 2 2 3 2" xfId="12071"/>
    <cellStyle name="Millares 3 4 2 2 3 2 2" xfId="12072"/>
    <cellStyle name="Millares 3 4 2 2 3 2 2 2" xfId="12073"/>
    <cellStyle name="Millares 3 4 2 2 3 2 2 2 2" xfId="12074"/>
    <cellStyle name="Millares 3 4 2 2 3 2 2 2 3" xfId="12075"/>
    <cellStyle name="Millares 3 4 2 2 3 2 2 3" xfId="12076"/>
    <cellStyle name="Millares 3 4 2 2 3 2 2 4" xfId="12077"/>
    <cellStyle name="Millares 3 4 2 2 3 2 3" xfId="12078"/>
    <cellStyle name="Millares 3 4 2 2 3 2 3 2" xfId="12079"/>
    <cellStyle name="Millares 3 4 2 2 3 2 3 3" xfId="12080"/>
    <cellStyle name="Millares 3 4 2 2 3 2 4" xfId="12081"/>
    <cellStyle name="Millares 3 4 2 2 3 2 5" xfId="12082"/>
    <cellStyle name="Millares 3 4 2 2 3 3" xfId="12083"/>
    <cellStyle name="Millares 3 4 2 2 3 3 2" xfId="12084"/>
    <cellStyle name="Millares 3 4 2 2 3 3 2 2" xfId="12085"/>
    <cellStyle name="Millares 3 4 2 2 3 3 2 3" xfId="12086"/>
    <cellStyle name="Millares 3 4 2 2 3 3 3" xfId="12087"/>
    <cellStyle name="Millares 3 4 2 2 3 3 4" xfId="12088"/>
    <cellStyle name="Millares 3 4 2 2 3 4" xfId="12089"/>
    <cellStyle name="Millares 3 4 2 2 3 4 2" xfId="12090"/>
    <cellStyle name="Millares 3 4 2 2 3 4 2 2" xfId="12091"/>
    <cellStyle name="Millares 3 4 2 2 3 4 2 3" xfId="12092"/>
    <cellStyle name="Millares 3 4 2 2 3 4 3" xfId="12093"/>
    <cellStyle name="Millares 3 4 2 2 3 4 4" xfId="12094"/>
    <cellStyle name="Millares 3 4 2 2 3 5" xfId="12095"/>
    <cellStyle name="Millares 3 4 2 2 3 5 2" xfId="12096"/>
    <cellStyle name="Millares 3 4 2 2 3 5 2 2" xfId="12097"/>
    <cellStyle name="Millares 3 4 2 2 3 5 2 3" xfId="12098"/>
    <cellStyle name="Millares 3 4 2 2 3 5 3" xfId="12099"/>
    <cellStyle name="Millares 3 4 2 2 3 5 4" xfId="12100"/>
    <cellStyle name="Millares 3 4 2 2 3 6" xfId="12101"/>
    <cellStyle name="Millares 3 4 2 2 3 6 2" xfId="12102"/>
    <cellStyle name="Millares 3 4 2 2 3 6 3" xfId="12103"/>
    <cellStyle name="Millares 3 4 2 2 3 7" xfId="12104"/>
    <cellStyle name="Millares 3 4 2 2 3 8" xfId="12105"/>
    <cellStyle name="Millares 3 4 2 2 4" xfId="12106"/>
    <cellStyle name="Millares 3 4 2 2 4 2" xfId="12107"/>
    <cellStyle name="Millares 3 4 2 2 4 2 2" xfId="12108"/>
    <cellStyle name="Millares 3 4 2 2 4 2 2 2" xfId="12109"/>
    <cellStyle name="Millares 3 4 2 2 4 2 2 3" xfId="12110"/>
    <cellStyle name="Millares 3 4 2 2 4 2 3" xfId="12111"/>
    <cellStyle name="Millares 3 4 2 2 4 2 4" xfId="12112"/>
    <cellStyle name="Millares 3 4 2 2 4 3" xfId="12113"/>
    <cellStyle name="Millares 3 4 2 2 4 3 2" xfId="12114"/>
    <cellStyle name="Millares 3 4 2 2 4 3 3" xfId="12115"/>
    <cellStyle name="Millares 3 4 2 2 4 4" xfId="12116"/>
    <cellStyle name="Millares 3 4 2 2 4 5" xfId="12117"/>
    <cellStyle name="Millares 3 4 2 2 5" xfId="12118"/>
    <cellStyle name="Millares 3 4 2 2 5 2" xfId="12119"/>
    <cellStyle name="Millares 3 4 2 2 5 2 2" xfId="12120"/>
    <cellStyle name="Millares 3 4 2 2 5 2 3" xfId="12121"/>
    <cellStyle name="Millares 3 4 2 2 5 3" xfId="12122"/>
    <cellStyle name="Millares 3 4 2 2 5 4" xfId="12123"/>
    <cellStyle name="Millares 3 4 2 2 6" xfId="12124"/>
    <cellStyle name="Millares 3 4 2 2 6 2" xfId="12125"/>
    <cellStyle name="Millares 3 4 2 2 6 2 2" xfId="12126"/>
    <cellStyle name="Millares 3 4 2 2 6 2 3" xfId="12127"/>
    <cellStyle name="Millares 3 4 2 2 6 3" xfId="12128"/>
    <cellStyle name="Millares 3 4 2 2 6 4" xfId="12129"/>
    <cellStyle name="Millares 3 4 2 2 7" xfId="12130"/>
    <cellStyle name="Millares 3 4 2 2 7 2" xfId="12131"/>
    <cellStyle name="Millares 3 4 2 2 7 2 2" xfId="12132"/>
    <cellStyle name="Millares 3 4 2 2 7 2 3" xfId="12133"/>
    <cellStyle name="Millares 3 4 2 2 7 3" xfId="12134"/>
    <cellStyle name="Millares 3 4 2 2 7 4" xfId="12135"/>
    <cellStyle name="Millares 3 4 2 2 8" xfId="12136"/>
    <cellStyle name="Millares 3 4 2 2 8 2" xfId="12137"/>
    <cellStyle name="Millares 3 4 2 2 8 3" xfId="12138"/>
    <cellStyle name="Millares 3 4 2 2 9" xfId="12139"/>
    <cellStyle name="Millares 3 4 2 3" xfId="12140"/>
    <cellStyle name="Millares 3 4 2 3 2" xfId="12141"/>
    <cellStyle name="Millares 3 4 2 3 2 2" xfId="12142"/>
    <cellStyle name="Millares 3 4 2 3 2 2 2" xfId="12143"/>
    <cellStyle name="Millares 3 4 2 3 2 2 2 2" xfId="12144"/>
    <cellStyle name="Millares 3 4 2 3 2 2 2 2 2" xfId="12145"/>
    <cellStyle name="Millares 3 4 2 3 2 2 2 2 3" xfId="12146"/>
    <cellStyle name="Millares 3 4 2 3 2 2 2 3" xfId="12147"/>
    <cellStyle name="Millares 3 4 2 3 2 2 2 4" xfId="12148"/>
    <cellStyle name="Millares 3 4 2 3 2 2 3" xfId="12149"/>
    <cellStyle name="Millares 3 4 2 3 2 2 3 2" xfId="12150"/>
    <cellStyle name="Millares 3 4 2 3 2 2 3 3" xfId="12151"/>
    <cellStyle name="Millares 3 4 2 3 2 2 4" xfId="12152"/>
    <cellStyle name="Millares 3 4 2 3 2 2 5" xfId="12153"/>
    <cellStyle name="Millares 3 4 2 3 2 3" xfId="12154"/>
    <cellStyle name="Millares 3 4 2 3 2 3 2" xfId="12155"/>
    <cellStyle name="Millares 3 4 2 3 2 3 2 2" xfId="12156"/>
    <cellStyle name="Millares 3 4 2 3 2 3 2 3" xfId="12157"/>
    <cellStyle name="Millares 3 4 2 3 2 3 3" xfId="12158"/>
    <cellStyle name="Millares 3 4 2 3 2 3 4" xfId="12159"/>
    <cellStyle name="Millares 3 4 2 3 2 4" xfId="12160"/>
    <cellStyle name="Millares 3 4 2 3 2 4 2" xfId="12161"/>
    <cellStyle name="Millares 3 4 2 3 2 4 2 2" xfId="12162"/>
    <cellStyle name="Millares 3 4 2 3 2 4 2 3" xfId="12163"/>
    <cellStyle name="Millares 3 4 2 3 2 4 3" xfId="12164"/>
    <cellStyle name="Millares 3 4 2 3 2 4 4" xfId="12165"/>
    <cellStyle name="Millares 3 4 2 3 2 5" xfId="12166"/>
    <cellStyle name="Millares 3 4 2 3 2 5 2" xfId="12167"/>
    <cellStyle name="Millares 3 4 2 3 2 5 2 2" xfId="12168"/>
    <cellStyle name="Millares 3 4 2 3 2 5 2 3" xfId="12169"/>
    <cellStyle name="Millares 3 4 2 3 2 5 3" xfId="12170"/>
    <cellStyle name="Millares 3 4 2 3 2 5 4" xfId="12171"/>
    <cellStyle name="Millares 3 4 2 3 2 6" xfId="12172"/>
    <cellStyle name="Millares 3 4 2 3 2 6 2" xfId="12173"/>
    <cellStyle name="Millares 3 4 2 3 2 6 3" xfId="12174"/>
    <cellStyle name="Millares 3 4 2 3 2 7" xfId="12175"/>
    <cellStyle name="Millares 3 4 2 3 2 8" xfId="12176"/>
    <cellStyle name="Millares 3 4 2 3 3" xfId="12177"/>
    <cellStyle name="Millares 3 4 2 3 3 2" xfId="12178"/>
    <cellStyle name="Millares 3 4 2 3 3 2 2" xfId="12179"/>
    <cellStyle name="Millares 3 4 2 3 3 2 2 2" xfId="12180"/>
    <cellStyle name="Millares 3 4 2 3 3 2 2 3" xfId="12181"/>
    <cellStyle name="Millares 3 4 2 3 3 2 3" xfId="12182"/>
    <cellStyle name="Millares 3 4 2 3 3 2 4" xfId="12183"/>
    <cellStyle name="Millares 3 4 2 3 3 3" xfId="12184"/>
    <cellStyle name="Millares 3 4 2 3 3 3 2" xfId="12185"/>
    <cellStyle name="Millares 3 4 2 3 3 3 3" xfId="12186"/>
    <cellStyle name="Millares 3 4 2 3 3 4" xfId="12187"/>
    <cellStyle name="Millares 3 4 2 3 3 5" xfId="12188"/>
    <cellStyle name="Millares 3 4 2 3 4" xfId="12189"/>
    <cellStyle name="Millares 3 4 2 3 4 2" xfId="12190"/>
    <cellStyle name="Millares 3 4 2 3 4 2 2" xfId="12191"/>
    <cellStyle name="Millares 3 4 2 3 4 2 3" xfId="12192"/>
    <cellStyle name="Millares 3 4 2 3 4 3" xfId="12193"/>
    <cellStyle name="Millares 3 4 2 3 4 4" xfId="12194"/>
    <cellStyle name="Millares 3 4 2 3 5" xfId="12195"/>
    <cellStyle name="Millares 3 4 2 3 5 2" xfId="12196"/>
    <cellStyle name="Millares 3 4 2 3 5 2 2" xfId="12197"/>
    <cellStyle name="Millares 3 4 2 3 5 2 3" xfId="12198"/>
    <cellStyle name="Millares 3 4 2 3 5 3" xfId="12199"/>
    <cellStyle name="Millares 3 4 2 3 5 4" xfId="12200"/>
    <cellStyle name="Millares 3 4 2 3 6" xfId="12201"/>
    <cellStyle name="Millares 3 4 2 3 6 2" xfId="12202"/>
    <cellStyle name="Millares 3 4 2 3 6 2 2" xfId="12203"/>
    <cellStyle name="Millares 3 4 2 3 6 2 3" xfId="12204"/>
    <cellStyle name="Millares 3 4 2 3 6 3" xfId="12205"/>
    <cellStyle name="Millares 3 4 2 3 6 4" xfId="12206"/>
    <cellStyle name="Millares 3 4 2 3 7" xfId="12207"/>
    <cellStyle name="Millares 3 4 2 3 7 2" xfId="12208"/>
    <cellStyle name="Millares 3 4 2 3 7 3" xfId="12209"/>
    <cellStyle name="Millares 3 4 2 3 8" xfId="12210"/>
    <cellStyle name="Millares 3 4 2 3 9" xfId="12211"/>
    <cellStyle name="Millares 3 4 2 4" xfId="12212"/>
    <cellStyle name="Millares 3 4 2 4 2" xfId="12213"/>
    <cellStyle name="Millares 3 4 2 4 2 2" xfId="12214"/>
    <cellStyle name="Millares 3 4 2 4 2 2 2" xfId="12215"/>
    <cellStyle name="Millares 3 4 2 4 2 2 2 2" xfId="12216"/>
    <cellStyle name="Millares 3 4 2 4 2 2 2 2 2" xfId="12217"/>
    <cellStyle name="Millares 3 4 2 4 2 2 2 2 3" xfId="12218"/>
    <cellStyle name="Millares 3 4 2 4 2 2 2 3" xfId="12219"/>
    <cellStyle name="Millares 3 4 2 4 2 2 2 4" xfId="12220"/>
    <cellStyle name="Millares 3 4 2 4 2 2 3" xfId="12221"/>
    <cellStyle name="Millares 3 4 2 4 2 2 3 2" xfId="12222"/>
    <cellStyle name="Millares 3 4 2 4 2 2 3 3" xfId="12223"/>
    <cellStyle name="Millares 3 4 2 4 2 2 4" xfId="12224"/>
    <cellStyle name="Millares 3 4 2 4 2 2 5" xfId="12225"/>
    <cellStyle name="Millares 3 4 2 4 2 3" xfId="12226"/>
    <cellStyle name="Millares 3 4 2 4 2 3 2" xfId="12227"/>
    <cellStyle name="Millares 3 4 2 4 2 3 2 2" xfId="12228"/>
    <cellStyle name="Millares 3 4 2 4 2 3 2 3" xfId="12229"/>
    <cellStyle name="Millares 3 4 2 4 2 3 3" xfId="12230"/>
    <cellStyle name="Millares 3 4 2 4 2 3 4" xfId="12231"/>
    <cellStyle name="Millares 3 4 2 4 2 4" xfId="12232"/>
    <cellStyle name="Millares 3 4 2 4 2 4 2" xfId="12233"/>
    <cellStyle name="Millares 3 4 2 4 2 4 2 2" xfId="12234"/>
    <cellStyle name="Millares 3 4 2 4 2 4 2 3" xfId="12235"/>
    <cellStyle name="Millares 3 4 2 4 2 4 3" xfId="12236"/>
    <cellStyle name="Millares 3 4 2 4 2 4 4" xfId="12237"/>
    <cellStyle name="Millares 3 4 2 4 2 5" xfId="12238"/>
    <cellStyle name="Millares 3 4 2 4 2 5 2" xfId="12239"/>
    <cellStyle name="Millares 3 4 2 4 2 5 2 2" xfId="12240"/>
    <cellStyle name="Millares 3 4 2 4 2 5 2 3" xfId="12241"/>
    <cellStyle name="Millares 3 4 2 4 2 5 3" xfId="12242"/>
    <cellStyle name="Millares 3 4 2 4 2 5 4" xfId="12243"/>
    <cellStyle name="Millares 3 4 2 4 2 6" xfId="12244"/>
    <cellStyle name="Millares 3 4 2 4 2 6 2" xfId="12245"/>
    <cellStyle name="Millares 3 4 2 4 2 6 3" xfId="12246"/>
    <cellStyle name="Millares 3 4 2 4 2 7" xfId="12247"/>
    <cellStyle name="Millares 3 4 2 4 2 8" xfId="12248"/>
    <cellStyle name="Millares 3 4 2 4 3" xfId="12249"/>
    <cellStyle name="Millares 3 4 2 4 3 2" xfId="12250"/>
    <cellStyle name="Millares 3 4 2 4 3 2 2" xfId="12251"/>
    <cellStyle name="Millares 3 4 2 4 3 2 2 2" xfId="12252"/>
    <cellStyle name="Millares 3 4 2 4 3 2 2 3" xfId="12253"/>
    <cellStyle name="Millares 3 4 2 4 3 2 3" xfId="12254"/>
    <cellStyle name="Millares 3 4 2 4 3 2 4" xfId="12255"/>
    <cellStyle name="Millares 3 4 2 4 3 3" xfId="12256"/>
    <cellStyle name="Millares 3 4 2 4 3 3 2" xfId="12257"/>
    <cellStyle name="Millares 3 4 2 4 3 3 3" xfId="12258"/>
    <cellStyle name="Millares 3 4 2 4 3 4" xfId="12259"/>
    <cellStyle name="Millares 3 4 2 4 3 5" xfId="12260"/>
    <cellStyle name="Millares 3 4 2 4 4" xfId="12261"/>
    <cellStyle name="Millares 3 4 2 4 4 2" xfId="12262"/>
    <cellStyle name="Millares 3 4 2 4 4 2 2" xfId="12263"/>
    <cellStyle name="Millares 3 4 2 4 4 2 3" xfId="12264"/>
    <cellStyle name="Millares 3 4 2 4 4 3" xfId="12265"/>
    <cellStyle name="Millares 3 4 2 4 4 4" xfId="12266"/>
    <cellStyle name="Millares 3 4 2 4 5" xfId="12267"/>
    <cellStyle name="Millares 3 4 2 4 5 2" xfId="12268"/>
    <cellStyle name="Millares 3 4 2 4 5 2 2" xfId="12269"/>
    <cellStyle name="Millares 3 4 2 4 5 2 3" xfId="12270"/>
    <cellStyle name="Millares 3 4 2 4 5 3" xfId="12271"/>
    <cellStyle name="Millares 3 4 2 4 5 4" xfId="12272"/>
    <cellStyle name="Millares 3 4 2 4 6" xfId="12273"/>
    <cellStyle name="Millares 3 4 2 4 6 2" xfId="12274"/>
    <cellStyle name="Millares 3 4 2 4 6 2 2" xfId="12275"/>
    <cellStyle name="Millares 3 4 2 4 6 2 3" xfId="12276"/>
    <cellStyle name="Millares 3 4 2 4 6 3" xfId="12277"/>
    <cellStyle name="Millares 3 4 2 4 6 4" xfId="12278"/>
    <cellStyle name="Millares 3 4 2 4 7" xfId="12279"/>
    <cellStyle name="Millares 3 4 2 4 7 2" xfId="12280"/>
    <cellStyle name="Millares 3 4 2 4 7 3" xfId="12281"/>
    <cellStyle name="Millares 3 4 2 4 8" xfId="12282"/>
    <cellStyle name="Millares 3 4 2 4 9" xfId="12283"/>
    <cellStyle name="Millares 3 4 2 5" xfId="12284"/>
    <cellStyle name="Millares 3 4 2 5 2" xfId="12285"/>
    <cellStyle name="Millares 3 4 2 5 2 2" xfId="12286"/>
    <cellStyle name="Millares 3 4 2 5 2 2 2" xfId="12287"/>
    <cellStyle name="Millares 3 4 2 5 2 2 2 2" xfId="12288"/>
    <cellStyle name="Millares 3 4 2 5 2 2 2 3" xfId="12289"/>
    <cellStyle name="Millares 3 4 2 5 2 2 3" xfId="12290"/>
    <cellStyle name="Millares 3 4 2 5 2 2 4" xfId="12291"/>
    <cellStyle name="Millares 3 4 2 5 2 3" xfId="12292"/>
    <cellStyle name="Millares 3 4 2 5 2 3 2" xfId="12293"/>
    <cellStyle name="Millares 3 4 2 5 2 3 3" xfId="12294"/>
    <cellStyle name="Millares 3 4 2 5 2 4" xfId="12295"/>
    <cellStyle name="Millares 3 4 2 5 2 5" xfId="12296"/>
    <cellStyle name="Millares 3 4 2 5 3" xfId="12297"/>
    <cellStyle name="Millares 3 4 2 5 3 2" xfId="12298"/>
    <cellStyle name="Millares 3 4 2 5 3 2 2" xfId="12299"/>
    <cellStyle name="Millares 3 4 2 5 3 2 3" xfId="12300"/>
    <cellStyle name="Millares 3 4 2 5 3 3" xfId="12301"/>
    <cellStyle name="Millares 3 4 2 5 3 4" xfId="12302"/>
    <cellStyle name="Millares 3 4 2 5 4" xfId="12303"/>
    <cellStyle name="Millares 3 4 2 5 4 2" xfId="12304"/>
    <cellStyle name="Millares 3 4 2 5 4 2 2" xfId="12305"/>
    <cellStyle name="Millares 3 4 2 5 4 2 3" xfId="12306"/>
    <cellStyle name="Millares 3 4 2 5 4 3" xfId="12307"/>
    <cellStyle name="Millares 3 4 2 5 4 4" xfId="12308"/>
    <cellStyle name="Millares 3 4 2 5 5" xfId="12309"/>
    <cellStyle name="Millares 3 4 2 5 5 2" xfId="12310"/>
    <cellStyle name="Millares 3 4 2 5 5 2 2" xfId="12311"/>
    <cellStyle name="Millares 3 4 2 5 5 2 3" xfId="12312"/>
    <cellStyle name="Millares 3 4 2 5 5 3" xfId="12313"/>
    <cellStyle name="Millares 3 4 2 5 5 4" xfId="12314"/>
    <cellStyle name="Millares 3 4 2 5 6" xfId="12315"/>
    <cellStyle name="Millares 3 4 2 5 6 2" xfId="12316"/>
    <cellStyle name="Millares 3 4 2 5 6 3" xfId="12317"/>
    <cellStyle name="Millares 3 4 2 5 7" xfId="12318"/>
    <cellStyle name="Millares 3 4 2 5 8" xfId="12319"/>
    <cellStyle name="Millares 3 4 2 6" xfId="12320"/>
    <cellStyle name="Millares 3 4 2 6 2" xfId="12321"/>
    <cellStyle name="Millares 3 4 2 6 2 2" xfId="12322"/>
    <cellStyle name="Millares 3 4 2 6 2 2 2" xfId="12323"/>
    <cellStyle name="Millares 3 4 2 6 2 2 3" xfId="12324"/>
    <cellStyle name="Millares 3 4 2 6 2 3" xfId="12325"/>
    <cellStyle name="Millares 3 4 2 6 2 4" xfId="12326"/>
    <cellStyle name="Millares 3 4 2 6 3" xfId="12327"/>
    <cellStyle name="Millares 3 4 2 6 3 2" xfId="12328"/>
    <cellStyle name="Millares 3 4 2 6 3 2 2" xfId="12329"/>
    <cellStyle name="Millares 3 4 2 6 3 2 3" xfId="12330"/>
    <cellStyle name="Millares 3 4 2 6 3 3" xfId="12331"/>
    <cellStyle name="Millares 3 4 2 6 3 4" xfId="12332"/>
    <cellStyle name="Millares 3 4 2 6 4" xfId="12333"/>
    <cellStyle name="Millares 3 4 2 6 4 2" xfId="12334"/>
    <cellStyle name="Millares 3 4 2 6 4 3" xfId="12335"/>
    <cellStyle name="Millares 3 4 2 6 5" xfId="12336"/>
    <cellStyle name="Millares 3 4 2 6 6" xfId="12337"/>
    <cellStyle name="Millares 3 4 2 7" xfId="12338"/>
    <cellStyle name="Millares 3 4 2 7 2" xfId="12339"/>
    <cellStyle name="Millares 3 4 2 7 2 2" xfId="12340"/>
    <cellStyle name="Millares 3 4 2 7 2 3" xfId="12341"/>
    <cellStyle name="Millares 3 4 2 7 3" xfId="12342"/>
    <cellStyle name="Millares 3 4 2 7 4" xfId="12343"/>
    <cellStyle name="Millares 3 4 2 8" xfId="12344"/>
    <cellStyle name="Millares 3 4 2 8 2" xfId="12345"/>
    <cellStyle name="Millares 3 4 2 8 2 2" xfId="12346"/>
    <cellStyle name="Millares 3 4 2 8 2 3" xfId="12347"/>
    <cellStyle name="Millares 3 4 2 8 3" xfId="12348"/>
    <cellStyle name="Millares 3 4 2 8 4" xfId="12349"/>
    <cellStyle name="Millares 3 4 2 9" xfId="12350"/>
    <cellStyle name="Millares 3 4 2 9 2" xfId="12351"/>
    <cellStyle name="Millares 3 4 2 9 2 2" xfId="12352"/>
    <cellStyle name="Millares 3 4 2 9 2 3" xfId="12353"/>
    <cellStyle name="Millares 3 4 2 9 3" xfId="12354"/>
    <cellStyle name="Millares 3 4 2 9 4" xfId="12355"/>
    <cellStyle name="Millares 3 4 3" xfId="12356"/>
    <cellStyle name="Millares 3 4 4" xfId="12357"/>
    <cellStyle name="Millares 3 5" xfId="12358"/>
    <cellStyle name="Millares 3 5 10" xfId="12359"/>
    <cellStyle name="Millares 3 5 10 2" xfId="12360"/>
    <cellStyle name="Millares 3 5 10 2 2" xfId="12361"/>
    <cellStyle name="Millares 3 5 10 2 3" xfId="12362"/>
    <cellStyle name="Millares 3 5 10 3" xfId="12363"/>
    <cellStyle name="Millares 3 5 10 4" xfId="12364"/>
    <cellStyle name="Millares 3 5 11" xfId="12365"/>
    <cellStyle name="Millares 3 5 11 2" xfId="12366"/>
    <cellStyle name="Millares 3 5 11 3" xfId="12367"/>
    <cellStyle name="Millares 3 5 12" xfId="12368"/>
    <cellStyle name="Millares 3 5 13" xfId="12369"/>
    <cellStyle name="Millares 3 5 2" xfId="12370"/>
    <cellStyle name="Millares 3 5 2 10" xfId="12371"/>
    <cellStyle name="Millares 3 5 2 10 2" xfId="12372"/>
    <cellStyle name="Millares 3 5 2 10 3" xfId="12373"/>
    <cellStyle name="Millares 3 5 2 11" xfId="12374"/>
    <cellStyle name="Millares 3 5 2 12" xfId="12375"/>
    <cellStyle name="Millares 3 5 2 2" xfId="12376"/>
    <cellStyle name="Millares 3 5 2 2 2" xfId="12377"/>
    <cellStyle name="Millares 3 5 2 2 2 2" xfId="12378"/>
    <cellStyle name="Millares 3 5 2 2 2 2 2" xfId="12379"/>
    <cellStyle name="Millares 3 5 2 2 2 2 2 2" xfId="12380"/>
    <cellStyle name="Millares 3 5 2 2 2 2 2 2 2" xfId="12381"/>
    <cellStyle name="Millares 3 5 2 2 2 2 2 2 3" xfId="12382"/>
    <cellStyle name="Millares 3 5 2 2 2 2 2 3" xfId="12383"/>
    <cellStyle name="Millares 3 5 2 2 2 2 2 4" xfId="12384"/>
    <cellStyle name="Millares 3 5 2 2 2 2 3" xfId="12385"/>
    <cellStyle name="Millares 3 5 2 2 2 2 3 2" xfId="12386"/>
    <cellStyle name="Millares 3 5 2 2 2 2 3 3" xfId="12387"/>
    <cellStyle name="Millares 3 5 2 2 2 2 4" xfId="12388"/>
    <cellStyle name="Millares 3 5 2 2 2 2 5" xfId="12389"/>
    <cellStyle name="Millares 3 5 2 2 2 3" xfId="12390"/>
    <cellStyle name="Millares 3 5 2 2 2 3 2" xfId="12391"/>
    <cellStyle name="Millares 3 5 2 2 2 3 2 2" xfId="12392"/>
    <cellStyle name="Millares 3 5 2 2 2 3 2 3" xfId="12393"/>
    <cellStyle name="Millares 3 5 2 2 2 3 3" xfId="12394"/>
    <cellStyle name="Millares 3 5 2 2 2 3 4" xfId="12395"/>
    <cellStyle name="Millares 3 5 2 2 2 4" xfId="12396"/>
    <cellStyle name="Millares 3 5 2 2 2 4 2" xfId="12397"/>
    <cellStyle name="Millares 3 5 2 2 2 4 2 2" xfId="12398"/>
    <cellStyle name="Millares 3 5 2 2 2 4 2 3" xfId="12399"/>
    <cellStyle name="Millares 3 5 2 2 2 4 3" xfId="12400"/>
    <cellStyle name="Millares 3 5 2 2 2 4 4" xfId="12401"/>
    <cellStyle name="Millares 3 5 2 2 2 5" xfId="12402"/>
    <cellStyle name="Millares 3 5 2 2 2 5 2" xfId="12403"/>
    <cellStyle name="Millares 3 5 2 2 2 5 2 2" xfId="12404"/>
    <cellStyle name="Millares 3 5 2 2 2 5 2 3" xfId="12405"/>
    <cellStyle name="Millares 3 5 2 2 2 5 3" xfId="12406"/>
    <cellStyle name="Millares 3 5 2 2 2 5 4" xfId="12407"/>
    <cellStyle name="Millares 3 5 2 2 2 6" xfId="12408"/>
    <cellStyle name="Millares 3 5 2 2 2 6 2" xfId="12409"/>
    <cellStyle name="Millares 3 5 2 2 2 6 3" xfId="12410"/>
    <cellStyle name="Millares 3 5 2 2 2 7" xfId="12411"/>
    <cellStyle name="Millares 3 5 2 2 2 8" xfId="12412"/>
    <cellStyle name="Millares 3 5 2 2 3" xfId="12413"/>
    <cellStyle name="Millares 3 5 2 2 3 2" xfId="12414"/>
    <cellStyle name="Millares 3 5 2 2 3 2 2" xfId="12415"/>
    <cellStyle name="Millares 3 5 2 2 3 2 2 2" xfId="12416"/>
    <cellStyle name="Millares 3 5 2 2 3 2 2 3" xfId="12417"/>
    <cellStyle name="Millares 3 5 2 2 3 2 3" xfId="12418"/>
    <cellStyle name="Millares 3 5 2 2 3 2 4" xfId="12419"/>
    <cellStyle name="Millares 3 5 2 2 3 3" xfId="12420"/>
    <cellStyle name="Millares 3 5 2 2 3 3 2" xfId="12421"/>
    <cellStyle name="Millares 3 5 2 2 3 3 3" xfId="12422"/>
    <cellStyle name="Millares 3 5 2 2 3 4" xfId="12423"/>
    <cellStyle name="Millares 3 5 2 2 3 5" xfId="12424"/>
    <cellStyle name="Millares 3 5 2 2 4" xfId="12425"/>
    <cellStyle name="Millares 3 5 2 2 4 2" xfId="12426"/>
    <cellStyle name="Millares 3 5 2 2 4 2 2" xfId="12427"/>
    <cellStyle name="Millares 3 5 2 2 4 2 3" xfId="12428"/>
    <cellStyle name="Millares 3 5 2 2 4 3" xfId="12429"/>
    <cellStyle name="Millares 3 5 2 2 4 4" xfId="12430"/>
    <cellStyle name="Millares 3 5 2 2 5" xfId="12431"/>
    <cellStyle name="Millares 3 5 2 2 5 2" xfId="12432"/>
    <cellStyle name="Millares 3 5 2 2 5 2 2" xfId="12433"/>
    <cellStyle name="Millares 3 5 2 2 5 2 3" xfId="12434"/>
    <cellStyle name="Millares 3 5 2 2 5 3" xfId="12435"/>
    <cellStyle name="Millares 3 5 2 2 5 4" xfId="12436"/>
    <cellStyle name="Millares 3 5 2 2 6" xfId="12437"/>
    <cellStyle name="Millares 3 5 2 2 6 2" xfId="12438"/>
    <cellStyle name="Millares 3 5 2 2 6 2 2" xfId="12439"/>
    <cellStyle name="Millares 3 5 2 2 6 2 3" xfId="12440"/>
    <cellStyle name="Millares 3 5 2 2 6 3" xfId="12441"/>
    <cellStyle name="Millares 3 5 2 2 6 4" xfId="12442"/>
    <cellStyle name="Millares 3 5 2 2 7" xfId="12443"/>
    <cellStyle name="Millares 3 5 2 2 7 2" xfId="12444"/>
    <cellStyle name="Millares 3 5 2 2 7 3" xfId="12445"/>
    <cellStyle name="Millares 3 5 2 2 8" xfId="12446"/>
    <cellStyle name="Millares 3 5 2 2 9" xfId="12447"/>
    <cellStyle name="Millares 3 5 2 3" xfId="12448"/>
    <cellStyle name="Millares 3 5 2 3 2" xfId="12449"/>
    <cellStyle name="Millares 3 5 2 3 2 2" xfId="12450"/>
    <cellStyle name="Millares 3 5 2 3 2 2 2" xfId="12451"/>
    <cellStyle name="Millares 3 5 2 3 2 2 2 2" xfId="12452"/>
    <cellStyle name="Millares 3 5 2 3 2 2 2 3" xfId="12453"/>
    <cellStyle name="Millares 3 5 2 3 2 2 3" xfId="12454"/>
    <cellStyle name="Millares 3 5 2 3 2 2 4" xfId="12455"/>
    <cellStyle name="Millares 3 5 2 3 2 3" xfId="12456"/>
    <cellStyle name="Millares 3 5 2 3 2 3 2" xfId="12457"/>
    <cellStyle name="Millares 3 5 2 3 2 3 3" xfId="12458"/>
    <cellStyle name="Millares 3 5 2 3 2 4" xfId="12459"/>
    <cellStyle name="Millares 3 5 2 3 2 5" xfId="12460"/>
    <cellStyle name="Millares 3 5 2 3 3" xfId="12461"/>
    <cellStyle name="Millares 3 5 2 3 3 2" xfId="12462"/>
    <cellStyle name="Millares 3 5 2 3 3 2 2" xfId="12463"/>
    <cellStyle name="Millares 3 5 2 3 3 2 3" xfId="12464"/>
    <cellStyle name="Millares 3 5 2 3 3 3" xfId="12465"/>
    <cellStyle name="Millares 3 5 2 3 3 4" xfId="12466"/>
    <cellStyle name="Millares 3 5 2 3 4" xfId="12467"/>
    <cellStyle name="Millares 3 5 2 3 4 2" xfId="12468"/>
    <cellStyle name="Millares 3 5 2 3 4 2 2" xfId="12469"/>
    <cellStyle name="Millares 3 5 2 3 4 2 3" xfId="12470"/>
    <cellStyle name="Millares 3 5 2 3 4 3" xfId="12471"/>
    <cellStyle name="Millares 3 5 2 3 4 4" xfId="12472"/>
    <cellStyle name="Millares 3 5 2 3 5" xfId="12473"/>
    <cellStyle name="Millares 3 5 2 3 5 2" xfId="12474"/>
    <cellStyle name="Millares 3 5 2 3 5 2 2" xfId="12475"/>
    <cellStyle name="Millares 3 5 2 3 5 2 3" xfId="12476"/>
    <cellStyle name="Millares 3 5 2 3 5 3" xfId="12477"/>
    <cellStyle name="Millares 3 5 2 3 5 4" xfId="12478"/>
    <cellStyle name="Millares 3 5 2 3 6" xfId="12479"/>
    <cellStyle name="Millares 3 5 2 3 6 2" xfId="12480"/>
    <cellStyle name="Millares 3 5 2 3 6 3" xfId="12481"/>
    <cellStyle name="Millares 3 5 2 3 7" xfId="12482"/>
    <cellStyle name="Millares 3 5 2 3 8" xfId="12483"/>
    <cellStyle name="Millares 3 5 2 4" xfId="12484"/>
    <cellStyle name="Millares 3 5 2 4 2" xfId="12485"/>
    <cellStyle name="Millares 3 5 2 4 2 2" xfId="12486"/>
    <cellStyle name="Millares 3 5 2 4 2 2 2" xfId="12487"/>
    <cellStyle name="Millares 3 5 2 4 2 2 3" xfId="12488"/>
    <cellStyle name="Millares 3 5 2 4 2 3" xfId="12489"/>
    <cellStyle name="Millares 3 5 2 4 2 4" xfId="12490"/>
    <cellStyle name="Millares 3 5 2 4 3" xfId="12491"/>
    <cellStyle name="Millares 3 5 2 4 3 2" xfId="12492"/>
    <cellStyle name="Millares 3 5 2 4 3 2 2" xfId="12493"/>
    <cellStyle name="Millares 3 5 2 4 3 2 3" xfId="12494"/>
    <cellStyle name="Millares 3 5 2 4 3 3" xfId="12495"/>
    <cellStyle name="Millares 3 5 2 4 3 4" xfId="12496"/>
    <cellStyle name="Millares 3 5 2 4 4" xfId="12497"/>
    <cellStyle name="Millares 3 5 2 4 4 2" xfId="12498"/>
    <cellStyle name="Millares 3 5 2 4 4 3" xfId="12499"/>
    <cellStyle name="Millares 3 5 2 4 5" xfId="12500"/>
    <cellStyle name="Millares 3 5 2 4 6" xfId="12501"/>
    <cellStyle name="Millares 3 5 2 5" xfId="12502"/>
    <cellStyle name="Millares 3 5 2 5 2" xfId="12503"/>
    <cellStyle name="Millares 3 5 2 5 2 2" xfId="12504"/>
    <cellStyle name="Millares 3 5 2 5 2 3" xfId="12505"/>
    <cellStyle name="Millares 3 5 2 5 3" xfId="12506"/>
    <cellStyle name="Millares 3 5 2 5 4" xfId="12507"/>
    <cellStyle name="Millares 3 5 2 6" xfId="12508"/>
    <cellStyle name="Millares 3 5 2 6 2" xfId="12509"/>
    <cellStyle name="Millares 3 5 2 6 2 2" xfId="12510"/>
    <cellStyle name="Millares 3 5 2 6 2 3" xfId="12511"/>
    <cellStyle name="Millares 3 5 2 6 3" xfId="12512"/>
    <cellStyle name="Millares 3 5 2 6 4" xfId="12513"/>
    <cellStyle name="Millares 3 5 2 7" xfId="12514"/>
    <cellStyle name="Millares 3 5 2 7 2" xfId="12515"/>
    <cellStyle name="Millares 3 5 2 7 2 2" xfId="12516"/>
    <cellStyle name="Millares 3 5 2 7 2 3" xfId="12517"/>
    <cellStyle name="Millares 3 5 2 7 3" xfId="12518"/>
    <cellStyle name="Millares 3 5 2 7 4" xfId="12519"/>
    <cellStyle name="Millares 3 5 2 8" xfId="12520"/>
    <cellStyle name="Millares 3 5 2 8 2" xfId="12521"/>
    <cellStyle name="Millares 3 5 2 8 2 2" xfId="12522"/>
    <cellStyle name="Millares 3 5 2 8 2 3" xfId="12523"/>
    <cellStyle name="Millares 3 5 2 8 3" xfId="12524"/>
    <cellStyle name="Millares 3 5 2 8 4" xfId="12525"/>
    <cellStyle name="Millares 3 5 2 9" xfId="12526"/>
    <cellStyle name="Millares 3 5 2 9 2" xfId="12527"/>
    <cellStyle name="Millares 3 5 2 9 2 2" xfId="12528"/>
    <cellStyle name="Millares 3 5 2 9 2 3" xfId="12529"/>
    <cellStyle name="Millares 3 5 2 9 3" xfId="12530"/>
    <cellStyle name="Millares 3 5 2 9 4" xfId="12531"/>
    <cellStyle name="Millares 3 5 3" xfId="12532"/>
    <cellStyle name="Millares 3 5 3 2" xfId="12533"/>
    <cellStyle name="Millares 3 5 3 2 2" xfId="12534"/>
    <cellStyle name="Millares 3 5 3 2 2 2" xfId="12535"/>
    <cellStyle name="Millares 3 5 3 2 2 2 2" xfId="12536"/>
    <cellStyle name="Millares 3 5 3 2 2 2 2 2" xfId="12537"/>
    <cellStyle name="Millares 3 5 3 2 2 2 2 3" xfId="12538"/>
    <cellStyle name="Millares 3 5 3 2 2 2 3" xfId="12539"/>
    <cellStyle name="Millares 3 5 3 2 2 2 4" xfId="12540"/>
    <cellStyle name="Millares 3 5 3 2 2 3" xfId="12541"/>
    <cellStyle name="Millares 3 5 3 2 2 3 2" xfId="12542"/>
    <cellStyle name="Millares 3 5 3 2 2 3 3" xfId="12543"/>
    <cellStyle name="Millares 3 5 3 2 2 4" xfId="12544"/>
    <cellStyle name="Millares 3 5 3 2 2 5" xfId="12545"/>
    <cellStyle name="Millares 3 5 3 2 3" xfId="12546"/>
    <cellStyle name="Millares 3 5 3 2 3 2" xfId="12547"/>
    <cellStyle name="Millares 3 5 3 2 3 2 2" xfId="12548"/>
    <cellStyle name="Millares 3 5 3 2 3 2 3" xfId="12549"/>
    <cellStyle name="Millares 3 5 3 2 3 3" xfId="12550"/>
    <cellStyle name="Millares 3 5 3 2 3 4" xfId="12551"/>
    <cellStyle name="Millares 3 5 3 2 4" xfId="12552"/>
    <cellStyle name="Millares 3 5 3 2 4 2" xfId="12553"/>
    <cellStyle name="Millares 3 5 3 2 4 2 2" xfId="12554"/>
    <cellStyle name="Millares 3 5 3 2 4 2 3" xfId="12555"/>
    <cellStyle name="Millares 3 5 3 2 4 3" xfId="12556"/>
    <cellStyle name="Millares 3 5 3 2 4 4" xfId="12557"/>
    <cellStyle name="Millares 3 5 3 2 5" xfId="12558"/>
    <cellStyle name="Millares 3 5 3 2 5 2" xfId="12559"/>
    <cellStyle name="Millares 3 5 3 2 5 2 2" xfId="12560"/>
    <cellStyle name="Millares 3 5 3 2 5 2 3" xfId="12561"/>
    <cellStyle name="Millares 3 5 3 2 5 3" xfId="12562"/>
    <cellStyle name="Millares 3 5 3 2 5 4" xfId="12563"/>
    <cellStyle name="Millares 3 5 3 2 6" xfId="12564"/>
    <cellStyle name="Millares 3 5 3 2 6 2" xfId="12565"/>
    <cellStyle name="Millares 3 5 3 2 6 3" xfId="12566"/>
    <cellStyle name="Millares 3 5 3 2 7" xfId="12567"/>
    <cellStyle name="Millares 3 5 3 2 8" xfId="12568"/>
    <cellStyle name="Millares 3 5 3 3" xfId="12569"/>
    <cellStyle name="Millares 3 5 3 3 2" xfId="12570"/>
    <cellStyle name="Millares 3 5 3 3 2 2" xfId="12571"/>
    <cellStyle name="Millares 3 5 3 3 2 2 2" xfId="12572"/>
    <cellStyle name="Millares 3 5 3 3 2 2 3" xfId="12573"/>
    <cellStyle name="Millares 3 5 3 3 2 3" xfId="12574"/>
    <cellStyle name="Millares 3 5 3 3 2 4" xfId="12575"/>
    <cellStyle name="Millares 3 5 3 3 3" xfId="12576"/>
    <cellStyle name="Millares 3 5 3 3 3 2" xfId="12577"/>
    <cellStyle name="Millares 3 5 3 3 3 3" xfId="12578"/>
    <cellStyle name="Millares 3 5 3 3 4" xfId="12579"/>
    <cellStyle name="Millares 3 5 3 3 5" xfId="12580"/>
    <cellStyle name="Millares 3 5 3 4" xfId="12581"/>
    <cellStyle name="Millares 3 5 3 4 2" xfId="12582"/>
    <cellStyle name="Millares 3 5 3 4 2 2" xfId="12583"/>
    <cellStyle name="Millares 3 5 3 4 2 3" xfId="12584"/>
    <cellStyle name="Millares 3 5 3 4 3" xfId="12585"/>
    <cellStyle name="Millares 3 5 3 4 4" xfId="12586"/>
    <cellStyle name="Millares 3 5 3 5" xfId="12587"/>
    <cellStyle name="Millares 3 5 3 5 2" xfId="12588"/>
    <cellStyle name="Millares 3 5 3 5 2 2" xfId="12589"/>
    <cellStyle name="Millares 3 5 3 5 2 3" xfId="12590"/>
    <cellStyle name="Millares 3 5 3 5 3" xfId="12591"/>
    <cellStyle name="Millares 3 5 3 5 4" xfId="12592"/>
    <cellStyle name="Millares 3 5 3 6" xfId="12593"/>
    <cellStyle name="Millares 3 5 3 6 2" xfId="12594"/>
    <cellStyle name="Millares 3 5 3 6 2 2" xfId="12595"/>
    <cellStyle name="Millares 3 5 3 6 2 3" xfId="12596"/>
    <cellStyle name="Millares 3 5 3 6 3" xfId="12597"/>
    <cellStyle name="Millares 3 5 3 6 4" xfId="12598"/>
    <cellStyle name="Millares 3 5 3 7" xfId="12599"/>
    <cellStyle name="Millares 3 5 3 7 2" xfId="12600"/>
    <cellStyle name="Millares 3 5 3 7 3" xfId="12601"/>
    <cellStyle name="Millares 3 5 3 8" xfId="12602"/>
    <cellStyle name="Millares 3 5 3 9" xfId="12603"/>
    <cellStyle name="Millares 3 5 4" xfId="12604"/>
    <cellStyle name="Millares 3 5 4 2" xfId="12605"/>
    <cellStyle name="Millares 3 5 4 2 2" xfId="12606"/>
    <cellStyle name="Millares 3 5 4 2 2 2" xfId="12607"/>
    <cellStyle name="Millares 3 5 4 2 2 2 2" xfId="12608"/>
    <cellStyle name="Millares 3 5 4 2 2 2 3" xfId="12609"/>
    <cellStyle name="Millares 3 5 4 2 2 3" xfId="12610"/>
    <cellStyle name="Millares 3 5 4 2 2 4" xfId="12611"/>
    <cellStyle name="Millares 3 5 4 2 3" xfId="12612"/>
    <cellStyle name="Millares 3 5 4 2 3 2" xfId="12613"/>
    <cellStyle name="Millares 3 5 4 2 3 3" xfId="12614"/>
    <cellStyle name="Millares 3 5 4 2 4" xfId="12615"/>
    <cellStyle name="Millares 3 5 4 2 5" xfId="12616"/>
    <cellStyle name="Millares 3 5 4 3" xfId="12617"/>
    <cellStyle name="Millares 3 5 4 3 2" xfId="12618"/>
    <cellStyle name="Millares 3 5 4 3 2 2" xfId="12619"/>
    <cellStyle name="Millares 3 5 4 3 2 3" xfId="12620"/>
    <cellStyle name="Millares 3 5 4 3 3" xfId="12621"/>
    <cellStyle name="Millares 3 5 4 3 4" xfId="12622"/>
    <cellStyle name="Millares 3 5 4 4" xfId="12623"/>
    <cellStyle name="Millares 3 5 4 4 2" xfId="12624"/>
    <cellStyle name="Millares 3 5 4 4 2 2" xfId="12625"/>
    <cellStyle name="Millares 3 5 4 4 2 3" xfId="12626"/>
    <cellStyle name="Millares 3 5 4 4 3" xfId="12627"/>
    <cellStyle name="Millares 3 5 4 4 4" xfId="12628"/>
    <cellStyle name="Millares 3 5 4 5" xfId="12629"/>
    <cellStyle name="Millares 3 5 4 5 2" xfId="12630"/>
    <cellStyle name="Millares 3 5 4 5 2 2" xfId="12631"/>
    <cellStyle name="Millares 3 5 4 5 2 3" xfId="12632"/>
    <cellStyle name="Millares 3 5 4 5 3" xfId="12633"/>
    <cellStyle name="Millares 3 5 4 5 4" xfId="12634"/>
    <cellStyle name="Millares 3 5 4 6" xfId="12635"/>
    <cellStyle name="Millares 3 5 4 6 2" xfId="12636"/>
    <cellStyle name="Millares 3 5 4 6 3" xfId="12637"/>
    <cellStyle name="Millares 3 5 4 7" xfId="12638"/>
    <cellStyle name="Millares 3 5 4 8" xfId="12639"/>
    <cellStyle name="Millares 3 5 5" xfId="12640"/>
    <cellStyle name="Millares 3 5 5 2" xfId="12641"/>
    <cellStyle name="Millares 3 5 5 2 2" xfId="12642"/>
    <cellStyle name="Millares 3 5 5 2 2 2" xfId="12643"/>
    <cellStyle name="Millares 3 5 5 2 2 3" xfId="12644"/>
    <cellStyle name="Millares 3 5 5 2 3" xfId="12645"/>
    <cellStyle name="Millares 3 5 5 2 4" xfId="12646"/>
    <cellStyle name="Millares 3 5 5 3" xfId="12647"/>
    <cellStyle name="Millares 3 5 5 3 2" xfId="12648"/>
    <cellStyle name="Millares 3 5 5 3 2 2" xfId="12649"/>
    <cellStyle name="Millares 3 5 5 3 2 3" xfId="12650"/>
    <cellStyle name="Millares 3 5 5 3 3" xfId="12651"/>
    <cellStyle name="Millares 3 5 5 3 4" xfId="12652"/>
    <cellStyle name="Millares 3 5 5 4" xfId="12653"/>
    <cellStyle name="Millares 3 5 5 4 2" xfId="12654"/>
    <cellStyle name="Millares 3 5 5 4 3" xfId="12655"/>
    <cellStyle name="Millares 3 5 5 5" xfId="12656"/>
    <cellStyle name="Millares 3 5 5 6" xfId="12657"/>
    <cellStyle name="Millares 3 5 6" xfId="12658"/>
    <cellStyle name="Millares 3 5 6 2" xfId="12659"/>
    <cellStyle name="Millares 3 5 6 2 2" xfId="12660"/>
    <cellStyle name="Millares 3 5 6 2 3" xfId="12661"/>
    <cellStyle name="Millares 3 5 6 3" xfId="12662"/>
    <cellStyle name="Millares 3 5 6 4" xfId="12663"/>
    <cellStyle name="Millares 3 5 7" xfId="12664"/>
    <cellStyle name="Millares 3 5 7 2" xfId="12665"/>
    <cellStyle name="Millares 3 5 7 2 2" xfId="12666"/>
    <cellStyle name="Millares 3 5 7 2 3" xfId="12667"/>
    <cellStyle name="Millares 3 5 7 3" xfId="12668"/>
    <cellStyle name="Millares 3 5 7 4" xfId="12669"/>
    <cellStyle name="Millares 3 5 8" xfId="12670"/>
    <cellStyle name="Millares 3 5 8 2" xfId="12671"/>
    <cellStyle name="Millares 3 5 8 2 2" xfId="12672"/>
    <cellStyle name="Millares 3 5 8 2 3" xfId="12673"/>
    <cellStyle name="Millares 3 5 8 3" xfId="12674"/>
    <cellStyle name="Millares 3 5 8 4" xfId="12675"/>
    <cellStyle name="Millares 3 5 9" xfId="12676"/>
    <cellStyle name="Millares 3 5 9 2" xfId="12677"/>
    <cellStyle name="Millares 3 5 9 2 2" xfId="12678"/>
    <cellStyle name="Millares 3 5 9 2 3" xfId="12679"/>
    <cellStyle name="Millares 3 5 9 3" xfId="12680"/>
    <cellStyle name="Millares 3 5 9 4" xfId="12681"/>
    <cellStyle name="Millares 3 6" xfId="12682"/>
    <cellStyle name="Millares 3 6 10" xfId="12683"/>
    <cellStyle name="Millares 3 6 11" xfId="12684"/>
    <cellStyle name="Millares 3 6 2" xfId="12685"/>
    <cellStyle name="Millares 3 6 2 2" xfId="12686"/>
    <cellStyle name="Millares 3 6 2 2 2" xfId="12687"/>
    <cellStyle name="Millares 3 6 2 2 2 2" xfId="12688"/>
    <cellStyle name="Millares 3 6 2 2 2 2 2" xfId="12689"/>
    <cellStyle name="Millares 3 6 2 2 2 2 2 2" xfId="12690"/>
    <cellStyle name="Millares 3 6 2 2 2 2 2 3" xfId="12691"/>
    <cellStyle name="Millares 3 6 2 2 2 2 3" xfId="12692"/>
    <cellStyle name="Millares 3 6 2 2 2 2 4" xfId="12693"/>
    <cellStyle name="Millares 3 6 2 2 2 3" xfId="12694"/>
    <cellStyle name="Millares 3 6 2 2 2 3 2" xfId="12695"/>
    <cellStyle name="Millares 3 6 2 2 2 3 3" xfId="12696"/>
    <cellStyle name="Millares 3 6 2 2 2 4" xfId="12697"/>
    <cellStyle name="Millares 3 6 2 2 2 5" xfId="12698"/>
    <cellStyle name="Millares 3 6 2 2 3" xfId="12699"/>
    <cellStyle name="Millares 3 6 2 2 3 2" xfId="12700"/>
    <cellStyle name="Millares 3 6 2 2 3 2 2" xfId="12701"/>
    <cellStyle name="Millares 3 6 2 2 3 2 3" xfId="12702"/>
    <cellStyle name="Millares 3 6 2 2 3 3" xfId="12703"/>
    <cellStyle name="Millares 3 6 2 2 3 4" xfId="12704"/>
    <cellStyle name="Millares 3 6 2 2 4" xfId="12705"/>
    <cellStyle name="Millares 3 6 2 2 4 2" xfId="12706"/>
    <cellStyle name="Millares 3 6 2 2 4 2 2" xfId="12707"/>
    <cellStyle name="Millares 3 6 2 2 4 2 3" xfId="12708"/>
    <cellStyle name="Millares 3 6 2 2 4 3" xfId="12709"/>
    <cellStyle name="Millares 3 6 2 2 4 4" xfId="12710"/>
    <cellStyle name="Millares 3 6 2 2 5" xfId="12711"/>
    <cellStyle name="Millares 3 6 2 2 5 2" xfId="12712"/>
    <cellStyle name="Millares 3 6 2 2 5 2 2" xfId="12713"/>
    <cellStyle name="Millares 3 6 2 2 5 2 3" xfId="12714"/>
    <cellStyle name="Millares 3 6 2 2 5 3" xfId="12715"/>
    <cellStyle name="Millares 3 6 2 2 5 4" xfId="12716"/>
    <cellStyle name="Millares 3 6 2 2 6" xfId="12717"/>
    <cellStyle name="Millares 3 6 2 2 6 2" xfId="12718"/>
    <cellStyle name="Millares 3 6 2 2 6 3" xfId="12719"/>
    <cellStyle name="Millares 3 6 2 2 7" xfId="12720"/>
    <cellStyle name="Millares 3 6 2 2 8" xfId="12721"/>
    <cellStyle name="Millares 3 6 2 3" xfId="12722"/>
    <cellStyle name="Millares 3 6 2 3 2" xfId="12723"/>
    <cellStyle name="Millares 3 6 2 3 2 2" xfId="12724"/>
    <cellStyle name="Millares 3 6 2 3 2 2 2" xfId="12725"/>
    <cellStyle name="Millares 3 6 2 3 2 2 3" xfId="12726"/>
    <cellStyle name="Millares 3 6 2 3 2 3" xfId="12727"/>
    <cellStyle name="Millares 3 6 2 3 2 4" xfId="12728"/>
    <cellStyle name="Millares 3 6 2 3 3" xfId="12729"/>
    <cellStyle name="Millares 3 6 2 3 3 2" xfId="12730"/>
    <cellStyle name="Millares 3 6 2 3 3 3" xfId="12731"/>
    <cellStyle name="Millares 3 6 2 3 4" xfId="12732"/>
    <cellStyle name="Millares 3 6 2 3 5" xfId="12733"/>
    <cellStyle name="Millares 3 6 2 4" xfId="12734"/>
    <cellStyle name="Millares 3 6 2 4 2" xfId="12735"/>
    <cellStyle name="Millares 3 6 2 4 2 2" xfId="12736"/>
    <cellStyle name="Millares 3 6 2 4 2 3" xfId="12737"/>
    <cellStyle name="Millares 3 6 2 4 3" xfId="12738"/>
    <cellStyle name="Millares 3 6 2 4 4" xfId="12739"/>
    <cellStyle name="Millares 3 6 2 5" xfId="12740"/>
    <cellStyle name="Millares 3 6 2 5 2" xfId="12741"/>
    <cellStyle name="Millares 3 6 2 5 2 2" xfId="12742"/>
    <cellStyle name="Millares 3 6 2 5 2 3" xfId="12743"/>
    <cellStyle name="Millares 3 6 2 5 3" xfId="12744"/>
    <cellStyle name="Millares 3 6 2 5 4" xfId="12745"/>
    <cellStyle name="Millares 3 6 2 6" xfId="12746"/>
    <cellStyle name="Millares 3 6 2 6 2" xfId="12747"/>
    <cellStyle name="Millares 3 6 2 6 2 2" xfId="12748"/>
    <cellStyle name="Millares 3 6 2 6 2 3" xfId="12749"/>
    <cellStyle name="Millares 3 6 2 6 3" xfId="12750"/>
    <cellStyle name="Millares 3 6 2 6 4" xfId="12751"/>
    <cellStyle name="Millares 3 6 2 7" xfId="12752"/>
    <cellStyle name="Millares 3 6 2 7 2" xfId="12753"/>
    <cellStyle name="Millares 3 6 2 7 3" xfId="12754"/>
    <cellStyle name="Millares 3 6 2 8" xfId="12755"/>
    <cellStyle name="Millares 3 6 2 9" xfId="12756"/>
    <cellStyle name="Millares 3 6 3" xfId="12757"/>
    <cellStyle name="Millares 3 6 3 2" xfId="12758"/>
    <cellStyle name="Millares 3 6 3 2 2" xfId="12759"/>
    <cellStyle name="Millares 3 6 3 2 2 2" xfId="12760"/>
    <cellStyle name="Millares 3 6 3 2 2 2 2" xfId="12761"/>
    <cellStyle name="Millares 3 6 3 2 2 2 3" xfId="12762"/>
    <cellStyle name="Millares 3 6 3 2 2 3" xfId="12763"/>
    <cellStyle name="Millares 3 6 3 2 2 4" xfId="12764"/>
    <cellStyle name="Millares 3 6 3 2 3" xfId="12765"/>
    <cellStyle name="Millares 3 6 3 2 3 2" xfId="12766"/>
    <cellStyle name="Millares 3 6 3 2 3 3" xfId="12767"/>
    <cellStyle name="Millares 3 6 3 2 4" xfId="12768"/>
    <cellStyle name="Millares 3 6 3 2 5" xfId="12769"/>
    <cellStyle name="Millares 3 6 3 3" xfId="12770"/>
    <cellStyle name="Millares 3 6 3 3 2" xfId="12771"/>
    <cellStyle name="Millares 3 6 3 3 2 2" xfId="12772"/>
    <cellStyle name="Millares 3 6 3 3 2 3" xfId="12773"/>
    <cellStyle name="Millares 3 6 3 3 3" xfId="12774"/>
    <cellStyle name="Millares 3 6 3 3 4" xfId="12775"/>
    <cellStyle name="Millares 3 6 3 4" xfId="12776"/>
    <cellStyle name="Millares 3 6 3 4 2" xfId="12777"/>
    <cellStyle name="Millares 3 6 3 4 2 2" xfId="12778"/>
    <cellStyle name="Millares 3 6 3 4 2 3" xfId="12779"/>
    <cellStyle name="Millares 3 6 3 4 3" xfId="12780"/>
    <cellStyle name="Millares 3 6 3 4 4" xfId="12781"/>
    <cellStyle name="Millares 3 6 3 5" xfId="12782"/>
    <cellStyle name="Millares 3 6 3 5 2" xfId="12783"/>
    <cellStyle name="Millares 3 6 3 5 2 2" xfId="12784"/>
    <cellStyle name="Millares 3 6 3 5 2 3" xfId="12785"/>
    <cellStyle name="Millares 3 6 3 5 3" xfId="12786"/>
    <cellStyle name="Millares 3 6 3 5 4" xfId="12787"/>
    <cellStyle name="Millares 3 6 3 6" xfId="12788"/>
    <cellStyle name="Millares 3 6 3 6 2" xfId="12789"/>
    <cellStyle name="Millares 3 6 3 6 3" xfId="12790"/>
    <cellStyle name="Millares 3 6 3 7" xfId="12791"/>
    <cellStyle name="Millares 3 6 3 8" xfId="12792"/>
    <cellStyle name="Millares 3 6 4" xfId="12793"/>
    <cellStyle name="Millares 3 6 4 2" xfId="12794"/>
    <cellStyle name="Millares 3 6 4 2 2" xfId="12795"/>
    <cellStyle name="Millares 3 6 4 2 2 2" xfId="12796"/>
    <cellStyle name="Millares 3 6 4 2 2 3" xfId="12797"/>
    <cellStyle name="Millares 3 6 4 2 3" xfId="12798"/>
    <cellStyle name="Millares 3 6 4 2 4" xfId="12799"/>
    <cellStyle name="Millares 3 6 4 3" xfId="12800"/>
    <cellStyle name="Millares 3 6 4 3 2" xfId="12801"/>
    <cellStyle name="Millares 3 6 4 3 2 2" xfId="12802"/>
    <cellStyle name="Millares 3 6 4 3 2 3" xfId="12803"/>
    <cellStyle name="Millares 3 6 4 3 3" xfId="12804"/>
    <cellStyle name="Millares 3 6 4 3 4" xfId="12805"/>
    <cellStyle name="Millares 3 6 4 4" xfId="12806"/>
    <cellStyle name="Millares 3 6 4 4 2" xfId="12807"/>
    <cellStyle name="Millares 3 6 4 4 3" xfId="12808"/>
    <cellStyle name="Millares 3 6 4 5" xfId="12809"/>
    <cellStyle name="Millares 3 6 4 6" xfId="12810"/>
    <cellStyle name="Millares 3 6 5" xfId="12811"/>
    <cellStyle name="Millares 3 6 5 2" xfId="12812"/>
    <cellStyle name="Millares 3 6 5 2 2" xfId="12813"/>
    <cellStyle name="Millares 3 6 5 2 3" xfId="12814"/>
    <cellStyle name="Millares 3 6 5 3" xfId="12815"/>
    <cellStyle name="Millares 3 6 5 4" xfId="12816"/>
    <cellStyle name="Millares 3 6 6" xfId="12817"/>
    <cellStyle name="Millares 3 6 6 2" xfId="12818"/>
    <cellStyle name="Millares 3 6 6 2 2" xfId="12819"/>
    <cellStyle name="Millares 3 6 6 2 3" xfId="12820"/>
    <cellStyle name="Millares 3 6 6 3" xfId="12821"/>
    <cellStyle name="Millares 3 6 6 4" xfId="12822"/>
    <cellStyle name="Millares 3 6 7" xfId="12823"/>
    <cellStyle name="Millares 3 6 7 2" xfId="12824"/>
    <cellStyle name="Millares 3 6 7 2 2" xfId="12825"/>
    <cellStyle name="Millares 3 6 7 2 3" xfId="12826"/>
    <cellStyle name="Millares 3 6 7 3" xfId="12827"/>
    <cellStyle name="Millares 3 6 7 4" xfId="12828"/>
    <cellStyle name="Millares 3 6 8" xfId="12829"/>
    <cellStyle name="Millares 3 6 8 2" xfId="12830"/>
    <cellStyle name="Millares 3 6 8 2 2" xfId="12831"/>
    <cellStyle name="Millares 3 6 8 2 3" xfId="12832"/>
    <cellStyle name="Millares 3 6 8 3" xfId="12833"/>
    <cellStyle name="Millares 3 6 8 4" xfId="12834"/>
    <cellStyle name="Millares 3 6 9" xfId="12835"/>
    <cellStyle name="Millares 3 6 9 2" xfId="12836"/>
    <cellStyle name="Millares 3 6 9 3" xfId="12837"/>
    <cellStyle name="Millares 3 7" xfId="12838"/>
    <cellStyle name="Millares 3 7 2" xfId="12839"/>
    <cellStyle name="Millares 3 7 2 2" xfId="12840"/>
    <cellStyle name="Millares 3 7 3" xfId="12841"/>
    <cellStyle name="Millares 3 8" xfId="12842"/>
    <cellStyle name="Millares 3 8 2" xfId="12843"/>
    <cellStyle name="Millares 30" xfId="12844"/>
    <cellStyle name="Millares 31" xfId="12845"/>
    <cellStyle name="Millares 32" xfId="12846"/>
    <cellStyle name="Millares 33" xfId="12847"/>
    <cellStyle name="Millares 34" xfId="12848"/>
    <cellStyle name="Millares 35" xfId="12849"/>
    <cellStyle name="Millares 36" xfId="12850"/>
    <cellStyle name="Millares 37" xfId="12851"/>
    <cellStyle name="Millares 38" xfId="12852"/>
    <cellStyle name="Millares 39" xfId="12853"/>
    <cellStyle name="Millares 4 3" xfId="12854"/>
    <cellStyle name="Millares 4 3 10" xfId="12855"/>
    <cellStyle name="Millares 4 3 10 2" xfId="12856"/>
    <cellStyle name="Millares 4 3 10 2 2" xfId="12857"/>
    <cellStyle name="Millares 4 3 10 2 3" xfId="12858"/>
    <cellStyle name="Millares 4 3 10 3" xfId="12859"/>
    <cellStyle name="Millares 4 3 10 4" xfId="12860"/>
    <cellStyle name="Millares 4 3 11" xfId="12861"/>
    <cellStyle name="Millares 4 3 11 2" xfId="12862"/>
    <cellStyle name="Millares 4 3 11 3" xfId="12863"/>
    <cellStyle name="Millares 4 3 12" xfId="12864"/>
    <cellStyle name="Millares 4 3 13" xfId="12865"/>
    <cellStyle name="Millares 4 3 2" xfId="12866"/>
    <cellStyle name="Millares 4 3 2 10" xfId="12867"/>
    <cellStyle name="Millares 4 3 2 10 2" xfId="12868"/>
    <cellStyle name="Millares 4 3 2 10 3" xfId="12869"/>
    <cellStyle name="Millares 4 3 2 11" xfId="12870"/>
    <cellStyle name="Millares 4 3 2 12" xfId="12871"/>
    <cellStyle name="Millares 4 3 2 2" xfId="12872"/>
    <cellStyle name="Millares 4 3 2 2 2" xfId="12873"/>
    <cellStyle name="Millares 4 3 2 2 2 2" xfId="12874"/>
    <cellStyle name="Millares 4 3 2 2 2 2 2" xfId="12875"/>
    <cellStyle name="Millares 4 3 2 2 2 2 2 2" xfId="12876"/>
    <cellStyle name="Millares 4 3 2 2 2 2 2 2 2" xfId="12877"/>
    <cellStyle name="Millares 4 3 2 2 2 2 2 2 3" xfId="12878"/>
    <cellStyle name="Millares 4 3 2 2 2 2 2 3" xfId="12879"/>
    <cellStyle name="Millares 4 3 2 2 2 2 2 4" xfId="12880"/>
    <cellStyle name="Millares 4 3 2 2 2 2 3" xfId="12881"/>
    <cellStyle name="Millares 4 3 2 2 2 2 3 2" xfId="12882"/>
    <cellStyle name="Millares 4 3 2 2 2 2 3 3" xfId="12883"/>
    <cellStyle name="Millares 4 3 2 2 2 2 4" xfId="12884"/>
    <cellStyle name="Millares 4 3 2 2 2 2 5" xfId="12885"/>
    <cellStyle name="Millares 4 3 2 2 2 3" xfId="12886"/>
    <cellStyle name="Millares 4 3 2 2 2 3 2" xfId="12887"/>
    <cellStyle name="Millares 4 3 2 2 2 3 2 2" xfId="12888"/>
    <cellStyle name="Millares 4 3 2 2 2 3 2 3" xfId="12889"/>
    <cellStyle name="Millares 4 3 2 2 2 3 3" xfId="12890"/>
    <cellStyle name="Millares 4 3 2 2 2 3 4" xfId="12891"/>
    <cellStyle name="Millares 4 3 2 2 2 4" xfId="12892"/>
    <cellStyle name="Millares 4 3 2 2 2 4 2" xfId="12893"/>
    <cellStyle name="Millares 4 3 2 2 2 4 2 2" xfId="12894"/>
    <cellStyle name="Millares 4 3 2 2 2 4 2 3" xfId="12895"/>
    <cellStyle name="Millares 4 3 2 2 2 4 3" xfId="12896"/>
    <cellStyle name="Millares 4 3 2 2 2 4 4" xfId="12897"/>
    <cellStyle name="Millares 4 3 2 2 2 5" xfId="12898"/>
    <cellStyle name="Millares 4 3 2 2 2 5 2" xfId="12899"/>
    <cellStyle name="Millares 4 3 2 2 2 5 2 2" xfId="12900"/>
    <cellStyle name="Millares 4 3 2 2 2 5 2 3" xfId="12901"/>
    <cellStyle name="Millares 4 3 2 2 2 5 3" xfId="12902"/>
    <cellStyle name="Millares 4 3 2 2 2 5 4" xfId="12903"/>
    <cellStyle name="Millares 4 3 2 2 2 6" xfId="12904"/>
    <cellStyle name="Millares 4 3 2 2 2 6 2" xfId="12905"/>
    <cellStyle name="Millares 4 3 2 2 2 6 3" xfId="12906"/>
    <cellStyle name="Millares 4 3 2 2 2 7" xfId="12907"/>
    <cellStyle name="Millares 4 3 2 2 2 8" xfId="12908"/>
    <cellStyle name="Millares 4 3 2 2 3" xfId="12909"/>
    <cellStyle name="Millares 4 3 2 2 3 2" xfId="12910"/>
    <cellStyle name="Millares 4 3 2 2 3 2 2" xfId="12911"/>
    <cellStyle name="Millares 4 3 2 2 3 2 2 2" xfId="12912"/>
    <cellStyle name="Millares 4 3 2 2 3 2 2 3" xfId="12913"/>
    <cellStyle name="Millares 4 3 2 2 3 2 3" xfId="12914"/>
    <cellStyle name="Millares 4 3 2 2 3 2 4" xfId="12915"/>
    <cellStyle name="Millares 4 3 2 2 3 3" xfId="12916"/>
    <cellStyle name="Millares 4 3 2 2 3 3 2" xfId="12917"/>
    <cellStyle name="Millares 4 3 2 2 3 3 3" xfId="12918"/>
    <cellStyle name="Millares 4 3 2 2 3 4" xfId="12919"/>
    <cellStyle name="Millares 4 3 2 2 3 5" xfId="12920"/>
    <cellStyle name="Millares 4 3 2 2 4" xfId="12921"/>
    <cellStyle name="Millares 4 3 2 2 4 2" xfId="12922"/>
    <cellStyle name="Millares 4 3 2 2 4 2 2" xfId="12923"/>
    <cellStyle name="Millares 4 3 2 2 4 2 3" xfId="12924"/>
    <cellStyle name="Millares 4 3 2 2 4 3" xfId="12925"/>
    <cellStyle name="Millares 4 3 2 2 4 4" xfId="12926"/>
    <cellStyle name="Millares 4 3 2 2 5" xfId="12927"/>
    <cellStyle name="Millares 4 3 2 2 5 2" xfId="12928"/>
    <cellStyle name="Millares 4 3 2 2 5 2 2" xfId="12929"/>
    <cellStyle name="Millares 4 3 2 2 5 2 3" xfId="12930"/>
    <cellStyle name="Millares 4 3 2 2 5 3" xfId="12931"/>
    <cellStyle name="Millares 4 3 2 2 5 4" xfId="12932"/>
    <cellStyle name="Millares 4 3 2 2 6" xfId="12933"/>
    <cellStyle name="Millares 4 3 2 2 6 2" xfId="12934"/>
    <cellStyle name="Millares 4 3 2 2 6 2 2" xfId="12935"/>
    <cellStyle name="Millares 4 3 2 2 6 2 3" xfId="12936"/>
    <cellStyle name="Millares 4 3 2 2 6 3" xfId="12937"/>
    <cellStyle name="Millares 4 3 2 2 6 4" xfId="12938"/>
    <cellStyle name="Millares 4 3 2 2 7" xfId="12939"/>
    <cellStyle name="Millares 4 3 2 2 7 2" xfId="12940"/>
    <cellStyle name="Millares 4 3 2 2 7 3" xfId="12941"/>
    <cellStyle name="Millares 4 3 2 2 8" xfId="12942"/>
    <cellStyle name="Millares 4 3 2 2 9" xfId="12943"/>
    <cellStyle name="Millares 4 3 2 3" xfId="12944"/>
    <cellStyle name="Millares 4 3 2 3 2" xfId="12945"/>
    <cellStyle name="Millares 4 3 2 3 2 2" xfId="12946"/>
    <cellStyle name="Millares 4 3 2 3 2 2 2" xfId="12947"/>
    <cellStyle name="Millares 4 3 2 3 2 2 2 2" xfId="12948"/>
    <cellStyle name="Millares 4 3 2 3 2 2 2 3" xfId="12949"/>
    <cellStyle name="Millares 4 3 2 3 2 2 3" xfId="12950"/>
    <cellStyle name="Millares 4 3 2 3 2 2 4" xfId="12951"/>
    <cellStyle name="Millares 4 3 2 3 2 3" xfId="12952"/>
    <cellStyle name="Millares 4 3 2 3 2 3 2" xfId="12953"/>
    <cellStyle name="Millares 4 3 2 3 2 3 3" xfId="12954"/>
    <cellStyle name="Millares 4 3 2 3 2 4" xfId="12955"/>
    <cellStyle name="Millares 4 3 2 3 2 5" xfId="12956"/>
    <cellStyle name="Millares 4 3 2 3 3" xfId="12957"/>
    <cellStyle name="Millares 4 3 2 3 3 2" xfId="12958"/>
    <cellStyle name="Millares 4 3 2 3 3 2 2" xfId="12959"/>
    <cellStyle name="Millares 4 3 2 3 3 2 3" xfId="12960"/>
    <cellStyle name="Millares 4 3 2 3 3 3" xfId="12961"/>
    <cellStyle name="Millares 4 3 2 3 3 4" xfId="12962"/>
    <cellStyle name="Millares 4 3 2 3 4" xfId="12963"/>
    <cellStyle name="Millares 4 3 2 3 4 2" xfId="12964"/>
    <cellStyle name="Millares 4 3 2 3 4 2 2" xfId="12965"/>
    <cellStyle name="Millares 4 3 2 3 4 2 3" xfId="12966"/>
    <cellStyle name="Millares 4 3 2 3 4 3" xfId="12967"/>
    <cellStyle name="Millares 4 3 2 3 4 4" xfId="12968"/>
    <cellStyle name="Millares 4 3 2 3 5" xfId="12969"/>
    <cellStyle name="Millares 4 3 2 3 5 2" xfId="12970"/>
    <cellStyle name="Millares 4 3 2 3 5 2 2" xfId="12971"/>
    <cellStyle name="Millares 4 3 2 3 5 2 3" xfId="12972"/>
    <cellStyle name="Millares 4 3 2 3 5 3" xfId="12973"/>
    <cellStyle name="Millares 4 3 2 3 5 4" xfId="12974"/>
    <cellStyle name="Millares 4 3 2 3 6" xfId="12975"/>
    <cellStyle name="Millares 4 3 2 3 6 2" xfId="12976"/>
    <cellStyle name="Millares 4 3 2 3 6 3" xfId="12977"/>
    <cellStyle name="Millares 4 3 2 3 7" xfId="12978"/>
    <cellStyle name="Millares 4 3 2 3 8" xfId="12979"/>
    <cellStyle name="Millares 4 3 2 4" xfId="12980"/>
    <cellStyle name="Millares 4 3 2 4 2" xfId="12981"/>
    <cellStyle name="Millares 4 3 2 4 2 2" xfId="12982"/>
    <cellStyle name="Millares 4 3 2 4 2 2 2" xfId="12983"/>
    <cellStyle name="Millares 4 3 2 4 2 2 3" xfId="12984"/>
    <cellStyle name="Millares 4 3 2 4 2 3" xfId="12985"/>
    <cellStyle name="Millares 4 3 2 4 2 4" xfId="12986"/>
    <cellStyle name="Millares 4 3 2 4 3" xfId="12987"/>
    <cellStyle name="Millares 4 3 2 4 3 2" xfId="12988"/>
    <cellStyle name="Millares 4 3 2 4 3 2 2" xfId="12989"/>
    <cellStyle name="Millares 4 3 2 4 3 2 3" xfId="12990"/>
    <cellStyle name="Millares 4 3 2 4 3 3" xfId="12991"/>
    <cellStyle name="Millares 4 3 2 4 3 4" xfId="12992"/>
    <cellStyle name="Millares 4 3 2 4 4" xfId="12993"/>
    <cellStyle name="Millares 4 3 2 4 4 2" xfId="12994"/>
    <cellStyle name="Millares 4 3 2 4 4 3" xfId="12995"/>
    <cellStyle name="Millares 4 3 2 4 5" xfId="12996"/>
    <cellStyle name="Millares 4 3 2 4 6" xfId="12997"/>
    <cellStyle name="Millares 4 3 2 5" xfId="12998"/>
    <cellStyle name="Millares 4 3 2 5 2" xfId="12999"/>
    <cellStyle name="Millares 4 3 2 5 2 2" xfId="13000"/>
    <cellStyle name="Millares 4 3 2 5 2 3" xfId="13001"/>
    <cellStyle name="Millares 4 3 2 5 3" xfId="13002"/>
    <cellStyle name="Millares 4 3 2 5 4" xfId="13003"/>
    <cellStyle name="Millares 4 3 2 6" xfId="13004"/>
    <cellStyle name="Millares 4 3 2 6 2" xfId="13005"/>
    <cellStyle name="Millares 4 3 2 6 2 2" xfId="13006"/>
    <cellStyle name="Millares 4 3 2 6 2 3" xfId="13007"/>
    <cellStyle name="Millares 4 3 2 6 3" xfId="13008"/>
    <cellStyle name="Millares 4 3 2 6 4" xfId="13009"/>
    <cellStyle name="Millares 4 3 2 7" xfId="13010"/>
    <cellStyle name="Millares 4 3 2 7 2" xfId="13011"/>
    <cellStyle name="Millares 4 3 2 7 2 2" xfId="13012"/>
    <cellStyle name="Millares 4 3 2 7 2 3" xfId="13013"/>
    <cellStyle name="Millares 4 3 2 7 3" xfId="13014"/>
    <cellStyle name="Millares 4 3 2 7 4" xfId="13015"/>
    <cellStyle name="Millares 4 3 2 8" xfId="13016"/>
    <cellStyle name="Millares 4 3 2 8 2" xfId="13017"/>
    <cellStyle name="Millares 4 3 2 8 2 2" xfId="13018"/>
    <cellStyle name="Millares 4 3 2 8 2 3" xfId="13019"/>
    <cellStyle name="Millares 4 3 2 8 3" xfId="13020"/>
    <cellStyle name="Millares 4 3 2 8 4" xfId="13021"/>
    <cellStyle name="Millares 4 3 2 9" xfId="13022"/>
    <cellStyle name="Millares 4 3 2 9 2" xfId="13023"/>
    <cellStyle name="Millares 4 3 2 9 2 2" xfId="13024"/>
    <cellStyle name="Millares 4 3 2 9 2 3" xfId="13025"/>
    <cellStyle name="Millares 4 3 2 9 3" xfId="13026"/>
    <cellStyle name="Millares 4 3 2 9 4" xfId="13027"/>
    <cellStyle name="Millares 4 3 3" xfId="13028"/>
    <cellStyle name="Millares 4 3 3 2" xfId="13029"/>
    <cellStyle name="Millares 4 3 3 2 2" xfId="13030"/>
    <cellStyle name="Millares 4 3 3 2 2 2" xfId="13031"/>
    <cellStyle name="Millares 4 3 3 2 2 2 2" xfId="13032"/>
    <cellStyle name="Millares 4 3 3 2 2 2 2 2" xfId="13033"/>
    <cellStyle name="Millares 4 3 3 2 2 2 2 3" xfId="13034"/>
    <cellStyle name="Millares 4 3 3 2 2 2 3" xfId="13035"/>
    <cellStyle name="Millares 4 3 3 2 2 2 4" xfId="13036"/>
    <cellStyle name="Millares 4 3 3 2 2 3" xfId="13037"/>
    <cellStyle name="Millares 4 3 3 2 2 3 2" xfId="13038"/>
    <cellStyle name="Millares 4 3 3 2 2 3 3" xfId="13039"/>
    <cellStyle name="Millares 4 3 3 2 2 4" xfId="13040"/>
    <cellStyle name="Millares 4 3 3 2 2 5" xfId="13041"/>
    <cellStyle name="Millares 4 3 3 2 3" xfId="13042"/>
    <cellStyle name="Millares 4 3 3 2 3 2" xfId="13043"/>
    <cellStyle name="Millares 4 3 3 2 3 2 2" xfId="13044"/>
    <cellStyle name="Millares 4 3 3 2 3 2 3" xfId="13045"/>
    <cellStyle name="Millares 4 3 3 2 3 3" xfId="13046"/>
    <cellStyle name="Millares 4 3 3 2 3 4" xfId="13047"/>
    <cellStyle name="Millares 4 3 3 2 4" xfId="13048"/>
    <cellStyle name="Millares 4 3 3 2 4 2" xfId="13049"/>
    <cellStyle name="Millares 4 3 3 2 4 2 2" xfId="13050"/>
    <cellStyle name="Millares 4 3 3 2 4 2 3" xfId="13051"/>
    <cellStyle name="Millares 4 3 3 2 4 3" xfId="13052"/>
    <cellStyle name="Millares 4 3 3 2 4 4" xfId="13053"/>
    <cellStyle name="Millares 4 3 3 2 5" xfId="13054"/>
    <cellStyle name="Millares 4 3 3 2 5 2" xfId="13055"/>
    <cellStyle name="Millares 4 3 3 2 5 2 2" xfId="13056"/>
    <cellStyle name="Millares 4 3 3 2 5 2 3" xfId="13057"/>
    <cellStyle name="Millares 4 3 3 2 5 3" xfId="13058"/>
    <cellStyle name="Millares 4 3 3 2 5 4" xfId="13059"/>
    <cellStyle name="Millares 4 3 3 2 6" xfId="13060"/>
    <cellStyle name="Millares 4 3 3 2 6 2" xfId="13061"/>
    <cellStyle name="Millares 4 3 3 2 6 3" xfId="13062"/>
    <cellStyle name="Millares 4 3 3 2 7" xfId="13063"/>
    <cellStyle name="Millares 4 3 3 2 8" xfId="13064"/>
    <cellStyle name="Millares 4 3 3 3" xfId="13065"/>
    <cellStyle name="Millares 4 3 3 3 2" xfId="13066"/>
    <cellStyle name="Millares 4 3 3 3 2 2" xfId="13067"/>
    <cellStyle name="Millares 4 3 3 3 2 2 2" xfId="13068"/>
    <cellStyle name="Millares 4 3 3 3 2 2 3" xfId="13069"/>
    <cellStyle name="Millares 4 3 3 3 2 3" xfId="13070"/>
    <cellStyle name="Millares 4 3 3 3 2 4" xfId="13071"/>
    <cellStyle name="Millares 4 3 3 3 3" xfId="13072"/>
    <cellStyle name="Millares 4 3 3 3 3 2" xfId="13073"/>
    <cellStyle name="Millares 4 3 3 3 3 3" xfId="13074"/>
    <cellStyle name="Millares 4 3 3 3 4" xfId="13075"/>
    <cellStyle name="Millares 4 3 3 3 5" xfId="13076"/>
    <cellStyle name="Millares 4 3 3 4" xfId="13077"/>
    <cellStyle name="Millares 4 3 3 4 2" xfId="13078"/>
    <cellStyle name="Millares 4 3 3 4 2 2" xfId="13079"/>
    <cellStyle name="Millares 4 3 3 4 2 3" xfId="13080"/>
    <cellStyle name="Millares 4 3 3 4 3" xfId="13081"/>
    <cellStyle name="Millares 4 3 3 4 4" xfId="13082"/>
    <cellStyle name="Millares 4 3 3 5" xfId="13083"/>
    <cellStyle name="Millares 4 3 3 5 2" xfId="13084"/>
    <cellStyle name="Millares 4 3 3 5 2 2" xfId="13085"/>
    <cellStyle name="Millares 4 3 3 5 2 3" xfId="13086"/>
    <cellStyle name="Millares 4 3 3 5 3" xfId="13087"/>
    <cellStyle name="Millares 4 3 3 5 4" xfId="13088"/>
    <cellStyle name="Millares 4 3 3 6" xfId="13089"/>
    <cellStyle name="Millares 4 3 3 6 2" xfId="13090"/>
    <cellStyle name="Millares 4 3 3 6 2 2" xfId="13091"/>
    <cellStyle name="Millares 4 3 3 6 2 3" xfId="13092"/>
    <cellStyle name="Millares 4 3 3 6 3" xfId="13093"/>
    <cellStyle name="Millares 4 3 3 6 4" xfId="13094"/>
    <cellStyle name="Millares 4 3 3 7" xfId="13095"/>
    <cellStyle name="Millares 4 3 3 7 2" xfId="13096"/>
    <cellStyle name="Millares 4 3 3 7 3" xfId="13097"/>
    <cellStyle name="Millares 4 3 3 8" xfId="13098"/>
    <cellStyle name="Millares 4 3 3 9" xfId="13099"/>
    <cellStyle name="Millares 4 3 4" xfId="13100"/>
    <cellStyle name="Millares 4 3 4 2" xfId="13101"/>
    <cellStyle name="Millares 4 3 4 2 2" xfId="13102"/>
    <cellStyle name="Millares 4 3 4 2 2 2" xfId="13103"/>
    <cellStyle name="Millares 4 3 4 2 2 2 2" xfId="13104"/>
    <cellStyle name="Millares 4 3 4 2 2 2 3" xfId="13105"/>
    <cellStyle name="Millares 4 3 4 2 2 3" xfId="13106"/>
    <cellStyle name="Millares 4 3 4 2 2 4" xfId="13107"/>
    <cellStyle name="Millares 4 3 4 2 3" xfId="13108"/>
    <cellStyle name="Millares 4 3 4 2 3 2" xfId="13109"/>
    <cellStyle name="Millares 4 3 4 2 3 3" xfId="13110"/>
    <cellStyle name="Millares 4 3 4 2 4" xfId="13111"/>
    <cellStyle name="Millares 4 3 4 2 5" xfId="13112"/>
    <cellStyle name="Millares 4 3 4 3" xfId="13113"/>
    <cellStyle name="Millares 4 3 4 3 2" xfId="13114"/>
    <cellStyle name="Millares 4 3 4 3 2 2" xfId="13115"/>
    <cellStyle name="Millares 4 3 4 3 2 3" xfId="13116"/>
    <cellStyle name="Millares 4 3 4 3 3" xfId="13117"/>
    <cellStyle name="Millares 4 3 4 3 4" xfId="13118"/>
    <cellStyle name="Millares 4 3 4 4" xfId="13119"/>
    <cellStyle name="Millares 4 3 4 4 2" xfId="13120"/>
    <cellStyle name="Millares 4 3 4 4 2 2" xfId="13121"/>
    <cellStyle name="Millares 4 3 4 4 2 3" xfId="13122"/>
    <cellStyle name="Millares 4 3 4 4 3" xfId="13123"/>
    <cellStyle name="Millares 4 3 4 4 4" xfId="13124"/>
    <cellStyle name="Millares 4 3 4 5" xfId="13125"/>
    <cellStyle name="Millares 4 3 4 5 2" xfId="13126"/>
    <cellStyle name="Millares 4 3 4 5 2 2" xfId="13127"/>
    <cellStyle name="Millares 4 3 4 5 2 3" xfId="13128"/>
    <cellStyle name="Millares 4 3 4 5 3" xfId="13129"/>
    <cellStyle name="Millares 4 3 4 5 4" xfId="13130"/>
    <cellStyle name="Millares 4 3 4 6" xfId="13131"/>
    <cellStyle name="Millares 4 3 4 6 2" xfId="13132"/>
    <cellStyle name="Millares 4 3 4 6 3" xfId="13133"/>
    <cellStyle name="Millares 4 3 4 7" xfId="13134"/>
    <cellStyle name="Millares 4 3 4 8" xfId="13135"/>
    <cellStyle name="Millares 4 3 5" xfId="13136"/>
    <cellStyle name="Millares 4 3 5 2" xfId="13137"/>
    <cellStyle name="Millares 4 3 5 2 2" xfId="13138"/>
    <cellStyle name="Millares 4 3 5 2 2 2" xfId="13139"/>
    <cellStyle name="Millares 4 3 5 2 2 3" xfId="13140"/>
    <cellStyle name="Millares 4 3 5 2 3" xfId="13141"/>
    <cellStyle name="Millares 4 3 5 2 4" xfId="13142"/>
    <cellStyle name="Millares 4 3 5 3" xfId="13143"/>
    <cellStyle name="Millares 4 3 5 3 2" xfId="13144"/>
    <cellStyle name="Millares 4 3 5 3 2 2" xfId="13145"/>
    <cellStyle name="Millares 4 3 5 3 2 3" xfId="13146"/>
    <cellStyle name="Millares 4 3 5 3 3" xfId="13147"/>
    <cellStyle name="Millares 4 3 5 3 4" xfId="13148"/>
    <cellStyle name="Millares 4 3 5 4" xfId="13149"/>
    <cellStyle name="Millares 4 3 5 4 2" xfId="13150"/>
    <cellStyle name="Millares 4 3 5 4 3" xfId="13151"/>
    <cellStyle name="Millares 4 3 5 5" xfId="13152"/>
    <cellStyle name="Millares 4 3 5 6" xfId="13153"/>
    <cellStyle name="Millares 4 3 6" xfId="13154"/>
    <cellStyle name="Millares 4 3 6 2" xfId="13155"/>
    <cellStyle name="Millares 4 3 6 2 2" xfId="13156"/>
    <cellStyle name="Millares 4 3 6 2 3" xfId="13157"/>
    <cellStyle name="Millares 4 3 6 3" xfId="13158"/>
    <cellStyle name="Millares 4 3 6 4" xfId="13159"/>
    <cellStyle name="Millares 4 3 7" xfId="13160"/>
    <cellStyle name="Millares 4 3 7 2" xfId="13161"/>
    <cellStyle name="Millares 4 3 7 2 2" xfId="13162"/>
    <cellStyle name="Millares 4 3 7 2 3" xfId="13163"/>
    <cellStyle name="Millares 4 3 7 3" xfId="13164"/>
    <cellStyle name="Millares 4 3 7 4" xfId="13165"/>
    <cellStyle name="Millares 4 3 8" xfId="13166"/>
    <cellStyle name="Millares 4 3 8 2" xfId="13167"/>
    <cellStyle name="Millares 4 3 8 2 2" xfId="13168"/>
    <cellStyle name="Millares 4 3 8 2 3" xfId="13169"/>
    <cellStyle name="Millares 4 3 8 3" xfId="13170"/>
    <cellStyle name="Millares 4 3 8 4" xfId="13171"/>
    <cellStyle name="Millares 4 3 9" xfId="13172"/>
    <cellStyle name="Millares 4 3 9 2" xfId="13173"/>
    <cellStyle name="Millares 4 3 9 2 2" xfId="13174"/>
    <cellStyle name="Millares 4 3 9 2 3" xfId="13175"/>
    <cellStyle name="Millares 4 3 9 3" xfId="13176"/>
    <cellStyle name="Millares 4 3 9 4" xfId="13177"/>
    <cellStyle name="Millares 40" xfId="13178"/>
    <cellStyle name="Millares 41" xfId="13179"/>
    <cellStyle name="Millares 42" xfId="13180"/>
    <cellStyle name="Millares 43" xfId="13181"/>
    <cellStyle name="Millares 44" xfId="13182"/>
    <cellStyle name="Millares 45" xfId="13183"/>
    <cellStyle name="Millares 46" xfId="13184"/>
    <cellStyle name="Millares 47" xfId="13185"/>
    <cellStyle name="Millares 48" xfId="13186"/>
    <cellStyle name="Millares 49" xfId="13187"/>
    <cellStyle name="Millares 50" xfId="13188"/>
    <cellStyle name="Millares 51" xfId="13189"/>
    <cellStyle name="Millares 52" xfId="13190"/>
    <cellStyle name="Millares 53" xfId="13191"/>
    <cellStyle name="Millares 54" xfId="13192"/>
    <cellStyle name="Millares 55" xfId="13193"/>
    <cellStyle name="Millares 56" xfId="13194"/>
    <cellStyle name="Millares 57" xfId="13195"/>
    <cellStyle name="Millares 58" xfId="13196"/>
    <cellStyle name="Millares 59" xfId="13197"/>
    <cellStyle name="Millares 60" xfId="13198"/>
    <cellStyle name="Millares 61" xfId="13199"/>
    <cellStyle name="Millares 62" xfId="13200"/>
    <cellStyle name="Millares 63" xfId="13201"/>
    <cellStyle name="Millares 64" xfId="13202"/>
    <cellStyle name="Millares 65" xfId="13203"/>
    <cellStyle name="Millares 66" xfId="13204"/>
    <cellStyle name="Millares 67" xfId="13205"/>
    <cellStyle name="Millares 68" xfId="13206"/>
    <cellStyle name="Millares 69" xfId="13207"/>
    <cellStyle name="Millares 70" xfId="13208"/>
    <cellStyle name="Millares 71" xfId="13209"/>
    <cellStyle name="Millares 72" xfId="13210"/>
    <cellStyle name="Millares 73" xfId="13211"/>
    <cellStyle name="Millares 74" xfId="13212"/>
    <cellStyle name="Millares 75" xfId="13213"/>
    <cellStyle name="Millares 76" xfId="13214"/>
    <cellStyle name="Millares 77" xfId="13215"/>
    <cellStyle name="Millares 78" xfId="13216"/>
    <cellStyle name="Millares 79" xfId="13217"/>
    <cellStyle name="Millares 80" xfId="13218"/>
    <cellStyle name="Millares 81" xfId="13219"/>
    <cellStyle name="Millares 82" xfId="13220"/>
    <cellStyle name="Millares 83" xfId="13221"/>
    <cellStyle name="Millares 84" xfId="13222"/>
    <cellStyle name="Millares 85" xfId="13223"/>
    <cellStyle name="Millares 86" xfId="13224"/>
    <cellStyle name="Millares 87" xfId="13225"/>
    <cellStyle name="Millares 88" xfId="13226"/>
    <cellStyle name="Millares 89" xfId="13227"/>
    <cellStyle name="Millares 9 2 2" xfId="13228"/>
    <cellStyle name="Millares 9 2 2 2" xfId="13229"/>
    <cellStyle name="Millares 9 2 2 3" xfId="13230"/>
    <cellStyle name="Millares 9 2 3" xfId="13231"/>
    <cellStyle name="Millares 9 2 4" xfId="13232"/>
    <cellStyle name="Millares 90" xfId="13233"/>
    <cellStyle name="Millares 91" xfId="13234"/>
    <cellStyle name="Millares 92" xfId="13235"/>
    <cellStyle name="Millares 93" xfId="13236"/>
    <cellStyle name="Millares 94" xfId="13237"/>
    <cellStyle name="Millares 95" xfId="13238"/>
    <cellStyle name="Millares 96" xfId="13239"/>
    <cellStyle name="Millares 97" xfId="13240"/>
    <cellStyle name="Millares 98" xfId="13241"/>
    <cellStyle name="Millares 99" xfId="13242"/>
    <cellStyle name="Moneda [0] 10" xfId="13243"/>
    <cellStyle name="Moneda [0] 2 10" xfId="13244"/>
    <cellStyle name="Moneda [0] 2 11" xfId="13245"/>
    <cellStyle name="Moneda [0] 2 2 2 2 2" xfId="13246"/>
    <cellStyle name="Moneda [0] 2 2 2 3" xfId="13247"/>
    <cellStyle name="Moneda [0] 2 2 2 4" xfId="13248"/>
    <cellStyle name="Moneda [0] 2 2 2 5" xfId="13249"/>
    <cellStyle name="Moneda [0] 2 2 3 2" xfId="13250"/>
    <cellStyle name="Moneda [0] 2 2 3 3" xfId="13251"/>
    <cellStyle name="Moneda [0] 2 2 5" xfId="13252"/>
    <cellStyle name="Moneda [0] 2 2 6" xfId="13253"/>
    <cellStyle name="Moneda [0] 2 2 7" xfId="13254"/>
    <cellStyle name="Moneda [0] 2 2 8" xfId="13255"/>
    <cellStyle name="Moneda [0] 2 3 2 2" xfId="13256"/>
    <cellStyle name="Moneda [0] 2 3 2 2 2" xfId="13257"/>
    <cellStyle name="Moneda [0] 2 3 2 3" xfId="13258"/>
    <cellStyle name="Moneda [0] 2 3 2 4" xfId="13259"/>
    <cellStyle name="Moneda [0] 2 3 2 5" xfId="13260"/>
    <cellStyle name="Moneda [0] 2 3 3" xfId="13261"/>
    <cellStyle name="Moneda [0] 2 3 3 2" xfId="13262"/>
    <cellStyle name="Moneda [0] 2 3 4" xfId="13263"/>
    <cellStyle name="Moneda [0] 2 3 5" xfId="13264"/>
    <cellStyle name="Moneda [0] 2 3 6" xfId="13265"/>
    <cellStyle name="Moneda [0] 2 4 2" xfId="13266"/>
    <cellStyle name="Moneda [0] 2 6" xfId="13267"/>
    <cellStyle name="Moneda [0] 2 7" xfId="13268"/>
    <cellStyle name="Moneda [0] 2 8" xfId="13269"/>
    <cellStyle name="Moneda [0] 2 9" xfId="13270"/>
    <cellStyle name="Moneda [0] 3 2 2 2 2" xfId="13271"/>
    <cellStyle name="Moneda [0] 3 2 2 2 3" xfId="13272"/>
    <cellStyle name="Moneda [0] 3 2 2 3" xfId="13273"/>
    <cellStyle name="Moneda [0] 3 2 2 4" xfId="13274"/>
    <cellStyle name="Moneda [0] 3 2 3 3" xfId="13275"/>
    <cellStyle name="Moneda [0] 3 3 2 2" xfId="13276"/>
    <cellStyle name="Moneda [0] 3 3 2 3" xfId="13277"/>
    <cellStyle name="Moneda [0] 3 3 3" xfId="13278"/>
    <cellStyle name="Moneda [0] 3 3 4" xfId="13279"/>
    <cellStyle name="Moneda [0] 3 4 2 2" xfId="13280"/>
    <cellStyle name="Moneda [0] 3 4 2 3" xfId="13281"/>
    <cellStyle name="Moneda [0] 3 4 3" xfId="13282"/>
    <cellStyle name="Moneda [0] 3 4 4" xfId="13283"/>
    <cellStyle name="Moneda [0] 3 5 2 2" xfId="13284"/>
    <cellStyle name="Moneda [0] 3 5 2 3" xfId="13285"/>
    <cellStyle name="Moneda [0] 3 5 3" xfId="13286"/>
    <cellStyle name="Moneda [0] 3 5 4" xfId="13287"/>
    <cellStyle name="Moneda [0] 3 6 2" xfId="13288"/>
    <cellStyle name="Moneda [0] 3 6 3" xfId="13289"/>
    <cellStyle name="Moneda [0] 3 8" xfId="13290"/>
    <cellStyle name="Moneda 2 2 2 2" xfId="13291"/>
    <cellStyle name="Moneda 2 3 11 4" xfId="13292"/>
    <cellStyle name="Moneda 2 3 12 2" xfId="13293"/>
    <cellStyle name="Moneda 2 3 13" xfId="13294"/>
    <cellStyle name="Moneda 3 2 2 3 2 4" xfId="13295"/>
    <cellStyle name="Moneda 3 2 2 3 2 5" xfId="13296"/>
    <cellStyle name="Moneda 3 2 2 3 6" xfId="13297"/>
    <cellStyle name="Moneda 3 2 2 4 5" xfId="13298"/>
    <cellStyle name="Moneda 3 2 2 8" xfId="13299"/>
    <cellStyle name="Moneda 3 4 2 2 2 2 2" xfId="13300"/>
    <cellStyle name="Moneda 3 4 2 2 2 3" xfId="13301"/>
    <cellStyle name="Moneda 3 4 2 2 2 4" xfId="13302"/>
    <cellStyle name="Moneda 3 4 2 2 2 5" xfId="13303"/>
    <cellStyle name="Moneda 3 4 2 2 6" xfId="13304"/>
    <cellStyle name="Moneda 3 4 2 7" xfId="13305"/>
    <cellStyle name="Moneda 3 4 3 2 2 2" xfId="13306"/>
    <cellStyle name="Moneda 3 4 3 2 2 2 2" xfId="13307"/>
    <cellStyle name="Moneda 3 4 3 2 2 3" xfId="13308"/>
    <cellStyle name="Moneda 3 4 3 2 2 4" xfId="13309"/>
    <cellStyle name="Moneda 3 4 3 2 2 5" xfId="13310"/>
    <cellStyle name="Moneda 3 4 3 2 3" xfId="13311"/>
    <cellStyle name="Moneda 3 4 3 2 3 2" xfId="13312"/>
    <cellStyle name="Moneda 3 4 3 2 4" xfId="13313"/>
    <cellStyle name="Moneda 3 4 3 2 5" xfId="13314"/>
    <cellStyle name="Moneda 3 4 3 2 6" xfId="13315"/>
    <cellStyle name="Moneda 3 4 3 3 2 2" xfId="13316"/>
    <cellStyle name="Moneda 3 4 3 3 2 2 2" xfId="13317"/>
    <cellStyle name="Moneda 3 4 3 3 2 3" xfId="13318"/>
    <cellStyle name="Moneda 3 4 3 3 2 4" xfId="13319"/>
    <cellStyle name="Moneda 3 4 3 3 2 5" xfId="13320"/>
    <cellStyle name="Moneda 3 4 3 3 3" xfId="13321"/>
    <cellStyle name="Moneda 3 4 3 3 3 2" xfId="13322"/>
    <cellStyle name="Moneda 3 4 3 3 4" xfId="13323"/>
    <cellStyle name="Moneda 3 4 3 3 5" xfId="13324"/>
    <cellStyle name="Moneda 3 4 3 3 6" xfId="13325"/>
    <cellStyle name="Moneda 3 4 3 4 2 2" xfId="13326"/>
    <cellStyle name="Moneda 3 4 3 4 3" xfId="13327"/>
    <cellStyle name="Moneda 3 4 3 4 4" xfId="13328"/>
    <cellStyle name="Moneda 3 4 3 4 5" xfId="13329"/>
    <cellStyle name="Moneda 3 4 3 5 2" xfId="13330"/>
    <cellStyle name="Moneda 3 4 3 6" xfId="13331"/>
    <cellStyle name="Moneda 3 4 3 7" xfId="13332"/>
    <cellStyle name="Moneda 3 4 3 8" xfId="13333"/>
    <cellStyle name="Moneda 3 4 4 2 2" xfId="13334"/>
    <cellStyle name="Moneda 3 4 4 2 2 2" xfId="13335"/>
    <cellStyle name="Moneda 3 4 4 2 3" xfId="13336"/>
    <cellStyle name="Moneda 3 4 4 2 4" xfId="13337"/>
    <cellStyle name="Moneda 3 4 4 2 5" xfId="13338"/>
    <cellStyle name="Moneda 3 4 4 3" xfId="13339"/>
    <cellStyle name="Moneda 3 4 4 3 2" xfId="13340"/>
    <cellStyle name="Moneda 3 4 4 4" xfId="13341"/>
    <cellStyle name="Moneda 3 4 4 5" xfId="13342"/>
    <cellStyle name="Moneda 3 4 4 6" xfId="13343"/>
    <cellStyle name="Moneda 3 4 5 2 2" xfId="13344"/>
    <cellStyle name="Moneda 3 4 5 2 3" xfId="13345"/>
    <cellStyle name="Moneda 3 4 5 3" xfId="13346"/>
    <cellStyle name="Moneda 3 4 5 4" xfId="13347"/>
    <cellStyle name="Moneda 3 4 8" xfId="13348"/>
    <cellStyle name="Moneda 3 4 9" xfId="13349"/>
    <cellStyle name="Moneda 3 6 4" xfId="13350"/>
    <cellStyle name="Moneda 4 3 2" xfId="13351"/>
    <cellStyle name="Moneda 4 3 2 2" xfId="13352"/>
    <cellStyle name="Moneda 4 3 2 2 2" xfId="13353"/>
    <cellStyle name="Moneda 4 3 2 2 2 2" xfId="13354"/>
    <cellStyle name="Moneda 4 3 2 2 3" xfId="13355"/>
    <cellStyle name="Moneda 4 3 2 2 4" xfId="13356"/>
    <cellStyle name="Moneda 4 3 2 2 5" xfId="13357"/>
    <cellStyle name="Moneda 4 3 2 3" xfId="13358"/>
    <cellStyle name="Moneda 4 3 2 3 2" xfId="13359"/>
    <cellStyle name="Moneda 4 3 2 3 3" xfId="13360"/>
    <cellStyle name="Moneda 4 3 2 4" xfId="13361"/>
    <cellStyle name="Moneda 4 3 2 5" xfId="13362"/>
    <cellStyle name="Moneda 4 3 2 6" xfId="13363"/>
    <cellStyle name="Moneda 4 3 2 7" xfId="13364"/>
    <cellStyle name="Moneda 4 3 2 8" xfId="13365"/>
    <cellStyle name="Moneda 4 3 3" xfId="13366"/>
    <cellStyle name="Moneda 4 3 3 2" xfId="13367"/>
    <cellStyle name="Moneda 4 3 3 2 2" xfId="13368"/>
    <cellStyle name="Moneda 4 3 3 3" xfId="13369"/>
    <cellStyle name="Moneda 4 3 3 4" xfId="13370"/>
    <cellStyle name="Moneda 4 3 3 5" xfId="13371"/>
    <cellStyle name="Moneda 4 3 4" xfId="13372"/>
    <cellStyle name="Moneda 4 3 4 2" xfId="13373"/>
    <cellStyle name="Moneda 4 3 4 3" xfId="13374"/>
    <cellStyle name="Moneda 4 3 5" xfId="13375"/>
    <cellStyle name="Moneda 4 3 6" xfId="13376"/>
    <cellStyle name="Moneda 4 3 7" xfId="13377"/>
    <cellStyle name="Moneda 4 3 8" xfId="13378"/>
    <cellStyle name="Moneda 4 3 9" xfId="13379"/>
    <cellStyle name="Neutral 3" xfId="13380"/>
    <cellStyle name="Normal 10" xfId="13381"/>
    <cellStyle name="Normal 10 2" xfId="13382"/>
    <cellStyle name="Normal 11" xfId="13383"/>
    <cellStyle name="Normal 12" xfId="13384"/>
    <cellStyle name="Normal 13" xfId="13385"/>
    <cellStyle name="Normal 14" xfId="13386"/>
    <cellStyle name="Normal 15" xfId="13387"/>
    <cellStyle name="Normal 16" xfId="13388"/>
    <cellStyle name="Normal 17" xfId="13389"/>
    <cellStyle name="Normal 18" xfId="13390"/>
    <cellStyle name="Normal 19" xfId="13391"/>
    <cellStyle name="Normal 2 10 2" xfId="13392"/>
    <cellStyle name="Normal 2 2 2 2" xfId="13393"/>
    <cellStyle name="Normal 2 2 2 3" xfId="13394"/>
    <cellStyle name="Normal 2 2 3" xfId="13395"/>
    <cellStyle name="Normal 2 2 4" xfId="13396"/>
    <cellStyle name="Normal 20" xfId="13397"/>
    <cellStyle name="Normal 3 2 4" xfId="13398"/>
    <cellStyle name="Normal 4 2 2" xfId="13399"/>
    <cellStyle name="Normal 4 3 2" xfId="13400"/>
    <cellStyle name="Normal 4 3 3" xfId="13401"/>
    <cellStyle name="Normal 4 3 4" xfId="13402"/>
    <cellStyle name="Normal 4 4" xfId="13403"/>
    <cellStyle name="Normal 4_Hoja1" xfId="13404"/>
    <cellStyle name="Normal 5 2" xfId="13405"/>
    <cellStyle name="Normal 6" xfId="13406"/>
    <cellStyle name="Normal 7" xfId="13407"/>
    <cellStyle name="Normal 7 2" xfId="13408"/>
    <cellStyle name="Normal 7 2 2" xfId="13409"/>
    <cellStyle name="Normal 7 3" xfId="13410"/>
    <cellStyle name="Normal 8" xfId="13411"/>
    <cellStyle name="Normal 9" xfId="13412"/>
    <cellStyle name="Normal 9 2" xfId="13413"/>
    <cellStyle name="Notas 2" xfId="13414"/>
    <cellStyle name="Notas 2 2" xfId="13415"/>
    <cellStyle name="Notas 3" xfId="13416"/>
    <cellStyle name="Notas 4" xfId="13417"/>
    <cellStyle name="Notas 5" xfId="13418"/>
    <cellStyle name="Porcentaje 10" xfId="13419"/>
    <cellStyle name="Porcentaje 11" xfId="13420"/>
    <cellStyle name="Porcentaje 2 3" xfId="13421"/>
    <cellStyle name="Porcentaje 2 3 2" xfId="13422"/>
    <cellStyle name="Porcentaje 2 3 3" xfId="13423"/>
    <cellStyle name="Porcentaje 2 3 4" xfId="13424"/>
    <cellStyle name="Porcentaje 3 2 2" xfId="13425"/>
    <cellStyle name="Porcentaje 3 3" xfId="13426"/>
    <cellStyle name="Porcentaje 4 2" xfId="13427"/>
    <cellStyle name="Porcentaje 4 2 2" xfId="13428"/>
    <cellStyle name="Porcentaje 4 3" xfId="13429"/>
    <cellStyle name="Porcentaje 4 4" xfId="13430"/>
    <cellStyle name="Porcentaje 4 5" xfId="13431"/>
    <cellStyle name="Porcentaje 4 5 2" xfId="13432"/>
    <cellStyle name="Porcentaje 4 5 3" xfId="13433"/>
    <cellStyle name="Porcentaje 4 5 4" xfId="13434"/>
    <cellStyle name="Porcentaje 4 6" xfId="13435"/>
    <cellStyle name="Porcentaje 4 6 2" xfId="13436"/>
    <cellStyle name="Porcentaje 4 7" xfId="13437"/>
    <cellStyle name="Porcentaje 5" xfId="13438"/>
    <cellStyle name="Porcentaje 5 2" xfId="13439"/>
    <cellStyle name="Porcentaje 6" xfId="13440"/>
    <cellStyle name="Porcentaje 7" xfId="13441"/>
    <cellStyle name="Porcentaje 8" xfId="13442"/>
    <cellStyle name="Porcentaje 8 2" xfId="13443"/>
    <cellStyle name="Porcentaje 8 2 2" xfId="13444"/>
    <cellStyle name="Porcentaje 8 2 3" xfId="13445"/>
    <cellStyle name="Porcentaje 8 3" xfId="13446"/>
    <cellStyle name="Porcentaje 8 4" xfId="13447"/>
    <cellStyle name="Porcentaje 8 5" xfId="13448"/>
    <cellStyle name="Porcentaje 9" xfId="13449"/>
    <cellStyle name="Porcentaje 9 2" xfId="13450"/>
    <cellStyle name="Porcentaje 9 3" xfId="13451"/>
    <cellStyle name="Porcentual 2 3 3" xfId="13452"/>
    <cellStyle name="Porcentual 2 3 3 2" xfId="13453"/>
    <cellStyle name="Porcentual 2 3 4" xfId="13454"/>
    <cellStyle name="Porcentual 2 3 5" xfId="13455"/>
    <cellStyle name="Porcentual 2 4" xfId="13456"/>
    <cellStyle name="Porcentual 2 4 2" xfId="13457"/>
    <cellStyle name="Porcentual 2 5" xfId="13458"/>
    <cellStyle name="Porcentual 2 6" xfId="13459"/>
    <cellStyle name="Porcentual 2 7" xfId="13460"/>
    <cellStyle name="Porcentual 2 7 2" xfId="13461"/>
    <cellStyle name="Porcentual 2 7 3" xfId="13462"/>
    <cellStyle name="Porcentual 2 8" xfId="13463"/>
    <cellStyle name="Porcentual 2 9" xfId="13464"/>
    <cellStyle name="Texto de advertencia 2" xfId="13465"/>
    <cellStyle name="Texto explicativo 2" xfId="13466"/>
    <cellStyle name="Título 4" xfId="13467"/>
    <cellStyle name="Título 4 2" xfId="13468"/>
    <cellStyle name="Título 5" xfId="13469"/>
    <cellStyle name="Título 6" xfId="13470"/>
    <cellStyle name="Normal 3 6" xfId="134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xdr:row>
      <xdr:rowOff>66675</xdr:rowOff>
    </xdr:from>
    <xdr:to>
      <xdr:col>5</xdr:col>
      <xdr:colOff>1095375</xdr:colOff>
      <xdr:row>3</xdr:row>
      <xdr:rowOff>685800</xdr:rowOff>
    </xdr:to>
    <xdr:pic>
      <xdr:nvPicPr>
        <xdr:cNvPr id="3" name="Imagen 2"/>
        <xdr:cNvPicPr preferRelativeResize="1">
          <a:picLocks noChangeAspect="1"/>
        </xdr:cNvPicPr>
      </xdr:nvPicPr>
      <xdr:blipFill>
        <a:blip r:embed="rId1"/>
        <a:stretch>
          <a:fillRect/>
        </a:stretch>
      </xdr:blipFill>
      <xdr:spPr>
        <a:xfrm>
          <a:off x="676275" y="333375"/>
          <a:ext cx="5876925" cy="24098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4</xdr:col>
      <xdr:colOff>828675</xdr:colOff>
      <xdr:row>2</xdr:row>
      <xdr:rowOff>476250</xdr:rowOff>
    </xdr:to>
    <xdr:pic>
      <xdr:nvPicPr>
        <xdr:cNvPr id="3" name="Imagen 2"/>
        <xdr:cNvPicPr preferRelativeResize="1">
          <a:picLocks noChangeAspect="1"/>
        </xdr:cNvPicPr>
      </xdr:nvPicPr>
      <xdr:blipFill>
        <a:blip r:embed="rId1"/>
        <a:stretch>
          <a:fillRect/>
        </a:stretch>
      </xdr:blipFill>
      <xdr:spPr>
        <a:xfrm>
          <a:off x="0" y="66675"/>
          <a:ext cx="4257675" cy="20478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333375</xdr:rowOff>
    </xdr:from>
    <xdr:to>
      <xdr:col>2</xdr:col>
      <xdr:colOff>1171575</xdr:colOff>
      <xdr:row>2</xdr:row>
      <xdr:rowOff>419100</xdr:rowOff>
    </xdr:to>
    <xdr:pic>
      <xdr:nvPicPr>
        <xdr:cNvPr id="3" name="Imagen 2"/>
        <xdr:cNvPicPr preferRelativeResize="1">
          <a:picLocks noChangeAspect="1"/>
        </xdr:cNvPicPr>
      </xdr:nvPicPr>
      <xdr:blipFill>
        <a:blip r:embed="rId1"/>
        <a:stretch>
          <a:fillRect/>
        </a:stretch>
      </xdr:blipFill>
      <xdr:spPr>
        <a:xfrm>
          <a:off x="85725" y="333375"/>
          <a:ext cx="2914650" cy="14573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38100</xdr:rowOff>
    </xdr:from>
    <xdr:to>
      <xdr:col>3</xdr:col>
      <xdr:colOff>123825</xdr:colOff>
      <xdr:row>2</xdr:row>
      <xdr:rowOff>19050</xdr:rowOff>
    </xdr:to>
    <xdr:pic>
      <xdr:nvPicPr>
        <xdr:cNvPr id="2" name="Imagen 1"/>
        <xdr:cNvPicPr preferRelativeResize="1">
          <a:picLocks noChangeAspect="1"/>
        </xdr:cNvPicPr>
      </xdr:nvPicPr>
      <xdr:blipFill>
        <a:blip r:embed="rId1"/>
        <a:stretch>
          <a:fillRect/>
        </a:stretch>
      </xdr:blipFill>
      <xdr:spPr>
        <a:xfrm>
          <a:off x="285750" y="38100"/>
          <a:ext cx="4181475" cy="9715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200025</xdr:rowOff>
    </xdr:from>
    <xdr:to>
      <xdr:col>3</xdr:col>
      <xdr:colOff>85725</xdr:colOff>
      <xdr:row>2</xdr:row>
      <xdr:rowOff>9525</xdr:rowOff>
    </xdr:to>
    <xdr:pic>
      <xdr:nvPicPr>
        <xdr:cNvPr id="2" name="Imagen 1"/>
        <xdr:cNvPicPr preferRelativeResize="1">
          <a:picLocks noChangeAspect="1"/>
        </xdr:cNvPicPr>
      </xdr:nvPicPr>
      <xdr:blipFill>
        <a:blip r:embed="rId1"/>
        <a:stretch>
          <a:fillRect/>
        </a:stretch>
      </xdr:blipFill>
      <xdr:spPr>
        <a:xfrm>
          <a:off x="1676400" y="200025"/>
          <a:ext cx="2476500" cy="8001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anaWayuu\Documents\J&#246;b&#180;s\SDA\2020\SDA-2020\CPS01514-2020\c-Octubre\9-AsignadasPorJefe\FormatosCargados-2020-Octubre\7710-ok-Act-Sep-Validad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STIÓN"/>
      <sheetName val="ACT."/>
      <sheetName val="INVERSIÓN"/>
      <sheetName val="ACTIVIDADES"/>
      <sheetName val="TERRITORIALIZACIÓN"/>
      <sheetName val="9. FLORA TOTAL SIN UPZ"/>
      <sheetName val="8. FLORA TOTAL SIN UPZ"/>
      <sheetName val="Report"/>
      <sheetName val="SEPT-TERRI SILV"/>
      <sheetName val="Hoja1"/>
      <sheetName val="LOC"/>
      <sheetName val="Hoja8"/>
      <sheetName val="JUR"/>
      <sheetName val="TERRITORIALIZACIÓN_O"/>
      <sheetName val="SILVICULTURA 2020"/>
      <sheetName val="FLORA 2020"/>
    </sheetNames>
    <sheetDataSet>
      <sheetData sheetId="0" refreshError="1"/>
      <sheetData sheetId="1" refreshError="1"/>
      <sheetData sheetId="2" refreshError="1">
        <row r="28">
          <cell r="DY28">
            <v>0.05</v>
          </cell>
        </row>
        <row r="29">
          <cell r="DY29">
            <v>209100000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260" refreshedBy="DELL" refreshedVersion="6">
  <cacheSource type="worksheet">
    <worksheetSource ref="A1:A261" sheet="JUR"/>
  </cacheSource>
  <cacheFields count="1">
    <cacheField name="LOCALODAD">
      <sharedItems containsSemiMixedTypes="0" containsString="0" containsMixedTypes="0" containsNumber="1" containsInteger="1" count="19">
        <n v="11"/>
        <n v="10"/>
        <n v="1"/>
        <n v="8"/>
        <n v="9"/>
        <n v="13"/>
        <n v="19"/>
        <n v="2"/>
        <n v="5"/>
        <n v="6"/>
        <n v="16"/>
        <n v="12"/>
        <n v="15"/>
        <n v="18"/>
        <n v="17"/>
        <n v="3"/>
        <n v="7"/>
        <n v="14"/>
        <n v="4"/>
      </sharedItems>
    </cacheField>
  </cacheFields>
</pivotCacheDefinition>
</file>

<file path=xl/pivotCache/pivotCacheRecords1.xml><?xml version="1.0" encoding="utf-8"?>
<pivotCacheRecords xmlns="http://schemas.openxmlformats.org/spreadsheetml/2006/main" xmlns:r="http://schemas.openxmlformats.org/officeDocument/2006/relationships" count="260">
  <r>
    <x v="0"/>
  </r>
  <r>
    <x v="1"/>
  </r>
  <r>
    <x v="2"/>
  </r>
  <r>
    <x v="3"/>
  </r>
  <r>
    <x v="4"/>
  </r>
  <r>
    <x v="1"/>
  </r>
  <r>
    <x v="5"/>
  </r>
  <r>
    <x v="0"/>
  </r>
  <r>
    <x v="0"/>
  </r>
  <r>
    <x v="6"/>
  </r>
  <r>
    <x v="7"/>
  </r>
  <r>
    <x v="0"/>
  </r>
  <r>
    <x v="8"/>
  </r>
  <r>
    <x v="0"/>
  </r>
  <r>
    <x v="1"/>
  </r>
  <r>
    <x v="7"/>
  </r>
  <r>
    <x v="2"/>
  </r>
  <r>
    <x v="1"/>
  </r>
  <r>
    <x v="1"/>
  </r>
  <r>
    <x v="2"/>
  </r>
  <r>
    <x v="4"/>
  </r>
  <r>
    <x v="2"/>
  </r>
  <r>
    <x v="9"/>
  </r>
  <r>
    <x v="4"/>
  </r>
  <r>
    <x v="10"/>
  </r>
  <r>
    <x v="11"/>
  </r>
  <r>
    <x v="5"/>
  </r>
  <r>
    <x v="12"/>
  </r>
  <r>
    <x v="6"/>
  </r>
  <r>
    <x v="0"/>
  </r>
  <r>
    <x v="0"/>
  </r>
  <r>
    <x v="4"/>
  </r>
  <r>
    <x v="13"/>
  </r>
  <r>
    <x v="14"/>
  </r>
  <r>
    <x v="14"/>
  </r>
  <r>
    <x v="15"/>
  </r>
  <r>
    <x v="1"/>
  </r>
  <r>
    <x v="10"/>
  </r>
  <r>
    <x v="15"/>
  </r>
  <r>
    <x v="2"/>
  </r>
  <r>
    <x v="2"/>
  </r>
  <r>
    <x v="0"/>
  </r>
  <r>
    <x v="4"/>
  </r>
  <r>
    <x v="0"/>
  </r>
  <r>
    <x v="5"/>
  </r>
  <r>
    <x v="0"/>
  </r>
  <r>
    <x v="1"/>
  </r>
  <r>
    <x v="7"/>
  </r>
  <r>
    <x v="7"/>
  </r>
  <r>
    <x v="0"/>
  </r>
  <r>
    <x v="11"/>
  </r>
  <r>
    <x v="0"/>
  </r>
  <r>
    <x v="2"/>
  </r>
  <r>
    <x v="11"/>
  </r>
  <r>
    <x v="2"/>
  </r>
  <r>
    <x v="0"/>
  </r>
  <r>
    <x v="6"/>
  </r>
  <r>
    <x v="0"/>
  </r>
  <r>
    <x v="3"/>
  </r>
  <r>
    <x v="15"/>
  </r>
  <r>
    <x v="7"/>
  </r>
  <r>
    <x v="12"/>
  </r>
  <r>
    <x v="11"/>
  </r>
  <r>
    <x v="5"/>
  </r>
  <r>
    <x v="10"/>
  </r>
  <r>
    <x v="7"/>
  </r>
  <r>
    <x v="7"/>
  </r>
  <r>
    <x v="2"/>
  </r>
  <r>
    <x v="6"/>
  </r>
  <r>
    <x v="6"/>
  </r>
  <r>
    <x v="2"/>
  </r>
  <r>
    <x v="2"/>
  </r>
  <r>
    <x v="0"/>
  </r>
  <r>
    <x v="0"/>
  </r>
  <r>
    <x v="10"/>
  </r>
  <r>
    <x v="3"/>
  </r>
  <r>
    <x v="4"/>
  </r>
  <r>
    <x v="0"/>
  </r>
  <r>
    <x v="7"/>
  </r>
  <r>
    <x v="8"/>
  </r>
  <r>
    <x v="6"/>
  </r>
  <r>
    <x v="6"/>
  </r>
  <r>
    <x v="2"/>
  </r>
  <r>
    <x v="16"/>
  </r>
  <r>
    <x v="8"/>
  </r>
  <r>
    <x v="0"/>
  </r>
  <r>
    <x v="16"/>
  </r>
  <r>
    <x v="17"/>
  </r>
  <r>
    <x v="7"/>
  </r>
  <r>
    <x v="2"/>
  </r>
  <r>
    <x v="7"/>
  </r>
  <r>
    <x v="7"/>
  </r>
  <r>
    <x v="0"/>
  </r>
  <r>
    <x v="7"/>
  </r>
  <r>
    <x v="2"/>
  </r>
  <r>
    <x v="2"/>
  </r>
  <r>
    <x v="4"/>
  </r>
  <r>
    <x v="2"/>
  </r>
  <r>
    <x v="7"/>
  </r>
  <r>
    <x v="0"/>
  </r>
  <r>
    <x v="7"/>
  </r>
  <r>
    <x v="8"/>
  </r>
  <r>
    <x v="7"/>
  </r>
  <r>
    <x v="9"/>
  </r>
  <r>
    <x v="5"/>
  </r>
  <r>
    <x v="0"/>
  </r>
  <r>
    <x v="6"/>
  </r>
  <r>
    <x v="10"/>
  </r>
  <r>
    <x v="2"/>
  </r>
  <r>
    <x v="0"/>
  </r>
  <r>
    <x v="18"/>
  </r>
  <r>
    <x v="2"/>
  </r>
  <r>
    <x v="10"/>
  </r>
  <r>
    <x v="3"/>
  </r>
  <r>
    <x v="2"/>
  </r>
  <r>
    <x v="16"/>
  </r>
  <r>
    <x v="3"/>
  </r>
  <r>
    <x v="0"/>
  </r>
  <r>
    <x v="0"/>
  </r>
  <r>
    <x v="18"/>
  </r>
  <r>
    <x v="7"/>
  </r>
  <r>
    <x v="7"/>
  </r>
  <r>
    <x v="2"/>
  </r>
  <r>
    <x v="0"/>
  </r>
  <r>
    <x v="7"/>
  </r>
  <r>
    <x v="7"/>
  </r>
  <r>
    <x v="7"/>
  </r>
  <r>
    <x v="16"/>
  </r>
  <r>
    <x v="18"/>
  </r>
  <r>
    <x v="3"/>
  </r>
  <r>
    <x v="0"/>
  </r>
  <r>
    <x v="1"/>
  </r>
  <r>
    <x v="7"/>
  </r>
  <r>
    <x v="1"/>
  </r>
  <r>
    <x v="15"/>
  </r>
  <r>
    <x v="15"/>
  </r>
  <r>
    <x v="7"/>
  </r>
  <r>
    <x v="11"/>
  </r>
  <r>
    <x v="0"/>
  </r>
  <r>
    <x v="7"/>
  </r>
  <r>
    <x v="0"/>
  </r>
  <r>
    <x v="0"/>
  </r>
  <r>
    <x v="6"/>
  </r>
  <r>
    <x v="0"/>
  </r>
  <r>
    <x v="3"/>
  </r>
  <r>
    <x v="3"/>
  </r>
  <r>
    <x v="1"/>
  </r>
  <r>
    <x v="2"/>
  </r>
  <r>
    <x v="2"/>
  </r>
  <r>
    <x v="0"/>
  </r>
  <r>
    <x v="0"/>
  </r>
  <r>
    <x v="7"/>
  </r>
  <r>
    <x v="0"/>
  </r>
  <r>
    <x v="2"/>
  </r>
  <r>
    <x v="7"/>
  </r>
  <r>
    <x v="2"/>
  </r>
  <r>
    <x v="1"/>
  </r>
  <r>
    <x v="17"/>
  </r>
  <r>
    <x v="1"/>
  </r>
  <r>
    <x v="0"/>
  </r>
  <r>
    <x v="2"/>
  </r>
  <r>
    <x v="3"/>
  </r>
  <r>
    <x v="8"/>
  </r>
  <r>
    <x v="0"/>
  </r>
  <r>
    <x v="0"/>
  </r>
  <r>
    <x v="0"/>
  </r>
  <r>
    <x v="7"/>
  </r>
  <r>
    <x v="2"/>
  </r>
  <r>
    <x v="4"/>
  </r>
  <r>
    <x v="10"/>
  </r>
  <r>
    <x v="7"/>
  </r>
  <r>
    <x v="1"/>
  </r>
  <r>
    <x v="2"/>
  </r>
  <r>
    <x v="2"/>
  </r>
  <r>
    <x v="12"/>
  </r>
  <r>
    <x v="5"/>
  </r>
  <r>
    <x v="11"/>
  </r>
  <r>
    <x v="2"/>
  </r>
  <r>
    <x v="1"/>
  </r>
  <r>
    <x v="7"/>
  </r>
  <r>
    <x v="2"/>
  </r>
  <r>
    <x v="0"/>
  </r>
  <r>
    <x v="4"/>
  </r>
  <r>
    <x v="0"/>
  </r>
  <r>
    <x v="7"/>
  </r>
  <r>
    <x v="16"/>
  </r>
  <r>
    <x v="15"/>
  </r>
  <r>
    <x v="4"/>
  </r>
  <r>
    <x v="7"/>
  </r>
  <r>
    <x v="13"/>
  </r>
  <r>
    <x v="5"/>
  </r>
  <r>
    <x v="5"/>
  </r>
  <r>
    <x v="5"/>
  </r>
  <r>
    <x v="5"/>
  </r>
  <r>
    <x v="5"/>
  </r>
  <r>
    <x v="3"/>
  </r>
  <r>
    <x v="0"/>
  </r>
  <r>
    <x v="0"/>
  </r>
  <r>
    <x v="0"/>
  </r>
  <r>
    <x v="7"/>
  </r>
  <r>
    <x v="0"/>
  </r>
  <r>
    <x v="1"/>
  </r>
  <r>
    <x v="1"/>
  </r>
  <r>
    <x v="7"/>
  </r>
  <r>
    <x v="3"/>
  </r>
  <r>
    <x v="16"/>
  </r>
  <r>
    <x v="0"/>
  </r>
  <r>
    <x v="7"/>
  </r>
  <r>
    <x v="3"/>
  </r>
  <r>
    <x v="2"/>
  </r>
  <r>
    <x v="0"/>
  </r>
  <r>
    <x v="3"/>
  </r>
  <r>
    <x v="18"/>
  </r>
  <r>
    <x v="0"/>
  </r>
  <r>
    <x v="1"/>
  </r>
  <r>
    <x v="0"/>
  </r>
  <r>
    <x v="3"/>
  </r>
  <r>
    <x v="3"/>
  </r>
  <r>
    <x v="3"/>
  </r>
  <r>
    <x v="15"/>
  </r>
  <r>
    <x v="3"/>
  </r>
  <r>
    <x v="5"/>
  </r>
  <r>
    <x v="0"/>
  </r>
  <r>
    <x v="6"/>
  </r>
  <r>
    <x v="2"/>
  </r>
  <r>
    <x v="7"/>
  </r>
  <r>
    <x v="11"/>
  </r>
  <r>
    <x v="1"/>
  </r>
  <r>
    <x v="7"/>
  </r>
  <r>
    <x v="5"/>
  </r>
  <r>
    <x v="11"/>
  </r>
  <r>
    <x v="17"/>
  </r>
  <r>
    <x v="0"/>
  </r>
  <r>
    <x v="7"/>
  </r>
  <r>
    <x v="5"/>
  </r>
  <r>
    <x v="10"/>
  </r>
  <r>
    <x v="1"/>
  </r>
  <r>
    <x v="10"/>
  </r>
  <r>
    <x v="6"/>
  </r>
  <r>
    <x v="2"/>
  </r>
  <r>
    <x v="0"/>
  </r>
  <r>
    <x v="2"/>
  </r>
  <r>
    <x v="0"/>
  </r>
  <r>
    <x v="18"/>
  </r>
  <r>
    <x v="2"/>
  </r>
  <r>
    <x v="7"/>
  </r>
  <r>
    <x v="2"/>
  </r>
  <r>
    <x v="4"/>
  </r>
  <r>
    <x v="3"/>
  </r>
  <r>
    <x v="18"/>
  </r>
  <r>
    <x v="5"/>
  </r>
  <r>
    <x v="16"/>
  </r>
  <r>
    <x v="3"/>
  </r>
  <r>
    <x v="16"/>
  </r>
  <r>
    <x v="18"/>
  </r>
  <r>
    <x v="16"/>
  </r>
  <r>
    <x v="0"/>
  </r>
  <r>
    <x v="12"/>
  </r>
  <r>
    <x v="3"/>
  </r>
  <r>
    <x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showMissing="1" preserveFormatting="1" useAutoFormatting="1" itemPrintTitles="1" compactData="0" createdVersion="6" updatedVersion="6" indent="0" multipleFieldFilters="0" showMemberPropertyTips="1">
  <location ref="A3:B23" firstHeaderRow="1" firstDataRow="1" firstDataCol="1"/>
  <pivotFields count="1">
    <pivotField axis="axisRow" dataField="1" showAll="0">
      <items count="20">
        <item x="2"/>
        <item x="7"/>
        <item x="15"/>
        <item x="18"/>
        <item x="8"/>
        <item x="9"/>
        <item x="16"/>
        <item x="3"/>
        <item x="4"/>
        <item x="1"/>
        <item x="0"/>
        <item x="11"/>
        <item x="5"/>
        <item x="17"/>
        <item x="12"/>
        <item x="10"/>
        <item x="14"/>
        <item x="13"/>
        <item x="6"/>
        <item t="default"/>
      </items>
    </pivotField>
  </pivotFields>
  <rowFields count="1">
    <field x="0"/>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uenta de LOCALODAD"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O21"/>
  <sheetViews>
    <sheetView showGridLines="0" zoomScale="42" zoomScaleNormal="42" zoomScaleSheetLayoutView="70" zoomScalePageLayoutView="25" workbookViewId="0" topLeftCell="I13">
      <selection activeCell="CU14" sqref="CU14"/>
    </sheetView>
  </sheetViews>
  <sheetFormatPr defaultColWidth="11.421875" defaultRowHeight="15"/>
  <cols>
    <col min="1" max="1" width="8.28125" style="1" customWidth="1"/>
    <col min="2" max="2" width="9.57421875" style="1" customWidth="1"/>
    <col min="3" max="3" width="11.421875" style="1" customWidth="1"/>
    <col min="4" max="4" width="43.57421875" style="1" customWidth="1"/>
    <col min="5" max="5" width="9.00390625" style="1" customWidth="1"/>
    <col min="6" max="6" width="31.421875" style="1" customWidth="1"/>
    <col min="7" max="7" width="24.28125" style="1" customWidth="1"/>
    <col min="8" max="8" width="15.57421875" style="1" customWidth="1"/>
    <col min="9" max="9" width="15.57421875" style="16" customWidth="1"/>
    <col min="10" max="11" width="15.28125" style="25" customWidth="1"/>
    <col min="12" max="12" width="16.421875" style="24" customWidth="1"/>
    <col min="13" max="17" width="16.421875" style="25" customWidth="1"/>
    <col min="18" max="23" width="16.421875" style="25" hidden="1" customWidth="1"/>
    <col min="24" max="24" width="16.421875" style="25" customWidth="1"/>
    <col min="25" max="40" width="16.421875" style="25" hidden="1" customWidth="1"/>
    <col min="41" max="41" width="16.421875" style="24" hidden="1" customWidth="1"/>
    <col min="42" max="44" width="16.421875" style="25" hidden="1" customWidth="1"/>
    <col min="45" max="45" width="16.421875" style="24" hidden="1" customWidth="1"/>
    <col min="46" max="46" width="16.421875" style="25" hidden="1" customWidth="1"/>
    <col min="47" max="48" width="16.421875" style="24" hidden="1" customWidth="1"/>
    <col min="49" max="49" width="16.421875" style="25" customWidth="1"/>
    <col min="50" max="72" width="16.421875" style="25" hidden="1" customWidth="1"/>
    <col min="73" max="73" width="16.421875" style="24" hidden="1" customWidth="1"/>
    <col min="74" max="74" width="16.421875" style="25" customWidth="1"/>
    <col min="75" max="97" width="16.421875" style="25" hidden="1" customWidth="1"/>
    <col min="98" max="98" width="16.421875" style="24" hidden="1" customWidth="1"/>
    <col min="99" max="99" width="16.421875" style="25" customWidth="1"/>
    <col min="100" max="123" width="16.421875" style="25" hidden="1" customWidth="1"/>
    <col min="124" max="129" width="12.8515625" style="1" hidden="1" customWidth="1"/>
    <col min="130" max="132" width="12.8515625" style="1" customWidth="1"/>
    <col min="133" max="134" width="12.8515625" style="1" hidden="1" customWidth="1"/>
    <col min="135" max="135" width="16.57421875" style="1" hidden="1" customWidth="1"/>
    <col min="136" max="136" width="11.57421875" style="1" customWidth="1"/>
    <col min="137" max="137" width="11.28125" style="1" customWidth="1"/>
    <col min="138" max="138" width="91.8515625" style="1" customWidth="1"/>
    <col min="139" max="139" width="12.8515625" style="1" customWidth="1"/>
    <col min="140" max="140" width="13.421875" style="1" customWidth="1"/>
    <col min="141" max="141" width="53.140625" style="1" customWidth="1"/>
    <col min="142" max="142" width="42.28125" style="1" customWidth="1"/>
    <col min="143" max="143" width="11.421875" style="1" customWidth="1"/>
    <col min="144" max="144" width="56.57421875" style="1" customWidth="1"/>
    <col min="145" max="16384" width="11.421875" style="1" customWidth="1"/>
  </cols>
  <sheetData>
    <row r="1" spans="3:142" ht="21" customHeight="1" thickBot="1">
      <c r="C1" s="4"/>
      <c r="D1" s="4"/>
      <c r="E1" s="4"/>
      <c r="F1" s="4"/>
      <c r="G1" s="4"/>
      <c r="H1" s="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4"/>
      <c r="DU1" s="4"/>
      <c r="DV1" s="4"/>
      <c r="DW1" s="4"/>
      <c r="DX1" s="4"/>
      <c r="DY1" s="4"/>
      <c r="DZ1" s="4"/>
      <c r="EA1" s="4"/>
      <c r="EB1" s="4"/>
      <c r="EC1" s="4"/>
      <c r="ED1" s="4"/>
      <c r="EE1" s="4"/>
      <c r="EF1" s="4"/>
      <c r="EG1" s="4"/>
      <c r="EH1" s="4"/>
      <c r="EI1" s="4"/>
      <c r="EJ1" s="4"/>
      <c r="EK1" s="4"/>
      <c r="EL1" s="4"/>
    </row>
    <row r="2" spans="1:142" s="31" customFormat="1" ht="56.25" customHeight="1">
      <c r="A2" s="542"/>
      <c r="B2" s="543"/>
      <c r="C2" s="543"/>
      <c r="D2" s="543"/>
      <c r="E2" s="543"/>
      <c r="F2" s="543"/>
      <c r="G2" s="533" t="s">
        <v>71</v>
      </c>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c r="AO2" s="534"/>
      <c r="AP2" s="534"/>
      <c r="AQ2" s="534"/>
      <c r="AR2" s="534"/>
      <c r="AS2" s="534"/>
      <c r="AT2" s="534"/>
      <c r="AU2" s="534"/>
      <c r="AV2" s="534"/>
      <c r="AW2" s="534"/>
      <c r="AX2" s="534"/>
      <c r="AY2" s="534"/>
      <c r="AZ2" s="534"/>
      <c r="BA2" s="534"/>
      <c r="BB2" s="534"/>
      <c r="BC2" s="534"/>
      <c r="BD2" s="534"/>
      <c r="BE2" s="534"/>
      <c r="BF2" s="534"/>
      <c r="BG2" s="534"/>
      <c r="BH2" s="534"/>
      <c r="BI2" s="534"/>
      <c r="BJ2" s="534"/>
      <c r="BK2" s="534"/>
      <c r="BL2" s="534"/>
      <c r="BM2" s="534"/>
      <c r="BN2" s="534"/>
      <c r="BO2" s="534"/>
      <c r="BP2" s="534"/>
      <c r="BQ2" s="534"/>
      <c r="BR2" s="534"/>
      <c r="BS2" s="534"/>
      <c r="BT2" s="534"/>
      <c r="BU2" s="534"/>
      <c r="BV2" s="534"/>
      <c r="BW2" s="534"/>
      <c r="BX2" s="534"/>
      <c r="BY2" s="534"/>
      <c r="BZ2" s="534"/>
      <c r="CA2" s="534"/>
      <c r="CB2" s="534"/>
      <c r="CC2" s="534"/>
      <c r="CD2" s="534"/>
      <c r="CE2" s="534"/>
      <c r="CF2" s="534"/>
      <c r="CG2" s="534"/>
      <c r="CH2" s="534"/>
      <c r="CI2" s="534"/>
      <c r="CJ2" s="534"/>
      <c r="CK2" s="534"/>
      <c r="CL2" s="534"/>
      <c r="CM2" s="534"/>
      <c r="CN2" s="534"/>
      <c r="CO2" s="534"/>
      <c r="CP2" s="534"/>
      <c r="CQ2" s="534"/>
      <c r="CR2" s="534"/>
      <c r="CS2" s="534"/>
      <c r="CT2" s="534"/>
      <c r="CU2" s="534"/>
      <c r="CV2" s="534"/>
      <c r="CW2" s="534"/>
      <c r="CX2" s="534"/>
      <c r="CY2" s="534"/>
      <c r="CZ2" s="534"/>
      <c r="DA2" s="534"/>
      <c r="DB2" s="534"/>
      <c r="DC2" s="534"/>
      <c r="DD2" s="534"/>
      <c r="DE2" s="534"/>
      <c r="DF2" s="534"/>
      <c r="DG2" s="534"/>
      <c r="DH2" s="534"/>
      <c r="DI2" s="534"/>
      <c r="DJ2" s="534"/>
      <c r="DK2" s="534"/>
      <c r="DL2" s="534"/>
      <c r="DM2" s="534"/>
      <c r="DN2" s="534"/>
      <c r="DO2" s="534"/>
      <c r="DP2" s="534"/>
      <c r="DQ2" s="534"/>
      <c r="DR2" s="534"/>
      <c r="DS2" s="534"/>
      <c r="DT2" s="534"/>
      <c r="DU2" s="534"/>
      <c r="DV2" s="534"/>
      <c r="DW2" s="534"/>
      <c r="DX2" s="534"/>
      <c r="DY2" s="534"/>
      <c r="DZ2" s="534"/>
      <c r="EA2" s="534"/>
      <c r="EB2" s="534"/>
      <c r="EC2" s="534"/>
      <c r="ED2" s="534"/>
      <c r="EE2" s="534"/>
      <c r="EF2" s="534"/>
      <c r="EG2" s="534"/>
      <c r="EH2" s="534"/>
      <c r="EI2" s="534"/>
      <c r="EJ2" s="534"/>
      <c r="EK2" s="534"/>
      <c r="EL2" s="535"/>
    </row>
    <row r="3" spans="1:142" s="31" customFormat="1" ht="84.75" customHeight="1" thickBot="1">
      <c r="A3" s="544"/>
      <c r="B3" s="545"/>
      <c r="C3" s="545"/>
      <c r="D3" s="545"/>
      <c r="E3" s="545"/>
      <c r="F3" s="545"/>
      <c r="G3" s="548" t="s">
        <v>301</v>
      </c>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49"/>
      <c r="BX3" s="549"/>
      <c r="BY3" s="549"/>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49"/>
      <c r="DY3" s="549"/>
      <c r="DZ3" s="549"/>
      <c r="EA3" s="549"/>
      <c r="EB3" s="549"/>
      <c r="EC3" s="549"/>
      <c r="ED3" s="549"/>
      <c r="EE3" s="549"/>
      <c r="EF3" s="549"/>
      <c r="EG3" s="549"/>
      <c r="EH3" s="549"/>
      <c r="EI3" s="549"/>
      <c r="EJ3" s="549"/>
      <c r="EK3" s="549"/>
      <c r="EL3" s="550"/>
    </row>
    <row r="4" spans="1:142" s="30" customFormat="1" ht="63" customHeight="1" thickBot="1">
      <c r="A4" s="546"/>
      <c r="B4" s="547"/>
      <c r="C4" s="547"/>
      <c r="D4" s="547"/>
      <c r="E4" s="547"/>
      <c r="F4" s="547"/>
      <c r="G4" s="536" t="s">
        <v>102</v>
      </c>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c r="AM4" s="537"/>
      <c r="AN4" s="537"/>
      <c r="AO4" s="537"/>
      <c r="AP4" s="537"/>
      <c r="AQ4" s="537"/>
      <c r="AR4" s="537"/>
      <c r="AS4" s="537"/>
      <c r="AT4" s="537"/>
      <c r="AU4" s="537"/>
      <c r="AV4" s="537"/>
      <c r="AW4" s="537"/>
      <c r="AX4" s="537"/>
      <c r="AY4" s="537"/>
      <c r="AZ4" s="537"/>
      <c r="BA4" s="537"/>
      <c r="BB4" s="537"/>
      <c r="BC4" s="537"/>
      <c r="BD4" s="537"/>
      <c r="BE4" s="537"/>
      <c r="BF4" s="537"/>
      <c r="BG4" s="537"/>
      <c r="BH4" s="537"/>
      <c r="BI4" s="537"/>
      <c r="BJ4" s="537"/>
      <c r="BK4" s="537"/>
      <c r="BL4" s="537"/>
      <c r="BM4" s="537"/>
      <c r="BN4" s="537"/>
      <c r="BO4" s="537"/>
      <c r="BP4" s="537"/>
      <c r="BQ4" s="537"/>
      <c r="BR4" s="537"/>
      <c r="BS4" s="537"/>
      <c r="BT4" s="537"/>
      <c r="BU4" s="537"/>
      <c r="BV4" s="537"/>
      <c r="BW4" s="537"/>
      <c r="BX4" s="537"/>
      <c r="BY4" s="537"/>
      <c r="BZ4" s="537"/>
      <c r="CA4" s="537"/>
      <c r="CB4" s="537"/>
      <c r="CC4" s="537"/>
      <c r="CD4" s="537"/>
      <c r="CE4" s="537"/>
      <c r="CF4" s="537"/>
      <c r="CG4" s="537"/>
      <c r="CH4" s="537"/>
      <c r="CI4" s="537"/>
      <c r="CJ4" s="537"/>
      <c r="CK4" s="537"/>
      <c r="CL4" s="537"/>
      <c r="CM4" s="537"/>
      <c r="CN4" s="537"/>
      <c r="CO4" s="537"/>
      <c r="CP4" s="537"/>
      <c r="CQ4" s="537"/>
      <c r="CR4" s="537"/>
      <c r="CS4" s="537"/>
      <c r="CT4" s="537"/>
      <c r="CU4" s="537"/>
      <c r="CV4" s="537"/>
      <c r="CW4" s="537"/>
      <c r="CX4" s="537"/>
      <c r="CY4" s="537"/>
      <c r="CZ4" s="537"/>
      <c r="DA4" s="537"/>
      <c r="DB4" s="537"/>
      <c r="DC4" s="537"/>
      <c r="DD4" s="537"/>
      <c r="DE4" s="537"/>
      <c r="DF4" s="537"/>
      <c r="DG4" s="537"/>
      <c r="DH4" s="537"/>
      <c r="DI4" s="537"/>
      <c r="DJ4" s="537"/>
      <c r="DK4" s="537"/>
      <c r="DL4" s="537"/>
      <c r="DM4" s="537"/>
      <c r="DN4" s="537"/>
      <c r="DO4" s="537"/>
      <c r="DP4" s="537"/>
      <c r="DQ4" s="537"/>
      <c r="DR4" s="537"/>
      <c r="DS4" s="538"/>
      <c r="DT4" s="539" t="s">
        <v>183</v>
      </c>
      <c r="DU4" s="540"/>
      <c r="DV4" s="540"/>
      <c r="DW4" s="540"/>
      <c r="DX4" s="540"/>
      <c r="DY4" s="540"/>
      <c r="DZ4" s="540"/>
      <c r="EA4" s="540"/>
      <c r="EB4" s="540"/>
      <c r="EC4" s="540"/>
      <c r="ED4" s="540"/>
      <c r="EE4" s="540"/>
      <c r="EF4" s="540"/>
      <c r="EG4" s="540"/>
      <c r="EH4" s="540"/>
      <c r="EI4" s="540"/>
      <c r="EJ4" s="540"/>
      <c r="EK4" s="540"/>
      <c r="EL4" s="541"/>
    </row>
    <row r="5" spans="1:142" ht="45" customHeight="1" thickBot="1">
      <c r="A5" s="516" t="s">
        <v>0</v>
      </c>
      <c r="B5" s="517"/>
      <c r="C5" s="517"/>
      <c r="D5" s="517"/>
      <c r="E5" s="517"/>
      <c r="F5" s="517"/>
      <c r="G5" s="491" t="s">
        <v>187</v>
      </c>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2"/>
      <c r="AZ5" s="492"/>
      <c r="BA5" s="492"/>
      <c r="BB5" s="492"/>
      <c r="BC5" s="492"/>
      <c r="BD5" s="492"/>
      <c r="BE5" s="492"/>
      <c r="BF5" s="492"/>
      <c r="BG5" s="492"/>
      <c r="BH5" s="492"/>
      <c r="BI5" s="492"/>
      <c r="BJ5" s="492"/>
      <c r="BK5" s="492"/>
      <c r="BL5" s="492"/>
      <c r="BM5" s="492"/>
      <c r="BN5" s="492"/>
      <c r="BO5" s="492"/>
      <c r="BP5" s="492"/>
      <c r="BQ5" s="492"/>
      <c r="BR5" s="492"/>
      <c r="BS5" s="492"/>
      <c r="BT5" s="492"/>
      <c r="BU5" s="492"/>
      <c r="BV5" s="492"/>
      <c r="BW5" s="492"/>
      <c r="BX5" s="492"/>
      <c r="BY5" s="492"/>
      <c r="BZ5" s="492"/>
      <c r="CA5" s="492"/>
      <c r="CB5" s="492"/>
      <c r="CC5" s="492"/>
      <c r="CD5" s="492"/>
      <c r="CE5" s="492"/>
      <c r="CF5" s="492"/>
      <c r="CG5" s="492"/>
      <c r="CH5" s="492"/>
      <c r="CI5" s="492"/>
      <c r="CJ5" s="492"/>
      <c r="CK5" s="492"/>
      <c r="CL5" s="492"/>
      <c r="CM5" s="492"/>
      <c r="CN5" s="492"/>
      <c r="CO5" s="492"/>
      <c r="CP5" s="492"/>
      <c r="CQ5" s="492"/>
      <c r="CR5" s="492"/>
      <c r="CS5" s="492"/>
      <c r="CT5" s="492"/>
      <c r="CU5" s="492"/>
      <c r="CV5" s="492"/>
      <c r="CW5" s="492"/>
      <c r="CX5" s="492"/>
      <c r="CY5" s="492"/>
      <c r="CZ5" s="492"/>
      <c r="DA5" s="492"/>
      <c r="DB5" s="492"/>
      <c r="DC5" s="492"/>
      <c r="DD5" s="492"/>
      <c r="DE5" s="492"/>
      <c r="DF5" s="492"/>
      <c r="DG5" s="492"/>
      <c r="DH5" s="492"/>
      <c r="DI5" s="492"/>
      <c r="DJ5" s="492"/>
      <c r="DK5" s="492"/>
      <c r="DL5" s="492"/>
      <c r="DM5" s="492"/>
      <c r="DN5" s="492"/>
      <c r="DO5" s="492"/>
      <c r="DP5" s="492"/>
      <c r="DQ5" s="492"/>
      <c r="DR5" s="492"/>
      <c r="DS5" s="492"/>
      <c r="DT5" s="492"/>
      <c r="DU5" s="492"/>
      <c r="DV5" s="492"/>
      <c r="DW5" s="492"/>
      <c r="DX5" s="492"/>
      <c r="DY5" s="492"/>
      <c r="DZ5" s="492"/>
      <c r="EA5" s="492"/>
      <c r="EB5" s="492"/>
      <c r="EC5" s="492"/>
      <c r="ED5" s="492"/>
      <c r="EE5" s="492"/>
      <c r="EF5" s="492"/>
      <c r="EG5" s="492"/>
      <c r="EH5" s="492"/>
      <c r="EI5" s="492"/>
      <c r="EJ5" s="492"/>
      <c r="EK5" s="492"/>
      <c r="EL5" s="493"/>
    </row>
    <row r="6" spans="1:142" ht="45" customHeight="1" thickBot="1">
      <c r="A6" s="516" t="s">
        <v>2</v>
      </c>
      <c r="B6" s="517"/>
      <c r="C6" s="517"/>
      <c r="D6" s="517"/>
      <c r="E6" s="517"/>
      <c r="F6" s="517"/>
      <c r="G6" s="491" t="s">
        <v>188</v>
      </c>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2"/>
      <c r="AY6" s="492"/>
      <c r="AZ6" s="492"/>
      <c r="BA6" s="492"/>
      <c r="BB6" s="492"/>
      <c r="BC6" s="492"/>
      <c r="BD6" s="492"/>
      <c r="BE6" s="492"/>
      <c r="BF6" s="492"/>
      <c r="BG6" s="492"/>
      <c r="BH6" s="492"/>
      <c r="BI6" s="492"/>
      <c r="BJ6" s="492"/>
      <c r="BK6" s="492"/>
      <c r="BL6" s="492"/>
      <c r="BM6" s="492"/>
      <c r="BN6" s="492"/>
      <c r="BO6" s="492"/>
      <c r="BP6" s="492"/>
      <c r="BQ6" s="492"/>
      <c r="BR6" s="492"/>
      <c r="BS6" s="492"/>
      <c r="BT6" s="492"/>
      <c r="BU6" s="492"/>
      <c r="BV6" s="492"/>
      <c r="BW6" s="492"/>
      <c r="BX6" s="492"/>
      <c r="BY6" s="492"/>
      <c r="BZ6" s="492"/>
      <c r="CA6" s="492"/>
      <c r="CB6" s="492"/>
      <c r="CC6" s="492"/>
      <c r="CD6" s="492"/>
      <c r="CE6" s="492"/>
      <c r="CF6" s="492"/>
      <c r="CG6" s="492"/>
      <c r="CH6" s="492"/>
      <c r="CI6" s="492"/>
      <c r="CJ6" s="492"/>
      <c r="CK6" s="492"/>
      <c r="CL6" s="492"/>
      <c r="CM6" s="492"/>
      <c r="CN6" s="492"/>
      <c r="CO6" s="492"/>
      <c r="CP6" s="492"/>
      <c r="CQ6" s="492"/>
      <c r="CR6" s="492"/>
      <c r="CS6" s="492"/>
      <c r="CT6" s="492"/>
      <c r="CU6" s="492"/>
      <c r="CV6" s="492"/>
      <c r="CW6" s="492"/>
      <c r="CX6" s="492"/>
      <c r="CY6" s="492"/>
      <c r="CZ6" s="492"/>
      <c r="DA6" s="492"/>
      <c r="DB6" s="492"/>
      <c r="DC6" s="492"/>
      <c r="DD6" s="492"/>
      <c r="DE6" s="492"/>
      <c r="DF6" s="492"/>
      <c r="DG6" s="492"/>
      <c r="DH6" s="492"/>
      <c r="DI6" s="492"/>
      <c r="DJ6" s="492"/>
      <c r="DK6" s="492"/>
      <c r="DL6" s="492"/>
      <c r="DM6" s="492"/>
      <c r="DN6" s="492"/>
      <c r="DO6" s="492"/>
      <c r="DP6" s="492"/>
      <c r="DQ6" s="492"/>
      <c r="DR6" s="492"/>
      <c r="DS6" s="492"/>
      <c r="DT6" s="492"/>
      <c r="DU6" s="492"/>
      <c r="DV6" s="492"/>
      <c r="DW6" s="492"/>
      <c r="DX6" s="492"/>
      <c r="DY6" s="492"/>
      <c r="DZ6" s="492"/>
      <c r="EA6" s="492"/>
      <c r="EB6" s="492"/>
      <c r="EC6" s="492"/>
      <c r="ED6" s="492"/>
      <c r="EE6" s="492"/>
      <c r="EF6" s="492"/>
      <c r="EG6" s="492"/>
      <c r="EH6" s="492"/>
      <c r="EI6" s="492"/>
      <c r="EJ6" s="492"/>
      <c r="EK6" s="492"/>
      <c r="EL6" s="493"/>
    </row>
    <row r="7" spans="1:142" ht="45" customHeight="1" thickBot="1">
      <c r="A7" s="516" t="s">
        <v>124</v>
      </c>
      <c r="B7" s="517"/>
      <c r="C7" s="517"/>
      <c r="D7" s="517"/>
      <c r="E7" s="517"/>
      <c r="F7" s="517"/>
      <c r="G7" s="491" t="s">
        <v>189</v>
      </c>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c r="AJ7" s="492"/>
      <c r="AK7" s="492"/>
      <c r="AL7" s="492"/>
      <c r="AM7" s="492"/>
      <c r="AN7" s="492"/>
      <c r="AO7" s="492"/>
      <c r="AP7" s="492"/>
      <c r="AQ7" s="492"/>
      <c r="AR7" s="492"/>
      <c r="AS7" s="492"/>
      <c r="AT7" s="492"/>
      <c r="AU7" s="492"/>
      <c r="AV7" s="492"/>
      <c r="AW7" s="492"/>
      <c r="AX7" s="492"/>
      <c r="AY7" s="492"/>
      <c r="AZ7" s="492"/>
      <c r="BA7" s="492"/>
      <c r="BB7" s="492"/>
      <c r="BC7" s="492"/>
      <c r="BD7" s="492"/>
      <c r="BE7" s="492"/>
      <c r="BF7" s="492"/>
      <c r="BG7" s="492"/>
      <c r="BH7" s="492"/>
      <c r="BI7" s="492"/>
      <c r="BJ7" s="492"/>
      <c r="BK7" s="492"/>
      <c r="BL7" s="492"/>
      <c r="BM7" s="492"/>
      <c r="BN7" s="492"/>
      <c r="BO7" s="492"/>
      <c r="BP7" s="492"/>
      <c r="BQ7" s="492"/>
      <c r="BR7" s="492"/>
      <c r="BS7" s="492"/>
      <c r="BT7" s="492"/>
      <c r="BU7" s="492"/>
      <c r="BV7" s="492"/>
      <c r="BW7" s="492"/>
      <c r="BX7" s="492"/>
      <c r="BY7" s="492"/>
      <c r="BZ7" s="492"/>
      <c r="CA7" s="492"/>
      <c r="CB7" s="492"/>
      <c r="CC7" s="492"/>
      <c r="CD7" s="492"/>
      <c r="CE7" s="492"/>
      <c r="CF7" s="492"/>
      <c r="CG7" s="492"/>
      <c r="CH7" s="492"/>
      <c r="CI7" s="492"/>
      <c r="CJ7" s="492"/>
      <c r="CK7" s="492"/>
      <c r="CL7" s="492"/>
      <c r="CM7" s="492"/>
      <c r="CN7" s="492"/>
      <c r="CO7" s="492"/>
      <c r="CP7" s="492"/>
      <c r="CQ7" s="492"/>
      <c r="CR7" s="492"/>
      <c r="CS7" s="492"/>
      <c r="CT7" s="492"/>
      <c r="CU7" s="492"/>
      <c r="CV7" s="492"/>
      <c r="CW7" s="492"/>
      <c r="CX7" s="492"/>
      <c r="CY7" s="492"/>
      <c r="CZ7" s="492"/>
      <c r="DA7" s="492"/>
      <c r="DB7" s="492"/>
      <c r="DC7" s="492"/>
      <c r="DD7" s="492"/>
      <c r="DE7" s="492"/>
      <c r="DF7" s="492"/>
      <c r="DG7" s="492"/>
      <c r="DH7" s="492"/>
      <c r="DI7" s="492"/>
      <c r="DJ7" s="492"/>
      <c r="DK7" s="492"/>
      <c r="DL7" s="492"/>
      <c r="DM7" s="492"/>
      <c r="DN7" s="492"/>
      <c r="DO7" s="492"/>
      <c r="DP7" s="492"/>
      <c r="DQ7" s="492"/>
      <c r="DR7" s="492"/>
      <c r="DS7" s="492"/>
      <c r="DT7" s="492"/>
      <c r="DU7" s="492"/>
      <c r="DV7" s="492"/>
      <c r="DW7" s="492"/>
      <c r="DX7" s="492"/>
      <c r="DY7" s="492"/>
      <c r="DZ7" s="492"/>
      <c r="EA7" s="492"/>
      <c r="EB7" s="492"/>
      <c r="EC7" s="492"/>
      <c r="ED7" s="492"/>
      <c r="EE7" s="492"/>
      <c r="EF7" s="492"/>
      <c r="EG7" s="492"/>
      <c r="EH7" s="492"/>
      <c r="EI7" s="492"/>
      <c r="EJ7" s="492"/>
      <c r="EK7" s="492"/>
      <c r="EL7" s="493"/>
    </row>
    <row r="8" spans="1:145" ht="45" customHeight="1" thickBot="1">
      <c r="A8" s="516" t="s">
        <v>1</v>
      </c>
      <c r="B8" s="517"/>
      <c r="C8" s="517"/>
      <c r="D8" s="517"/>
      <c r="E8" s="517"/>
      <c r="F8" s="517"/>
      <c r="G8" s="494" t="s">
        <v>190</v>
      </c>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5"/>
      <c r="AY8" s="495"/>
      <c r="AZ8" s="495"/>
      <c r="BA8" s="495"/>
      <c r="BB8" s="495"/>
      <c r="BC8" s="495"/>
      <c r="BD8" s="495"/>
      <c r="BE8" s="495"/>
      <c r="BF8" s="495"/>
      <c r="BG8" s="495"/>
      <c r="BH8" s="495"/>
      <c r="BI8" s="495"/>
      <c r="BJ8" s="495"/>
      <c r="BK8" s="495"/>
      <c r="BL8" s="495"/>
      <c r="BM8" s="495"/>
      <c r="BN8" s="495"/>
      <c r="BO8" s="495"/>
      <c r="BP8" s="495"/>
      <c r="BQ8" s="495"/>
      <c r="BR8" s="495"/>
      <c r="BS8" s="495"/>
      <c r="BT8" s="495"/>
      <c r="BU8" s="495"/>
      <c r="BV8" s="495"/>
      <c r="BW8" s="495"/>
      <c r="BX8" s="495"/>
      <c r="BY8" s="495"/>
      <c r="BZ8" s="495"/>
      <c r="CA8" s="495"/>
      <c r="CB8" s="495"/>
      <c r="CC8" s="495"/>
      <c r="CD8" s="495"/>
      <c r="CE8" s="495"/>
      <c r="CF8" s="495"/>
      <c r="CG8" s="495"/>
      <c r="CH8" s="495"/>
      <c r="CI8" s="495"/>
      <c r="CJ8" s="495"/>
      <c r="CK8" s="495"/>
      <c r="CL8" s="495"/>
      <c r="CM8" s="495"/>
      <c r="CN8" s="495"/>
      <c r="CO8" s="495"/>
      <c r="CP8" s="495"/>
      <c r="CQ8" s="495"/>
      <c r="CR8" s="495"/>
      <c r="CS8" s="495"/>
      <c r="CT8" s="495"/>
      <c r="CU8" s="495"/>
      <c r="CV8" s="495"/>
      <c r="CW8" s="495"/>
      <c r="CX8" s="495"/>
      <c r="CY8" s="495"/>
      <c r="CZ8" s="495"/>
      <c r="DA8" s="495"/>
      <c r="DB8" s="495"/>
      <c r="DC8" s="495"/>
      <c r="DD8" s="495"/>
      <c r="DE8" s="495"/>
      <c r="DF8" s="495"/>
      <c r="DG8" s="495"/>
      <c r="DH8" s="495"/>
      <c r="DI8" s="495"/>
      <c r="DJ8" s="495"/>
      <c r="DK8" s="495"/>
      <c r="DL8" s="495"/>
      <c r="DM8" s="495"/>
      <c r="DN8" s="495"/>
      <c r="DO8" s="495"/>
      <c r="DP8" s="495"/>
      <c r="DQ8" s="495"/>
      <c r="DR8" s="495"/>
      <c r="DS8" s="495"/>
      <c r="DT8" s="495"/>
      <c r="DU8" s="495"/>
      <c r="DV8" s="495"/>
      <c r="DW8" s="495"/>
      <c r="DX8" s="495"/>
      <c r="DY8" s="495"/>
      <c r="DZ8" s="495"/>
      <c r="EA8" s="495"/>
      <c r="EB8" s="495"/>
      <c r="EC8" s="495"/>
      <c r="ED8" s="495"/>
      <c r="EE8" s="495"/>
      <c r="EF8" s="495"/>
      <c r="EG8" s="495"/>
      <c r="EH8" s="495"/>
      <c r="EI8" s="495"/>
      <c r="EJ8" s="495"/>
      <c r="EK8" s="495"/>
      <c r="EL8" s="496"/>
      <c r="EO8" s="71"/>
    </row>
    <row r="9" spans="1:142" ht="20.25" customHeight="1" thickBot="1">
      <c r="A9" s="61"/>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7"/>
      <c r="DU9" s="27"/>
      <c r="DV9" s="27"/>
      <c r="DW9" s="27"/>
      <c r="DX9" s="27"/>
      <c r="DY9" s="27"/>
      <c r="DZ9" s="27"/>
      <c r="EA9" s="27"/>
      <c r="EB9" s="27"/>
      <c r="EC9" s="27"/>
      <c r="ED9" s="27"/>
      <c r="EE9" s="27"/>
      <c r="EF9" s="27"/>
      <c r="EG9" s="27"/>
      <c r="EH9" s="27"/>
      <c r="EI9" s="27"/>
      <c r="EJ9" s="27"/>
      <c r="EK9" s="27"/>
      <c r="EL9" s="28"/>
    </row>
    <row r="10" spans="1:142" s="2" customFormat="1" ht="70.5" customHeight="1" thickBot="1">
      <c r="A10" s="497" t="s">
        <v>184</v>
      </c>
      <c r="B10" s="555"/>
      <c r="C10" s="507" t="s">
        <v>45</v>
      </c>
      <c r="D10" s="507"/>
      <c r="E10" s="507" t="s">
        <v>47</v>
      </c>
      <c r="F10" s="507"/>
      <c r="G10" s="507"/>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7"/>
      <c r="AY10" s="507"/>
      <c r="AZ10" s="507"/>
      <c r="BA10" s="507"/>
      <c r="BB10" s="507"/>
      <c r="BC10" s="507"/>
      <c r="BD10" s="507"/>
      <c r="BE10" s="507"/>
      <c r="BF10" s="507"/>
      <c r="BG10" s="507"/>
      <c r="BH10" s="507"/>
      <c r="BI10" s="507"/>
      <c r="BJ10" s="507"/>
      <c r="BK10" s="507"/>
      <c r="BL10" s="507"/>
      <c r="BM10" s="507"/>
      <c r="BN10" s="507"/>
      <c r="BO10" s="507"/>
      <c r="BP10" s="507"/>
      <c r="BQ10" s="507"/>
      <c r="BR10" s="507"/>
      <c r="BS10" s="507"/>
      <c r="BT10" s="507"/>
      <c r="BU10" s="507"/>
      <c r="BV10" s="507"/>
      <c r="BW10" s="507"/>
      <c r="BX10" s="507"/>
      <c r="BY10" s="507"/>
      <c r="BZ10" s="507"/>
      <c r="CA10" s="507"/>
      <c r="CB10" s="507"/>
      <c r="CC10" s="507"/>
      <c r="CD10" s="507"/>
      <c r="CE10" s="507"/>
      <c r="CF10" s="507"/>
      <c r="CG10" s="507"/>
      <c r="CH10" s="507"/>
      <c r="CI10" s="507"/>
      <c r="CJ10" s="507"/>
      <c r="CK10" s="507"/>
      <c r="CL10" s="507"/>
      <c r="CM10" s="507"/>
      <c r="CN10" s="507"/>
      <c r="CO10" s="507"/>
      <c r="CP10" s="507"/>
      <c r="CQ10" s="507"/>
      <c r="CR10" s="507"/>
      <c r="CS10" s="507"/>
      <c r="CT10" s="507"/>
      <c r="CU10" s="507"/>
      <c r="CV10" s="507"/>
      <c r="CW10" s="507"/>
      <c r="CX10" s="507"/>
      <c r="CY10" s="507"/>
      <c r="CZ10" s="507"/>
      <c r="DA10" s="507"/>
      <c r="DB10" s="507"/>
      <c r="DC10" s="507"/>
      <c r="DD10" s="507"/>
      <c r="DE10" s="507"/>
      <c r="DF10" s="507"/>
      <c r="DG10" s="507"/>
      <c r="DH10" s="507"/>
      <c r="DI10" s="507"/>
      <c r="DJ10" s="507"/>
      <c r="DK10" s="507"/>
      <c r="DL10" s="507"/>
      <c r="DM10" s="507"/>
      <c r="DN10" s="507"/>
      <c r="DO10" s="507"/>
      <c r="DP10" s="507"/>
      <c r="DQ10" s="507"/>
      <c r="DR10" s="507"/>
      <c r="DS10" s="507"/>
      <c r="DT10" s="508"/>
      <c r="DU10" s="508"/>
      <c r="DV10" s="508"/>
      <c r="DW10" s="508"/>
      <c r="DX10" s="508"/>
      <c r="DY10" s="508"/>
      <c r="DZ10" s="508"/>
      <c r="EA10" s="508"/>
      <c r="EB10" s="508"/>
      <c r="EC10" s="508"/>
      <c r="ED10" s="508"/>
      <c r="EE10" s="508"/>
      <c r="EF10" s="511" t="s">
        <v>55</v>
      </c>
      <c r="EG10" s="511" t="s">
        <v>56</v>
      </c>
      <c r="EH10" s="502" t="s">
        <v>57</v>
      </c>
      <c r="EI10" s="502" t="s">
        <v>58</v>
      </c>
      <c r="EJ10" s="502" t="s">
        <v>191</v>
      </c>
      <c r="EK10" s="502" t="s">
        <v>59</v>
      </c>
      <c r="EL10" s="499" t="s">
        <v>60</v>
      </c>
    </row>
    <row r="11" spans="1:142" s="3" customFormat="1" ht="45.75" customHeight="1" thickBot="1">
      <c r="A11" s="518" t="s">
        <v>185</v>
      </c>
      <c r="B11" s="518" t="s">
        <v>186</v>
      </c>
      <c r="C11" s="508" t="s">
        <v>41</v>
      </c>
      <c r="D11" s="508" t="s">
        <v>46</v>
      </c>
      <c r="E11" s="508" t="s">
        <v>48</v>
      </c>
      <c r="F11" s="508" t="s">
        <v>49</v>
      </c>
      <c r="G11" s="508" t="s">
        <v>50</v>
      </c>
      <c r="H11" s="508" t="s">
        <v>51</v>
      </c>
      <c r="I11" s="556" t="s">
        <v>52</v>
      </c>
      <c r="J11" s="528" t="s">
        <v>53</v>
      </c>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8"/>
      <c r="AY11" s="528"/>
      <c r="AZ11" s="528"/>
      <c r="BA11" s="528"/>
      <c r="BB11" s="528"/>
      <c r="BC11" s="528"/>
      <c r="BD11" s="528"/>
      <c r="BE11" s="528"/>
      <c r="BF11" s="528"/>
      <c r="BG11" s="528"/>
      <c r="BH11" s="528"/>
      <c r="BI11" s="528"/>
      <c r="BJ11" s="528"/>
      <c r="BK11" s="528"/>
      <c r="BL11" s="528"/>
      <c r="BM11" s="528"/>
      <c r="BN11" s="528"/>
      <c r="BO11" s="528"/>
      <c r="BP11" s="528"/>
      <c r="BQ11" s="528"/>
      <c r="BR11" s="528"/>
      <c r="BS11" s="528"/>
      <c r="BT11" s="528"/>
      <c r="BU11" s="528"/>
      <c r="BV11" s="528"/>
      <c r="BW11" s="528"/>
      <c r="BX11" s="528"/>
      <c r="BY11" s="528"/>
      <c r="BZ11" s="528"/>
      <c r="CA11" s="528"/>
      <c r="CB11" s="528"/>
      <c r="CC11" s="528"/>
      <c r="CD11" s="528"/>
      <c r="CE11" s="528"/>
      <c r="CF11" s="528"/>
      <c r="CG11" s="528"/>
      <c r="CH11" s="528"/>
      <c r="CI11" s="528"/>
      <c r="CJ11" s="528"/>
      <c r="CK11" s="528"/>
      <c r="CL11" s="528"/>
      <c r="CM11" s="528"/>
      <c r="CN11" s="528"/>
      <c r="CO11" s="528"/>
      <c r="CP11" s="528"/>
      <c r="CQ11" s="528"/>
      <c r="CR11" s="528"/>
      <c r="CS11" s="528"/>
      <c r="CT11" s="528"/>
      <c r="CU11" s="528"/>
      <c r="CV11" s="528"/>
      <c r="CW11" s="528"/>
      <c r="CX11" s="528"/>
      <c r="CY11" s="528"/>
      <c r="CZ11" s="528"/>
      <c r="DA11" s="528"/>
      <c r="DB11" s="528"/>
      <c r="DC11" s="528"/>
      <c r="DD11" s="528"/>
      <c r="DE11" s="528"/>
      <c r="DF11" s="528"/>
      <c r="DG11" s="528"/>
      <c r="DH11" s="528"/>
      <c r="DI11" s="528"/>
      <c r="DJ11" s="528"/>
      <c r="DK11" s="528"/>
      <c r="DL11" s="528"/>
      <c r="DM11" s="528"/>
      <c r="DN11" s="528"/>
      <c r="DO11" s="528"/>
      <c r="DP11" s="528"/>
      <c r="DQ11" s="528"/>
      <c r="DR11" s="528"/>
      <c r="DS11" s="529"/>
      <c r="DT11" s="523" t="s">
        <v>54</v>
      </c>
      <c r="DU11" s="524"/>
      <c r="DV11" s="524"/>
      <c r="DW11" s="524"/>
      <c r="DX11" s="524"/>
      <c r="DY11" s="524"/>
      <c r="DZ11" s="524"/>
      <c r="EA11" s="524"/>
      <c r="EB11" s="524"/>
      <c r="EC11" s="524"/>
      <c r="ED11" s="524"/>
      <c r="EE11" s="524"/>
      <c r="EF11" s="512"/>
      <c r="EG11" s="512"/>
      <c r="EH11" s="503"/>
      <c r="EI11" s="503"/>
      <c r="EJ11" s="503"/>
      <c r="EK11" s="503"/>
      <c r="EL11" s="500"/>
    </row>
    <row r="12" spans="1:142" s="3" customFormat="1" ht="51" customHeight="1">
      <c r="A12" s="519"/>
      <c r="B12" s="519"/>
      <c r="C12" s="509"/>
      <c r="D12" s="509"/>
      <c r="E12" s="509"/>
      <c r="F12" s="509"/>
      <c r="G12" s="509"/>
      <c r="H12" s="509"/>
      <c r="I12" s="557"/>
      <c r="J12" s="521" t="s">
        <v>65</v>
      </c>
      <c r="K12" s="530" t="s">
        <v>112</v>
      </c>
      <c r="L12" s="531"/>
      <c r="M12" s="531"/>
      <c r="N12" s="531"/>
      <c r="O12" s="531"/>
      <c r="P12" s="531"/>
      <c r="Q12" s="531"/>
      <c r="R12" s="531"/>
      <c r="S12" s="531"/>
      <c r="T12" s="531"/>
      <c r="U12" s="531"/>
      <c r="V12" s="531"/>
      <c r="W12" s="532"/>
      <c r="X12" s="525" t="s">
        <v>113</v>
      </c>
      <c r="Y12" s="526"/>
      <c r="Z12" s="526"/>
      <c r="AA12" s="526"/>
      <c r="AB12" s="526"/>
      <c r="AC12" s="526"/>
      <c r="AD12" s="526"/>
      <c r="AE12" s="526"/>
      <c r="AF12" s="526"/>
      <c r="AG12" s="526"/>
      <c r="AH12" s="526"/>
      <c r="AI12" s="526"/>
      <c r="AJ12" s="526"/>
      <c r="AK12" s="526"/>
      <c r="AL12" s="526"/>
      <c r="AM12" s="526"/>
      <c r="AN12" s="526"/>
      <c r="AO12" s="526"/>
      <c r="AP12" s="526"/>
      <c r="AQ12" s="526"/>
      <c r="AR12" s="526"/>
      <c r="AS12" s="526"/>
      <c r="AT12" s="526"/>
      <c r="AU12" s="526"/>
      <c r="AV12" s="527"/>
      <c r="AW12" s="525" t="s">
        <v>133</v>
      </c>
      <c r="AX12" s="526"/>
      <c r="AY12" s="526"/>
      <c r="AZ12" s="526"/>
      <c r="BA12" s="526"/>
      <c r="BB12" s="526"/>
      <c r="BC12" s="526"/>
      <c r="BD12" s="526"/>
      <c r="BE12" s="526"/>
      <c r="BF12" s="526"/>
      <c r="BG12" s="526"/>
      <c r="BH12" s="526"/>
      <c r="BI12" s="526"/>
      <c r="BJ12" s="526"/>
      <c r="BK12" s="526"/>
      <c r="BL12" s="526"/>
      <c r="BM12" s="526"/>
      <c r="BN12" s="526"/>
      <c r="BO12" s="526"/>
      <c r="BP12" s="526"/>
      <c r="BQ12" s="526"/>
      <c r="BR12" s="526"/>
      <c r="BS12" s="526"/>
      <c r="BT12" s="526"/>
      <c r="BU12" s="527"/>
      <c r="BV12" s="525" t="s">
        <v>134</v>
      </c>
      <c r="BW12" s="526"/>
      <c r="BX12" s="526"/>
      <c r="BY12" s="526"/>
      <c r="BZ12" s="526"/>
      <c r="CA12" s="526"/>
      <c r="CB12" s="526"/>
      <c r="CC12" s="526"/>
      <c r="CD12" s="526"/>
      <c r="CE12" s="526"/>
      <c r="CF12" s="526"/>
      <c r="CG12" s="526"/>
      <c r="CH12" s="526"/>
      <c r="CI12" s="526"/>
      <c r="CJ12" s="526"/>
      <c r="CK12" s="526"/>
      <c r="CL12" s="526"/>
      <c r="CM12" s="526"/>
      <c r="CN12" s="526"/>
      <c r="CO12" s="526"/>
      <c r="CP12" s="526"/>
      <c r="CQ12" s="526"/>
      <c r="CR12" s="526"/>
      <c r="CS12" s="526"/>
      <c r="CT12" s="527"/>
      <c r="CU12" s="525" t="s">
        <v>137</v>
      </c>
      <c r="CV12" s="526"/>
      <c r="CW12" s="526"/>
      <c r="CX12" s="526"/>
      <c r="CY12" s="526"/>
      <c r="CZ12" s="526"/>
      <c r="DA12" s="526"/>
      <c r="DB12" s="526"/>
      <c r="DC12" s="526"/>
      <c r="DD12" s="526"/>
      <c r="DE12" s="526"/>
      <c r="DF12" s="526"/>
      <c r="DG12" s="526"/>
      <c r="DH12" s="526"/>
      <c r="DI12" s="526"/>
      <c r="DJ12" s="526"/>
      <c r="DK12" s="526"/>
      <c r="DL12" s="526"/>
      <c r="DM12" s="526"/>
      <c r="DN12" s="526"/>
      <c r="DO12" s="526"/>
      <c r="DP12" s="526"/>
      <c r="DQ12" s="526"/>
      <c r="DR12" s="526"/>
      <c r="DS12" s="527"/>
      <c r="DT12" s="497" t="s">
        <v>83</v>
      </c>
      <c r="DU12" s="497" t="s">
        <v>103</v>
      </c>
      <c r="DV12" s="497" t="s">
        <v>3</v>
      </c>
      <c r="DW12" s="497" t="s">
        <v>104</v>
      </c>
      <c r="DX12" s="497" t="s">
        <v>105</v>
      </c>
      <c r="DY12" s="497" t="s">
        <v>4</v>
      </c>
      <c r="DZ12" s="497" t="s">
        <v>106</v>
      </c>
      <c r="EA12" s="497" t="s">
        <v>107</v>
      </c>
      <c r="EB12" s="497" t="s">
        <v>108</v>
      </c>
      <c r="EC12" s="497" t="s">
        <v>109</v>
      </c>
      <c r="ED12" s="497" t="s">
        <v>110</v>
      </c>
      <c r="EE12" s="505" t="s">
        <v>5</v>
      </c>
      <c r="EF12" s="513"/>
      <c r="EG12" s="512"/>
      <c r="EH12" s="503"/>
      <c r="EI12" s="503"/>
      <c r="EJ12" s="503"/>
      <c r="EK12" s="503"/>
      <c r="EL12" s="500"/>
    </row>
    <row r="13" spans="1:142" s="3" customFormat="1" ht="71.25" customHeight="1" thickBot="1">
      <c r="A13" s="520"/>
      <c r="B13" s="520"/>
      <c r="C13" s="510"/>
      <c r="D13" s="510"/>
      <c r="E13" s="510"/>
      <c r="F13" s="510"/>
      <c r="G13" s="510"/>
      <c r="H13" s="510"/>
      <c r="I13" s="558"/>
      <c r="J13" s="522"/>
      <c r="K13" s="247" t="s">
        <v>300</v>
      </c>
      <c r="L13" s="55" t="s">
        <v>79</v>
      </c>
      <c r="M13" s="57" t="s">
        <v>114</v>
      </c>
      <c r="N13" s="212" t="s">
        <v>80</v>
      </c>
      <c r="O13" s="57" t="s">
        <v>115</v>
      </c>
      <c r="P13" s="362" t="s">
        <v>81</v>
      </c>
      <c r="Q13" s="164" t="s">
        <v>116</v>
      </c>
      <c r="R13" s="56" t="s">
        <v>111</v>
      </c>
      <c r="S13" s="58" t="s">
        <v>117</v>
      </c>
      <c r="T13" s="56" t="s">
        <v>82</v>
      </c>
      <c r="U13" s="58" t="s">
        <v>118</v>
      </c>
      <c r="V13" s="56" t="s">
        <v>97</v>
      </c>
      <c r="W13" s="59" t="s">
        <v>119</v>
      </c>
      <c r="X13" s="60" t="s">
        <v>66</v>
      </c>
      <c r="Y13" s="56" t="s">
        <v>73</v>
      </c>
      <c r="Z13" s="58" t="s">
        <v>120</v>
      </c>
      <c r="AA13" s="56" t="s">
        <v>74</v>
      </c>
      <c r="AB13" s="58" t="s">
        <v>121</v>
      </c>
      <c r="AC13" s="56" t="s">
        <v>75</v>
      </c>
      <c r="AD13" s="58" t="s">
        <v>122</v>
      </c>
      <c r="AE13" s="56" t="s">
        <v>76</v>
      </c>
      <c r="AF13" s="58" t="s">
        <v>123</v>
      </c>
      <c r="AG13" s="56" t="s">
        <v>77</v>
      </c>
      <c r="AH13" s="58" t="s">
        <v>125</v>
      </c>
      <c r="AI13" s="56" t="s">
        <v>78</v>
      </c>
      <c r="AJ13" s="58" t="s">
        <v>126</v>
      </c>
      <c r="AK13" s="56" t="s">
        <v>79</v>
      </c>
      <c r="AL13" s="58" t="s">
        <v>127</v>
      </c>
      <c r="AM13" s="56" t="s">
        <v>80</v>
      </c>
      <c r="AN13" s="58" t="s">
        <v>128</v>
      </c>
      <c r="AO13" s="56" t="s">
        <v>81</v>
      </c>
      <c r="AP13" s="58" t="s">
        <v>129</v>
      </c>
      <c r="AQ13" s="56" t="s">
        <v>111</v>
      </c>
      <c r="AR13" s="58" t="s">
        <v>130</v>
      </c>
      <c r="AS13" s="56" t="s">
        <v>82</v>
      </c>
      <c r="AT13" s="58" t="s">
        <v>131</v>
      </c>
      <c r="AU13" s="56" t="s">
        <v>97</v>
      </c>
      <c r="AV13" s="59" t="s">
        <v>132</v>
      </c>
      <c r="AW13" s="60" t="s">
        <v>66</v>
      </c>
      <c r="AX13" s="56" t="s">
        <v>73</v>
      </c>
      <c r="AY13" s="58" t="s">
        <v>120</v>
      </c>
      <c r="AZ13" s="56" t="s">
        <v>74</v>
      </c>
      <c r="BA13" s="58" t="s">
        <v>121</v>
      </c>
      <c r="BB13" s="56" t="s">
        <v>75</v>
      </c>
      <c r="BC13" s="58" t="s">
        <v>122</v>
      </c>
      <c r="BD13" s="56" t="s">
        <v>76</v>
      </c>
      <c r="BE13" s="58" t="s">
        <v>123</v>
      </c>
      <c r="BF13" s="56" t="s">
        <v>77</v>
      </c>
      <c r="BG13" s="58" t="s">
        <v>125</v>
      </c>
      <c r="BH13" s="56" t="s">
        <v>78</v>
      </c>
      <c r="BI13" s="58" t="s">
        <v>126</v>
      </c>
      <c r="BJ13" s="56" t="s">
        <v>79</v>
      </c>
      <c r="BK13" s="58" t="s">
        <v>127</v>
      </c>
      <c r="BL13" s="56" t="s">
        <v>80</v>
      </c>
      <c r="BM13" s="58" t="s">
        <v>128</v>
      </c>
      <c r="BN13" s="56" t="s">
        <v>81</v>
      </c>
      <c r="BO13" s="58" t="s">
        <v>129</v>
      </c>
      <c r="BP13" s="56" t="s">
        <v>111</v>
      </c>
      <c r="BQ13" s="58" t="s">
        <v>130</v>
      </c>
      <c r="BR13" s="56" t="s">
        <v>82</v>
      </c>
      <c r="BS13" s="58" t="s">
        <v>131</v>
      </c>
      <c r="BT13" s="56" t="s">
        <v>97</v>
      </c>
      <c r="BU13" s="59" t="s">
        <v>135</v>
      </c>
      <c r="BV13" s="60" t="s">
        <v>66</v>
      </c>
      <c r="BW13" s="56" t="s">
        <v>73</v>
      </c>
      <c r="BX13" s="58" t="s">
        <v>120</v>
      </c>
      <c r="BY13" s="56" t="s">
        <v>74</v>
      </c>
      <c r="BZ13" s="58" t="s">
        <v>121</v>
      </c>
      <c r="CA13" s="56" t="s">
        <v>75</v>
      </c>
      <c r="CB13" s="58" t="s">
        <v>122</v>
      </c>
      <c r="CC13" s="56" t="s">
        <v>76</v>
      </c>
      <c r="CD13" s="58" t="s">
        <v>123</v>
      </c>
      <c r="CE13" s="56" t="s">
        <v>77</v>
      </c>
      <c r="CF13" s="58" t="s">
        <v>125</v>
      </c>
      <c r="CG13" s="56" t="s">
        <v>78</v>
      </c>
      <c r="CH13" s="58" t="s">
        <v>126</v>
      </c>
      <c r="CI13" s="56" t="s">
        <v>79</v>
      </c>
      <c r="CJ13" s="58" t="s">
        <v>127</v>
      </c>
      <c r="CK13" s="56" t="s">
        <v>80</v>
      </c>
      <c r="CL13" s="58" t="s">
        <v>128</v>
      </c>
      <c r="CM13" s="56" t="s">
        <v>81</v>
      </c>
      <c r="CN13" s="58" t="s">
        <v>129</v>
      </c>
      <c r="CO13" s="56" t="s">
        <v>111</v>
      </c>
      <c r="CP13" s="58" t="s">
        <v>130</v>
      </c>
      <c r="CQ13" s="56" t="s">
        <v>82</v>
      </c>
      <c r="CR13" s="58" t="s">
        <v>131</v>
      </c>
      <c r="CS13" s="56" t="s">
        <v>97</v>
      </c>
      <c r="CT13" s="59" t="s">
        <v>136</v>
      </c>
      <c r="CU13" s="60" t="s">
        <v>66</v>
      </c>
      <c r="CV13" s="56" t="s">
        <v>73</v>
      </c>
      <c r="CW13" s="58" t="s">
        <v>120</v>
      </c>
      <c r="CX13" s="56" t="s">
        <v>74</v>
      </c>
      <c r="CY13" s="58" t="s">
        <v>121</v>
      </c>
      <c r="CZ13" s="56" t="s">
        <v>75</v>
      </c>
      <c r="DA13" s="58" t="s">
        <v>122</v>
      </c>
      <c r="DB13" s="56" t="s">
        <v>76</v>
      </c>
      <c r="DC13" s="58" t="s">
        <v>123</v>
      </c>
      <c r="DD13" s="56" t="s">
        <v>77</v>
      </c>
      <c r="DE13" s="58" t="s">
        <v>125</v>
      </c>
      <c r="DF13" s="56" t="s">
        <v>78</v>
      </c>
      <c r="DG13" s="58" t="s">
        <v>126</v>
      </c>
      <c r="DH13" s="56" t="s">
        <v>79</v>
      </c>
      <c r="DI13" s="58" t="s">
        <v>127</v>
      </c>
      <c r="DJ13" s="56" t="s">
        <v>80</v>
      </c>
      <c r="DK13" s="58" t="s">
        <v>128</v>
      </c>
      <c r="DL13" s="56" t="s">
        <v>81</v>
      </c>
      <c r="DM13" s="58" t="s">
        <v>129</v>
      </c>
      <c r="DN13" s="56" t="s">
        <v>111</v>
      </c>
      <c r="DO13" s="58" t="s">
        <v>130</v>
      </c>
      <c r="DP13" s="56" t="s">
        <v>82</v>
      </c>
      <c r="DQ13" s="58" t="s">
        <v>131</v>
      </c>
      <c r="DR13" s="56" t="s">
        <v>97</v>
      </c>
      <c r="DS13" s="59" t="s">
        <v>138</v>
      </c>
      <c r="DT13" s="498"/>
      <c r="DU13" s="498"/>
      <c r="DV13" s="498"/>
      <c r="DW13" s="498"/>
      <c r="DX13" s="498"/>
      <c r="DY13" s="498"/>
      <c r="DZ13" s="498"/>
      <c r="EA13" s="498"/>
      <c r="EB13" s="498"/>
      <c r="EC13" s="498"/>
      <c r="ED13" s="498"/>
      <c r="EE13" s="506"/>
      <c r="EF13" s="514"/>
      <c r="EG13" s="515"/>
      <c r="EH13" s="504"/>
      <c r="EI13" s="504"/>
      <c r="EJ13" s="504"/>
      <c r="EK13" s="504"/>
      <c r="EL13" s="501"/>
    </row>
    <row r="14" spans="1:142" s="3" customFormat="1" ht="241.5" customHeight="1" thickBot="1">
      <c r="A14" s="391">
        <v>2</v>
      </c>
      <c r="B14" s="392">
        <v>33</v>
      </c>
      <c r="C14" s="489">
        <v>237</v>
      </c>
      <c r="D14" s="394" t="s">
        <v>418</v>
      </c>
      <c r="E14" s="393">
        <v>253</v>
      </c>
      <c r="F14" s="394" t="s">
        <v>419</v>
      </c>
      <c r="G14" s="393" t="s">
        <v>209</v>
      </c>
      <c r="H14" s="393" t="s">
        <v>197</v>
      </c>
      <c r="I14" s="395">
        <v>0.15</v>
      </c>
      <c r="J14" s="396">
        <v>0.15</v>
      </c>
      <c r="K14" s="397">
        <v>0.013</v>
      </c>
      <c r="L14" s="398">
        <v>0.013</v>
      </c>
      <c r="M14" s="399">
        <v>0.0025</v>
      </c>
      <c r="N14" s="398">
        <v>0.013</v>
      </c>
      <c r="O14" s="399">
        <v>0.0038</v>
      </c>
      <c r="P14" s="398">
        <v>0.013</v>
      </c>
      <c r="Q14" s="399">
        <v>0.0055</v>
      </c>
      <c r="R14" s="398"/>
      <c r="S14" s="398"/>
      <c r="T14" s="398"/>
      <c r="U14" s="398"/>
      <c r="V14" s="398"/>
      <c r="W14" s="400">
        <f>+Q14</f>
        <v>0.0055</v>
      </c>
      <c r="X14" s="401">
        <v>0.029</v>
      </c>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402"/>
      <c r="AW14" s="401">
        <v>0.048</v>
      </c>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402"/>
      <c r="BV14" s="401">
        <v>0.048</v>
      </c>
      <c r="BW14" s="398"/>
      <c r="BX14" s="398"/>
      <c r="BY14" s="398"/>
      <c r="BZ14" s="398"/>
      <c r="CA14" s="398"/>
      <c r="CB14" s="398"/>
      <c r="CC14" s="398"/>
      <c r="CD14" s="398"/>
      <c r="CE14" s="398"/>
      <c r="CF14" s="398"/>
      <c r="CG14" s="398"/>
      <c r="CH14" s="398"/>
      <c r="CI14" s="398"/>
      <c r="CJ14" s="398"/>
      <c r="CK14" s="398"/>
      <c r="CL14" s="398"/>
      <c r="CM14" s="398"/>
      <c r="CN14" s="398"/>
      <c r="CO14" s="398"/>
      <c r="CP14" s="398"/>
      <c r="CQ14" s="398"/>
      <c r="CR14" s="398"/>
      <c r="CS14" s="398"/>
      <c r="CT14" s="402"/>
      <c r="CU14" s="401">
        <v>0.012</v>
      </c>
      <c r="CV14" s="398"/>
      <c r="CW14" s="398"/>
      <c r="CX14" s="398"/>
      <c r="CY14" s="398"/>
      <c r="CZ14" s="398"/>
      <c r="DA14" s="398"/>
      <c r="DB14" s="398"/>
      <c r="DC14" s="398"/>
      <c r="DD14" s="398"/>
      <c r="DE14" s="398"/>
      <c r="DF14" s="398"/>
      <c r="DG14" s="398"/>
      <c r="DH14" s="398"/>
      <c r="DI14" s="398"/>
      <c r="DJ14" s="398"/>
      <c r="DK14" s="398"/>
      <c r="DL14" s="398"/>
      <c r="DM14" s="398"/>
      <c r="DN14" s="398"/>
      <c r="DO14" s="398"/>
      <c r="DP14" s="398"/>
      <c r="DQ14" s="398"/>
      <c r="DR14" s="398"/>
      <c r="DS14" s="402"/>
      <c r="DT14" s="401"/>
      <c r="DU14" s="398"/>
      <c r="DV14" s="398"/>
      <c r="DW14" s="398"/>
      <c r="DX14" s="398"/>
      <c r="DY14" s="398"/>
      <c r="DZ14" s="399">
        <v>0.0025</v>
      </c>
      <c r="EA14" s="399">
        <f>+O14</f>
        <v>0.0038</v>
      </c>
      <c r="EB14" s="399">
        <f>+Q14</f>
        <v>0.0055</v>
      </c>
      <c r="EC14" s="398"/>
      <c r="ED14" s="398"/>
      <c r="EE14" s="409"/>
      <c r="EF14" s="410">
        <f>+EB14/P14</f>
        <v>0.4230769230769231</v>
      </c>
      <c r="EG14" s="398">
        <f>+EB14/J14</f>
        <v>0.03666666666666667</v>
      </c>
      <c r="EH14" s="403" t="s">
        <v>299</v>
      </c>
      <c r="EI14" s="394" t="s">
        <v>257</v>
      </c>
      <c r="EJ14" s="394" t="s">
        <v>257</v>
      </c>
      <c r="EK14" s="404" t="s">
        <v>266</v>
      </c>
      <c r="EL14" s="406" t="s">
        <v>267</v>
      </c>
    </row>
    <row r="15" spans="1:142" s="19" customFormat="1" ht="210" customHeight="1" thickBot="1">
      <c r="A15" s="381">
        <v>2</v>
      </c>
      <c r="B15" s="382">
        <v>33</v>
      </c>
      <c r="C15" s="490">
        <v>239</v>
      </c>
      <c r="D15" s="384" t="s">
        <v>420</v>
      </c>
      <c r="E15" s="408">
        <v>255</v>
      </c>
      <c r="F15" s="384" t="s">
        <v>421</v>
      </c>
      <c r="G15" s="383" t="s">
        <v>209</v>
      </c>
      <c r="H15" s="383" t="s">
        <v>197</v>
      </c>
      <c r="I15" s="385">
        <v>0.15</v>
      </c>
      <c r="J15" s="386">
        <v>0.15</v>
      </c>
      <c r="K15" s="387">
        <v>0.012</v>
      </c>
      <c r="L15" s="74">
        <v>0.012</v>
      </c>
      <c r="M15" s="242">
        <v>0.0018</v>
      </c>
      <c r="N15" s="74">
        <v>0.012</v>
      </c>
      <c r="O15" s="242">
        <v>0.0021</v>
      </c>
      <c r="P15" s="74">
        <v>0.012</v>
      </c>
      <c r="Q15" s="242">
        <v>0.0045</v>
      </c>
      <c r="R15" s="74"/>
      <c r="S15" s="74"/>
      <c r="T15" s="74"/>
      <c r="U15" s="74"/>
      <c r="V15" s="74"/>
      <c r="W15" s="388">
        <f>+Q15</f>
        <v>0.0045</v>
      </c>
      <c r="X15" s="243">
        <v>0.02</v>
      </c>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244"/>
      <c r="AW15" s="243">
        <v>0.052</v>
      </c>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244"/>
      <c r="BV15" s="243">
        <v>0.052</v>
      </c>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244"/>
      <c r="CU15" s="243">
        <v>0.014</v>
      </c>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244"/>
      <c r="DT15" s="243"/>
      <c r="DU15" s="74"/>
      <c r="DV15" s="74"/>
      <c r="DW15" s="74"/>
      <c r="DX15" s="74"/>
      <c r="DY15" s="74"/>
      <c r="DZ15" s="242">
        <v>0.0018</v>
      </c>
      <c r="EA15" s="242">
        <f>+O15</f>
        <v>0.0021</v>
      </c>
      <c r="EB15" s="242">
        <f>+Q15</f>
        <v>0.0045</v>
      </c>
      <c r="EC15" s="74"/>
      <c r="ED15" s="74"/>
      <c r="EE15" s="244"/>
      <c r="EF15" s="405">
        <f>+EB15/P15</f>
        <v>0.37499999999999994</v>
      </c>
      <c r="EG15" s="74">
        <f>+EB15/J15</f>
        <v>0.03</v>
      </c>
      <c r="EH15" s="389" t="s">
        <v>396</v>
      </c>
      <c r="EI15" s="384" t="s">
        <v>257</v>
      </c>
      <c r="EJ15" s="384" t="s">
        <v>257</v>
      </c>
      <c r="EK15" s="390" t="s">
        <v>269</v>
      </c>
      <c r="EL15" s="407" t="s">
        <v>397</v>
      </c>
    </row>
    <row r="16" spans="1:142" ht="15">
      <c r="A16" s="4"/>
      <c r="B16" s="4"/>
      <c r="C16" s="4"/>
      <c r="D16" s="4"/>
      <c r="E16" s="4"/>
      <c r="F16" s="4"/>
      <c r="G16" s="4"/>
      <c r="H16" s="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4"/>
      <c r="DU16" s="4"/>
      <c r="DV16" s="4"/>
      <c r="DW16" s="4"/>
      <c r="DX16" s="4"/>
      <c r="DY16" s="4"/>
      <c r="DZ16" s="4"/>
      <c r="EA16" s="4"/>
      <c r="EB16" s="4"/>
      <c r="EC16" s="4"/>
      <c r="ED16" s="4"/>
      <c r="EE16" s="4"/>
      <c r="EF16" s="4"/>
      <c r="EG16" s="4"/>
      <c r="EH16" s="4"/>
      <c r="EI16" s="4"/>
      <c r="EJ16" s="4"/>
      <c r="EK16" s="4"/>
      <c r="EL16" s="4"/>
    </row>
    <row r="17" spans="1:142" ht="15">
      <c r="A17" s="4"/>
      <c r="B17" s="4"/>
      <c r="C17" s="4"/>
      <c r="D17" s="4"/>
      <c r="E17" s="4"/>
      <c r="F17" s="165"/>
      <c r="G17" s="4"/>
      <c r="H17" s="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4"/>
      <c r="DU17" s="4"/>
      <c r="DV17" s="4"/>
      <c r="DW17" s="4"/>
      <c r="DX17" s="4"/>
      <c r="DY17" s="4"/>
      <c r="DZ17" s="4"/>
      <c r="EA17" s="4"/>
      <c r="EB17" s="4"/>
      <c r="EC17" s="4"/>
      <c r="ED17" s="4"/>
      <c r="EE17" s="4"/>
      <c r="EF17" s="4"/>
      <c r="EG17" s="4"/>
      <c r="EH17" s="4"/>
      <c r="EI17" s="4"/>
      <c r="EJ17" s="4"/>
      <c r="EK17" s="4"/>
      <c r="EL17" s="4"/>
    </row>
    <row r="18" spans="4:123" ht="15">
      <c r="D18" s="32" t="s">
        <v>67</v>
      </c>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c r="DM18" s="245"/>
      <c r="DN18" s="245"/>
      <c r="DO18" s="245"/>
      <c r="DP18" s="245"/>
      <c r="DQ18" s="245"/>
      <c r="DR18" s="245"/>
      <c r="DS18" s="245"/>
    </row>
    <row r="19" spans="4:123" ht="15">
      <c r="D19" s="246" t="s">
        <v>68</v>
      </c>
      <c r="E19" s="553" t="s">
        <v>69</v>
      </c>
      <c r="F19" s="553"/>
      <c r="G19" s="553"/>
      <c r="H19" s="553"/>
      <c r="I19" s="553"/>
      <c r="J19" s="553"/>
      <c r="K19" s="553"/>
      <c r="L19" s="554" t="s">
        <v>70</v>
      </c>
      <c r="M19" s="554"/>
      <c r="N19" s="554"/>
      <c r="O19" s="554"/>
      <c r="P19" s="554"/>
      <c r="Q19" s="554"/>
      <c r="R19" s="554"/>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45"/>
      <c r="BW19" s="245"/>
      <c r="BX19" s="245"/>
      <c r="BY19" s="245"/>
      <c r="BZ19" s="245"/>
      <c r="CA19" s="245"/>
      <c r="CB19" s="245"/>
      <c r="CC19" s="245"/>
      <c r="CD19" s="245"/>
      <c r="CE19" s="245"/>
      <c r="CF19" s="245"/>
      <c r="CG19" s="245"/>
      <c r="CH19" s="245"/>
      <c r="CI19" s="245"/>
      <c r="CJ19" s="245"/>
      <c r="CK19" s="245"/>
      <c r="CL19" s="245"/>
      <c r="CM19" s="245"/>
      <c r="CN19" s="245"/>
      <c r="CO19" s="245"/>
      <c r="CP19" s="245"/>
      <c r="CQ19" s="245"/>
      <c r="CR19" s="245"/>
      <c r="CS19" s="245"/>
      <c r="CT19" s="245"/>
      <c r="CU19" s="245"/>
      <c r="CV19" s="245"/>
      <c r="CW19" s="245"/>
      <c r="CX19" s="245"/>
      <c r="CY19" s="245"/>
      <c r="CZ19" s="245"/>
      <c r="DA19" s="245"/>
      <c r="DB19" s="245"/>
      <c r="DC19" s="245"/>
      <c r="DD19" s="245"/>
      <c r="DE19" s="245"/>
      <c r="DF19" s="245"/>
      <c r="DG19" s="245"/>
      <c r="DH19" s="245"/>
      <c r="DI19" s="245"/>
      <c r="DJ19" s="245"/>
      <c r="DK19" s="245"/>
      <c r="DL19" s="245"/>
      <c r="DM19" s="245"/>
      <c r="DN19" s="245"/>
      <c r="DO19" s="245"/>
      <c r="DP19" s="245"/>
      <c r="DQ19" s="245"/>
      <c r="DR19" s="245"/>
      <c r="DS19" s="245"/>
    </row>
    <row r="20" spans="4:123" ht="15">
      <c r="D20" s="248">
        <v>12</v>
      </c>
      <c r="E20" s="551" t="s">
        <v>303</v>
      </c>
      <c r="F20" s="551"/>
      <c r="G20" s="551"/>
      <c r="H20" s="551"/>
      <c r="I20" s="551"/>
      <c r="J20" s="551"/>
      <c r="K20" s="551"/>
      <c r="L20" s="552" t="s">
        <v>302</v>
      </c>
      <c r="M20" s="552"/>
      <c r="N20" s="552"/>
      <c r="O20" s="552"/>
      <c r="P20" s="552"/>
      <c r="Q20" s="552"/>
      <c r="R20" s="552"/>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c r="BF20" s="245"/>
      <c r="BG20" s="245"/>
      <c r="BH20" s="245"/>
      <c r="BI20" s="245"/>
      <c r="BJ20" s="245"/>
      <c r="BK20" s="245"/>
      <c r="BL20" s="245"/>
      <c r="BM20" s="245"/>
      <c r="BN20" s="245"/>
      <c r="BO20" s="245"/>
      <c r="BP20" s="245"/>
      <c r="BQ20" s="245"/>
      <c r="BR20" s="245"/>
      <c r="BS20" s="245"/>
      <c r="BT20" s="245"/>
      <c r="BU20" s="245"/>
      <c r="BV20" s="245"/>
      <c r="BW20" s="245"/>
      <c r="BX20" s="245"/>
      <c r="BY20" s="245"/>
      <c r="BZ20" s="245"/>
      <c r="CA20" s="245"/>
      <c r="CB20" s="245"/>
      <c r="CC20" s="245"/>
      <c r="CD20" s="245"/>
      <c r="CE20" s="245"/>
      <c r="CF20" s="245"/>
      <c r="CG20" s="245"/>
      <c r="CH20" s="245"/>
      <c r="CI20" s="245"/>
      <c r="CJ20" s="245"/>
      <c r="CK20" s="245"/>
      <c r="CL20" s="245"/>
      <c r="CM20" s="245"/>
      <c r="CN20" s="245"/>
      <c r="CO20" s="245"/>
      <c r="CP20" s="245"/>
      <c r="CQ20" s="245"/>
      <c r="CR20" s="245"/>
      <c r="CS20" s="245"/>
      <c r="CT20" s="245"/>
      <c r="CU20" s="245"/>
      <c r="CV20" s="245"/>
      <c r="CW20" s="245"/>
      <c r="CX20" s="245"/>
      <c r="CY20" s="245"/>
      <c r="CZ20" s="245"/>
      <c r="DA20" s="245"/>
      <c r="DB20" s="245"/>
      <c r="DC20" s="245"/>
      <c r="DD20" s="245"/>
      <c r="DE20" s="245"/>
      <c r="DF20" s="245"/>
      <c r="DG20" s="245"/>
      <c r="DH20" s="245"/>
      <c r="DI20" s="245"/>
      <c r="DJ20" s="245"/>
      <c r="DK20" s="245"/>
      <c r="DL20" s="245"/>
      <c r="DM20" s="245"/>
      <c r="DN20" s="245"/>
      <c r="DO20" s="245"/>
      <c r="DP20" s="245"/>
      <c r="DQ20" s="245"/>
      <c r="DR20" s="245"/>
      <c r="DS20" s="245"/>
    </row>
    <row r="21" spans="9:123" ht="1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5"/>
      <c r="BG21" s="245"/>
      <c r="BH21" s="245"/>
      <c r="BI21" s="245"/>
      <c r="BJ21" s="245"/>
      <c r="BK21" s="245"/>
      <c r="BL21" s="245"/>
      <c r="BM21" s="245"/>
      <c r="BN21" s="245"/>
      <c r="BO21" s="245"/>
      <c r="BP21" s="245"/>
      <c r="BQ21" s="245"/>
      <c r="BR21" s="245"/>
      <c r="BS21" s="245"/>
      <c r="BT21" s="245"/>
      <c r="BU21" s="245"/>
      <c r="BV21" s="245"/>
      <c r="BW21" s="245"/>
      <c r="BX21" s="245"/>
      <c r="BY21" s="245"/>
      <c r="BZ21" s="245"/>
      <c r="CA21" s="245"/>
      <c r="CB21" s="245"/>
      <c r="CC21" s="245"/>
      <c r="CD21" s="245"/>
      <c r="CE21" s="245"/>
      <c r="CF21" s="245"/>
      <c r="CG21" s="245"/>
      <c r="CH21" s="245"/>
      <c r="CI21" s="245"/>
      <c r="CJ21" s="245"/>
      <c r="CK21" s="245"/>
      <c r="CL21" s="245"/>
      <c r="CM21" s="245"/>
      <c r="CN21" s="245"/>
      <c r="CO21" s="245"/>
      <c r="CP21" s="245"/>
      <c r="CQ21" s="245"/>
      <c r="CR21" s="245"/>
      <c r="CS21" s="245"/>
      <c r="CT21" s="245"/>
      <c r="CU21" s="245"/>
      <c r="CV21" s="245"/>
      <c r="CW21" s="245"/>
      <c r="CX21" s="245"/>
      <c r="CY21" s="245"/>
      <c r="CZ21" s="245"/>
      <c r="DA21" s="245"/>
      <c r="DB21" s="245"/>
      <c r="DC21" s="245"/>
      <c r="DD21" s="245"/>
      <c r="DE21" s="245"/>
      <c r="DF21" s="245"/>
      <c r="DG21" s="245"/>
      <c r="DH21" s="245"/>
      <c r="DI21" s="245"/>
      <c r="DJ21" s="245"/>
      <c r="DK21" s="245"/>
      <c r="DL21" s="245"/>
      <c r="DM21" s="245"/>
      <c r="DN21" s="245"/>
      <c r="DO21" s="245"/>
      <c r="DP21" s="245"/>
      <c r="DQ21" s="245"/>
      <c r="DR21" s="245"/>
      <c r="DS21" s="245"/>
    </row>
  </sheetData>
  <mergeCells count="56">
    <mergeCell ref="E20:K20"/>
    <mergeCell ref="L20:R20"/>
    <mergeCell ref="E19:K19"/>
    <mergeCell ref="L19:R19"/>
    <mergeCell ref="A8:F8"/>
    <mergeCell ref="A11:A13"/>
    <mergeCell ref="A10:B10"/>
    <mergeCell ref="C10:D10"/>
    <mergeCell ref="I11:I13"/>
    <mergeCell ref="C11:C13"/>
    <mergeCell ref="D11:D13"/>
    <mergeCell ref="F11:F13"/>
    <mergeCell ref="G11:G13"/>
    <mergeCell ref="E11:E13"/>
    <mergeCell ref="G2:EL2"/>
    <mergeCell ref="G4:DS4"/>
    <mergeCell ref="DT4:EL4"/>
    <mergeCell ref="A2:F4"/>
    <mergeCell ref="G3:EL3"/>
    <mergeCell ref="DY12:DY13"/>
    <mergeCell ref="DZ12:DZ13"/>
    <mergeCell ref="EA12:EA13"/>
    <mergeCell ref="EB12:EB13"/>
    <mergeCell ref="K12:W12"/>
    <mergeCell ref="A5:F5"/>
    <mergeCell ref="A6:F6"/>
    <mergeCell ref="A7:F7"/>
    <mergeCell ref="EK10:EK13"/>
    <mergeCell ref="EC12:EC13"/>
    <mergeCell ref="ED12:ED13"/>
    <mergeCell ref="B11:B13"/>
    <mergeCell ref="J12:J13"/>
    <mergeCell ref="EJ10:EJ13"/>
    <mergeCell ref="DT11:EE11"/>
    <mergeCell ref="X12:AV12"/>
    <mergeCell ref="AW12:BU12"/>
    <mergeCell ref="BV12:CT12"/>
    <mergeCell ref="CU12:DS12"/>
    <mergeCell ref="J11:DS11"/>
    <mergeCell ref="G5:EL5"/>
    <mergeCell ref="G6:EL6"/>
    <mergeCell ref="G7:EL7"/>
    <mergeCell ref="G8:EL8"/>
    <mergeCell ref="DX12:DX13"/>
    <mergeCell ref="DU12:DU13"/>
    <mergeCell ref="DV12:DV13"/>
    <mergeCell ref="DW12:DW13"/>
    <mergeCell ref="EL10:EL13"/>
    <mergeCell ref="EI10:EI13"/>
    <mergeCell ref="DT12:DT13"/>
    <mergeCell ref="EE12:EE13"/>
    <mergeCell ref="E10:EE10"/>
    <mergeCell ref="EH10:EH13"/>
    <mergeCell ref="H11:H13"/>
    <mergeCell ref="EF10:EF13"/>
    <mergeCell ref="EG10:EG13"/>
  </mergeCell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F7EC2-9FA5-4B91-90B2-F73F2CC1592F}">
  <dimension ref="A1:Y26"/>
  <sheetViews>
    <sheetView showGridLines="0" workbookViewId="0" topLeftCell="A1">
      <selection activeCell="L2" sqref="B2:L2"/>
    </sheetView>
  </sheetViews>
  <sheetFormatPr defaultColWidth="11.421875" defaultRowHeight="15"/>
  <cols>
    <col min="1" max="1" width="13.00390625" style="303" customWidth="1"/>
    <col min="2" max="2" width="23.421875" style="303" bestFit="1" customWidth="1"/>
    <col min="3" max="3" width="13.28125" style="303" customWidth="1"/>
    <col min="4" max="4" width="14.8515625" style="303" customWidth="1"/>
    <col min="5" max="6" width="12.00390625" style="303" customWidth="1"/>
    <col min="7" max="7" width="12.421875" style="303" customWidth="1"/>
    <col min="8" max="8" width="13.57421875" style="303" customWidth="1"/>
    <col min="9" max="9" width="11.421875" style="318" customWidth="1"/>
    <col min="10" max="13" width="14.8515625" style="303" customWidth="1"/>
    <col min="14" max="14" width="11.421875" style="318" customWidth="1"/>
    <col min="15" max="19" width="14.8515625" style="303" customWidth="1"/>
    <col min="20" max="21" width="11.421875" style="318" customWidth="1"/>
    <col min="22" max="22" width="8.57421875" style="303" customWidth="1"/>
    <col min="23" max="24" width="9.7109375" style="303" customWidth="1"/>
    <col min="25" max="25" width="10.57421875" style="303" customWidth="1"/>
    <col min="26" max="16384" width="11.421875" style="303" customWidth="1"/>
  </cols>
  <sheetData>
    <row r="1" spans="1:25" ht="15" customHeight="1">
      <c r="A1" s="301"/>
      <c r="B1" s="302"/>
      <c r="C1" s="326" t="s">
        <v>369</v>
      </c>
      <c r="D1" s="845" t="s">
        <v>340</v>
      </c>
      <c r="E1" s="845"/>
      <c r="F1" s="845"/>
      <c r="G1" s="845"/>
      <c r="H1" s="845"/>
      <c r="I1" s="845"/>
      <c r="K1" s="327">
        <f>+INVERSIÓN!DW11</f>
        <v>420855000</v>
      </c>
      <c r="L1" s="327">
        <f>+INVERSIÓN!DX11</f>
        <v>1574140000</v>
      </c>
      <c r="M1" s="327">
        <f>+INVERSIÓN!DY11</f>
        <v>1586806000</v>
      </c>
      <c r="N1" s="846" t="s">
        <v>375</v>
      </c>
      <c r="O1" s="846"/>
      <c r="P1" s="846"/>
      <c r="Q1" s="846"/>
      <c r="R1" s="846"/>
      <c r="S1" s="846"/>
      <c r="T1" s="332" t="s">
        <v>370</v>
      </c>
      <c r="U1" s="338">
        <v>4220</v>
      </c>
      <c r="V1" s="341"/>
      <c r="W1" s="344">
        <f>+INVERSIÓN!DW10</f>
        <v>1904</v>
      </c>
      <c r="X1" s="344">
        <f>+INVERSIÓN!DX10</f>
        <v>2889</v>
      </c>
      <c r="Y1" s="345">
        <f>+U1</f>
        <v>4220</v>
      </c>
    </row>
    <row r="2" spans="1:25" s="308" customFormat="1" ht="51.75" customHeight="1">
      <c r="A2" s="304" t="s">
        <v>249</v>
      </c>
      <c r="B2" s="304" t="s">
        <v>250</v>
      </c>
      <c r="C2" s="305" t="s">
        <v>281</v>
      </c>
      <c r="D2" s="306" t="s">
        <v>341</v>
      </c>
      <c r="E2" s="306" t="s">
        <v>342</v>
      </c>
      <c r="F2" s="306" t="s">
        <v>343</v>
      </c>
      <c r="G2" s="306" t="s">
        <v>344</v>
      </c>
      <c r="H2" s="305" t="s">
        <v>345</v>
      </c>
      <c r="I2" s="328" t="s">
        <v>346</v>
      </c>
      <c r="J2" s="329" t="s">
        <v>347</v>
      </c>
      <c r="K2" s="307" t="s">
        <v>348</v>
      </c>
      <c r="L2" s="307" t="s">
        <v>348</v>
      </c>
      <c r="M2" s="307" t="s">
        <v>348</v>
      </c>
      <c r="N2" s="333">
        <v>1934</v>
      </c>
      <c r="O2" s="307" t="s">
        <v>378</v>
      </c>
      <c r="P2" s="307" t="s">
        <v>379</v>
      </c>
      <c r="Q2" s="307" t="s">
        <v>380</v>
      </c>
      <c r="R2" s="307" t="s">
        <v>381</v>
      </c>
      <c r="S2" s="307" t="s">
        <v>382</v>
      </c>
      <c r="T2" s="333">
        <v>260</v>
      </c>
      <c r="U2" s="339" t="s">
        <v>376</v>
      </c>
      <c r="V2" s="343" t="s">
        <v>254</v>
      </c>
      <c r="W2" s="343" t="s">
        <v>212</v>
      </c>
      <c r="X2" s="343" t="s">
        <v>213</v>
      </c>
      <c r="Y2" s="343" t="s">
        <v>214</v>
      </c>
    </row>
    <row r="3" spans="1:25" ht="15" customHeight="1">
      <c r="A3" s="309">
        <v>1</v>
      </c>
      <c r="B3" s="193" t="s">
        <v>223</v>
      </c>
      <c r="C3" s="309">
        <v>356</v>
      </c>
      <c r="D3" s="310">
        <v>770</v>
      </c>
      <c r="E3" s="310">
        <v>104</v>
      </c>
      <c r="F3" s="310">
        <v>1413</v>
      </c>
      <c r="G3" s="310">
        <v>115</v>
      </c>
      <c r="H3" s="309">
        <f>SUM(D3:G3)</f>
        <v>2402</v>
      </c>
      <c r="I3" s="316">
        <f>+C3+H3</f>
        <v>2758</v>
      </c>
      <c r="J3" s="330">
        <f aca="true" t="shared" si="0" ref="J3:J21">+I3/$I$22</f>
        <v>0.07001954860494046</v>
      </c>
      <c r="K3" s="331">
        <f>+ROUND($K$1*J3,0)</f>
        <v>29468077</v>
      </c>
      <c r="L3" s="331">
        <f>+ROUND($L$1*J3,0)</f>
        <v>110220572</v>
      </c>
      <c r="M3" s="331">
        <f>+ROUND($M$1*J3,0)</f>
        <v>111107440</v>
      </c>
      <c r="N3" s="316">
        <f>+ROUND($N$2*J3,0)</f>
        <v>135</v>
      </c>
      <c r="O3" s="312">
        <v>4</v>
      </c>
      <c r="P3" s="312">
        <v>147</v>
      </c>
      <c r="Q3" s="312">
        <v>4</v>
      </c>
      <c r="R3" s="312">
        <v>5</v>
      </c>
      <c r="S3" s="312">
        <v>9</v>
      </c>
      <c r="T3" s="316">
        <v>36</v>
      </c>
      <c r="U3" s="340">
        <f>+SUM(N3:T3)</f>
        <v>340</v>
      </c>
      <c r="V3" s="342">
        <f>+U3/$U$22</f>
        <v>0.08056872037914692</v>
      </c>
      <c r="W3" s="311">
        <f>+ROUND(V3*$W$1,0)</f>
        <v>153</v>
      </c>
      <c r="X3" s="311">
        <f aca="true" t="shared" si="1" ref="X3:X11">+ROUND(V3*$X$1,0)</f>
        <v>233</v>
      </c>
      <c r="Y3" s="311">
        <f>+U3</f>
        <v>340</v>
      </c>
    </row>
    <row r="4" spans="1:25" ht="15" customHeight="1">
      <c r="A4" s="309">
        <v>2</v>
      </c>
      <c r="B4" s="193" t="s">
        <v>224</v>
      </c>
      <c r="C4" s="309">
        <v>456</v>
      </c>
      <c r="D4" s="310">
        <v>244</v>
      </c>
      <c r="E4" s="310">
        <v>1</v>
      </c>
      <c r="F4" s="310">
        <v>1384</v>
      </c>
      <c r="G4" s="310">
        <v>4</v>
      </c>
      <c r="H4" s="309">
        <f>SUM(D4:G4)</f>
        <v>1633</v>
      </c>
      <c r="I4" s="316">
        <f>+C4+H4</f>
        <v>2089</v>
      </c>
      <c r="J4" s="330">
        <f t="shared" si="0"/>
        <v>0.053035111325496966</v>
      </c>
      <c r="K4" s="331">
        <f aca="true" t="shared" si="2" ref="K4:K21">+ROUND($K$1*J4,0)</f>
        <v>22320092</v>
      </c>
      <c r="L4" s="331">
        <f aca="true" t="shared" si="3" ref="L4:L21">+ROUND($L$1*J4,0)</f>
        <v>83484690</v>
      </c>
      <c r="M4" s="331">
        <f aca="true" t="shared" si="4" ref="M4:M21">+ROUND($M$1*J4,0)</f>
        <v>84156433</v>
      </c>
      <c r="N4" s="316">
        <f aca="true" t="shared" si="5" ref="N4:N21">+ROUND($N$2*J4,0)</f>
        <v>103</v>
      </c>
      <c r="O4" s="312">
        <v>16</v>
      </c>
      <c r="P4" s="312">
        <v>94</v>
      </c>
      <c r="Q4" s="312">
        <v>1</v>
      </c>
      <c r="R4" s="312">
        <v>1</v>
      </c>
      <c r="S4" s="312">
        <v>1</v>
      </c>
      <c r="T4" s="316">
        <v>37</v>
      </c>
      <c r="U4" s="340">
        <f>+SUM(N4:T4)</f>
        <v>253</v>
      </c>
      <c r="V4" s="342">
        <f aca="true" t="shared" si="6" ref="V4:V21">+U4/$U$22</f>
        <v>0.05995260663507109</v>
      </c>
      <c r="W4" s="311">
        <f aca="true" t="shared" si="7" ref="W4:W21">+ROUND(V4*$W$1,0)</f>
        <v>114</v>
      </c>
      <c r="X4" s="311">
        <f t="shared" si="1"/>
        <v>173</v>
      </c>
      <c r="Y4" s="311">
        <f aca="true" t="shared" si="8" ref="Y4:Y21">+U4</f>
        <v>253</v>
      </c>
    </row>
    <row r="5" spans="1:25" ht="15" customHeight="1">
      <c r="A5" s="309">
        <v>3</v>
      </c>
      <c r="B5" s="193" t="s">
        <v>225</v>
      </c>
      <c r="C5" s="309">
        <v>229</v>
      </c>
      <c r="D5" s="310">
        <v>119</v>
      </c>
      <c r="E5" s="310">
        <v>0</v>
      </c>
      <c r="F5" s="310">
        <v>1390</v>
      </c>
      <c r="G5" s="310">
        <v>4</v>
      </c>
      <c r="H5" s="309">
        <f aca="true" t="shared" si="9" ref="H5:H21">SUM(D5:G5)</f>
        <v>1513</v>
      </c>
      <c r="I5" s="316">
        <f>+C5+H5</f>
        <v>1742</v>
      </c>
      <c r="J5" s="330">
        <f t="shared" si="0"/>
        <v>0.04422554520297545</v>
      </c>
      <c r="K5" s="331">
        <f t="shared" si="2"/>
        <v>18612542</v>
      </c>
      <c r="L5" s="331">
        <f t="shared" si="3"/>
        <v>69617200</v>
      </c>
      <c r="M5" s="331">
        <f t="shared" si="4"/>
        <v>70177360</v>
      </c>
      <c r="N5" s="316">
        <f t="shared" si="5"/>
        <v>86</v>
      </c>
      <c r="O5" s="312">
        <v>22</v>
      </c>
      <c r="P5" s="312">
        <v>31</v>
      </c>
      <c r="Q5" s="312">
        <v>1</v>
      </c>
      <c r="R5" s="312">
        <v>0</v>
      </c>
      <c r="S5" s="312">
        <v>1</v>
      </c>
      <c r="T5" s="316">
        <v>7</v>
      </c>
      <c r="U5" s="340">
        <f aca="true" t="shared" si="10" ref="U5:U20">+SUM(N5:T5)</f>
        <v>148</v>
      </c>
      <c r="V5" s="342">
        <f t="shared" si="6"/>
        <v>0.035071090047393366</v>
      </c>
      <c r="W5" s="311">
        <f t="shared" si="7"/>
        <v>67</v>
      </c>
      <c r="X5" s="311">
        <f t="shared" si="1"/>
        <v>101</v>
      </c>
      <c r="Y5" s="311">
        <f t="shared" si="8"/>
        <v>148</v>
      </c>
    </row>
    <row r="6" spans="1:25" ht="15" customHeight="1">
      <c r="A6" s="309">
        <v>4</v>
      </c>
      <c r="B6" s="193" t="s">
        <v>226</v>
      </c>
      <c r="C6" s="309">
        <v>422</v>
      </c>
      <c r="D6" s="310">
        <v>202</v>
      </c>
      <c r="E6" s="310">
        <v>0</v>
      </c>
      <c r="F6" s="310">
        <v>1477</v>
      </c>
      <c r="G6" s="310">
        <v>23</v>
      </c>
      <c r="H6" s="309">
        <f t="shared" si="9"/>
        <v>1702</v>
      </c>
      <c r="I6" s="316">
        <f>+C6+H6</f>
        <v>2124</v>
      </c>
      <c r="J6" s="330">
        <f t="shared" si="0"/>
        <v>0.05392368427733631</v>
      </c>
      <c r="K6" s="331">
        <f t="shared" si="2"/>
        <v>22694052</v>
      </c>
      <c r="L6" s="331">
        <f t="shared" si="3"/>
        <v>84883428</v>
      </c>
      <c r="M6" s="331">
        <f t="shared" si="4"/>
        <v>85566426</v>
      </c>
      <c r="N6" s="316">
        <f t="shared" si="5"/>
        <v>104</v>
      </c>
      <c r="O6" s="312">
        <v>103</v>
      </c>
      <c r="P6" s="312">
        <v>64</v>
      </c>
      <c r="Q6" s="312">
        <v>1</v>
      </c>
      <c r="R6" s="312">
        <v>0</v>
      </c>
      <c r="S6" s="312">
        <v>2</v>
      </c>
      <c r="T6" s="316">
        <v>7</v>
      </c>
      <c r="U6" s="340">
        <f t="shared" si="10"/>
        <v>281</v>
      </c>
      <c r="V6" s="342">
        <f t="shared" si="6"/>
        <v>0.06658767772511848</v>
      </c>
      <c r="W6" s="311">
        <f t="shared" si="7"/>
        <v>127</v>
      </c>
      <c r="X6" s="311">
        <f t="shared" si="1"/>
        <v>192</v>
      </c>
      <c r="Y6" s="311">
        <f t="shared" si="8"/>
        <v>281</v>
      </c>
    </row>
    <row r="7" spans="1:25" ht="15" customHeight="1">
      <c r="A7" s="309">
        <v>5</v>
      </c>
      <c r="B7" s="193" t="s">
        <v>227</v>
      </c>
      <c r="C7" s="309">
        <v>693</v>
      </c>
      <c r="D7" s="310">
        <v>130</v>
      </c>
      <c r="E7" s="310">
        <v>0</v>
      </c>
      <c r="F7" s="310">
        <v>1381</v>
      </c>
      <c r="G7" s="310">
        <v>62</v>
      </c>
      <c r="H7" s="309">
        <f t="shared" si="9"/>
        <v>1573</v>
      </c>
      <c r="I7" s="316">
        <f>+C7+H7</f>
        <v>2266</v>
      </c>
      <c r="J7" s="330">
        <f t="shared" si="0"/>
        <v>0.05752875168194166</v>
      </c>
      <c r="K7" s="331">
        <f t="shared" si="2"/>
        <v>24211263</v>
      </c>
      <c r="L7" s="331">
        <f t="shared" si="3"/>
        <v>90558309</v>
      </c>
      <c r="M7" s="331">
        <f t="shared" si="4"/>
        <v>91286968</v>
      </c>
      <c r="N7" s="316">
        <f t="shared" si="5"/>
        <v>111</v>
      </c>
      <c r="O7" s="312">
        <v>13</v>
      </c>
      <c r="P7" s="312">
        <v>12</v>
      </c>
      <c r="Q7" s="312">
        <v>0</v>
      </c>
      <c r="R7" s="312">
        <v>0</v>
      </c>
      <c r="S7" s="312">
        <v>3</v>
      </c>
      <c r="T7" s="316">
        <v>5</v>
      </c>
      <c r="U7" s="340">
        <f t="shared" si="10"/>
        <v>144</v>
      </c>
      <c r="V7" s="342">
        <f t="shared" si="6"/>
        <v>0.034123222748815164</v>
      </c>
      <c r="W7" s="311">
        <f t="shared" si="7"/>
        <v>65</v>
      </c>
      <c r="X7" s="311">
        <f t="shared" si="1"/>
        <v>99</v>
      </c>
      <c r="Y7" s="311">
        <f t="shared" si="8"/>
        <v>144</v>
      </c>
    </row>
    <row r="8" spans="1:25" ht="15" customHeight="1">
      <c r="A8" s="309">
        <v>6</v>
      </c>
      <c r="B8" s="193" t="s">
        <v>228</v>
      </c>
      <c r="C8" s="309">
        <v>84</v>
      </c>
      <c r="D8" s="310">
        <v>61</v>
      </c>
      <c r="E8" s="310">
        <v>0</v>
      </c>
      <c r="F8" s="310">
        <v>1381</v>
      </c>
      <c r="G8" s="310">
        <v>121</v>
      </c>
      <c r="H8" s="309">
        <f t="shared" si="9"/>
        <v>1563</v>
      </c>
      <c r="I8" s="316">
        <f aca="true" t="shared" si="11" ref="I8:I21">+C8+H8</f>
        <v>1647</v>
      </c>
      <c r="J8" s="330">
        <f t="shared" si="0"/>
        <v>0.04181370433369722</v>
      </c>
      <c r="K8" s="331">
        <f t="shared" si="2"/>
        <v>17597507</v>
      </c>
      <c r="L8" s="331">
        <f t="shared" si="3"/>
        <v>65820625</v>
      </c>
      <c r="M8" s="331">
        <f t="shared" si="4"/>
        <v>66350237</v>
      </c>
      <c r="N8" s="316">
        <f t="shared" si="5"/>
        <v>81</v>
      </c>
      <c r="O8" s="312">
        <v>115</v>
      </c>
      <c r="P8" s="312">
        <v>14</v>
      </c>
      <c r="Q8" s="312">
        <v>0</v>
      </c>
      <c r="R8" s="312">
        <v>0</v>
      </c>
      <c r="S8" s="312">
        <v>1</v>
      </c>
      <c r="T8" s="316">
        <v>2</v>
      </c>
      <c r="U8" s="340">
        <f t="shared" si="10"/>
        <v>213</v>
      </c>
      <c r="V8" s="342">
        <f t="shared" si="6"/>
        <v>0.0504739336492891</v>
      </c>
      <c r="W8" s="311">
        <f t="shared" si="7"/>
        <v>96</v>
      </c>
      <c r="X8" s="311">
        <f t="shared" si="1"/>
        <v>146</v>
      </c>
      <c r="Y8" s="311">
        <f t="shared" si="8"/>
        <v>213</v>
      </c>
    </row>
    <row r="9" spans="1:25" ht="15" customHeight="1">
      <c r="A9" s="309">
        <v>7</v>
      </c>
      <c r="B9" s="193" t="s">
        <v>229</v>
      </c>
      <c r="C9" s="309">
        <v>351</v>
      </c>
      <c r="D9" s="310">
        <v>68</v>
      </c>
      <c r="E9" s="310">
        <v>0</v>
      </c>
      <c r="F9" s="310">
        <v>1387</v>
      </c>
      <c r="G9" s="310">
        <v>0</v>
      </c>
      <c r="H9" s="309">
        <f t="shared" si="9"/>
        <v>1455</v>
      </c>
      <c r="I9" s="316">
        <f t="shared" si="11"/>
        <v>1806</v>
      </c>
      <c r="J9" s="330">
        <f t="shared" si="0"/>
        <v>0.045850364314910255</v>
      </c>
      <c r="K9" s="331">
        <f t="shared" si="2"/>
        <v>19296355</v>
      </c>
      <c r="L9" s="331">
        <f t="shared" si="3"/>
        <v>72174892</v>
      </c>
      <c r="M9" s="331">
        <f t="shared" si="4"/>
        <v>72755633</v>
      </c>
      <c r="N9" s="316">
        <f t="shared" si="5"/>
        <v>89</v>
      </c>
      <c r="O9" s="312">
        <v>50</v>
      </c>
      <c r="P9" s="312">
        <v>19</v>
      </c>
      <c r="Q9" s="312">
        <v>1</v>
      </c>
      <c r="R9" s="312">
        <v>0</v>
      </c>
      <c r="S9" s="312">
        <v>0</v>
      </c>
      <c r="T9" s="316">
        <v>9</v>
      </c>
      <c r="U9" s="340">
        <f t="shared" si="10"/>
        <v>168</v>
      </c>
      <c r="V9" s="342">
        <f t="shared" si="6"/>
        <v>0.03981042654028436</v>
      </c>
      <c r="W9" s="311">
        <f t="shared" si="7"/>
        <v>76</v>
      </c>
      <c r="X9" s="311">
        <f t="shared" si="1"/>
        <v>115</v>
      </c>
      <c r="Y9" s="311">
        <f t="shared" si="8"/>
        <v>168</v>
      </c>
    </row>
    <row r="10" spans="1:25" ht="15" customHeight="1">
      <c r="A10" s="309">
        <v>8</v>
      </c>
      <c r="B10" s="193" t="s">
        <v>230</v>
      </c>
      <c r="C10" s="309">
        <v>879</v>
      </c>
      <c r="D10" s="310">
        <v>662</v>
      </c>
      <c r="E10" s="310">
        <v>0</v>
      </c>
      <c r="F10" s="310">
        <v>1569</v>
      </c>
      <c r="G10" s="310">
        <v>2</v>
      </c>
      <c r="H10" s="309">
        <f t="shared" si="9"/>
        <v>2233</v>
      </c>
      <c r="I10" s="316">
        <f t="shared" si="11"/>
        <v>3112</v>
      </c>
      <c r="J10" s="330">
        <f t="shared" si="0"/>
        <v>0.07900682931782985</v>
      </c>
      <c r="K10" s="331">
        <f t="shared" si="2"/>
        <v>33250419</v>
      </c>
      <c r="L10" s="331">
        <f t="shared" si="3"/>
        <v>124367810</v>
      </c>
      <c r="M10" s="331">
        <f t="shared" si="4"/>
        <v>125368511</v>
      </c>
      <c r="N10" s="316">
        <f t="shared" si="5"/>
        <v>153</v>
      </c>
      <c r="O10" s="312">
        <v>43</v>
      </c>
      <c r="P10" s="312">
        <v>114</v>
      </c>
      <c r="Q10" s="312">
        <v>3</v>
      </c>
      <c r="R10" s="312">
        <v>0</v>
      </c>
      <c r="S10" s="312">
        <v>1</v>
      </c>
      <c r="T10" s="316">
        <v>20</v>
      </c>
      <c r="U10" s="340">
        <f t="shared" si="10"/>
        <v>334</v>
      </c>
      <c r="V10" s="342">
        <f t="shared" si="6"/>
        <v>0.07914691943127962</v>
      </c>
      <c r="W10" s="311">
        <f t="shared" si="7"/>
        <v>151</v>
      </c>
      <c r="X10" s="311">
        <f t="shared" si="1"/>
        <v>229</v>
      </c>
      <c r="Y10" s="311">
        <f t="shared" si="8"/>
        <v>334</v>
      </c>
    </row>
    <row r="11" spans="1:25" ht="15" customHeight="1">
      <c r="A11" s="309">
        <v>9</v>
      </c>
      <c r="B11" s="193" t="s">
        <v>231</v>
      </c>
      <c r="C11" s="309">
        <v>258</v>
      </c>
      <c r="D11" s="310">
        <v>161</v>
      </c>
      <c r="E11" s="310">
        <v>0</v>
      </c>
      <c r="F11" s="310">
        <v>1390</v>
      </c>
      <c r="G11" s="310">
        <v>9</v>
      </c>
      <c r="H11" s="309">
        <f t="shared" si="9"/>
        <v>1560</v>
      </c>
      <c r="I11" s="316">
        <f>+C11+H11</f>
        <v>1818</v>
      </c>
      <c r="J11" s="330">
        <f t="shared" si="0"/>
        <v>0.04615501789839803</v>
      </c>
      <c r="K11" s="331">
        <f t="shared" si="2"/>
        <v>19424570</v>
      </c>
      <c r="L11" s="331">
        <f t="shared" si="3"/>
        <v>72654460</v>
      </c>
      <c r="M11" s="331">
        <f t="shared" si="4"/>
        <v>73239059</v>
      </c>
      <c r="N11" s="316">
        <f t="shared" si="5"/>
        <v>89</v>
      </c>
      <c r="O11" s="312">
        <v>11</v>
      </c>
      <c r="P11" s="312">
        <v>53</v>
      </c>
      <c r="Q11" s="312">
        <v>1</v>
      </c>
      <c r="R11" s="312">
        <v>0</v>
      </c>
      <c r="S11" s="312">
        <v>3</v>
      </c>
      <c r="T11" s="316">
        <v>11</v>
      </c>
      <c r="U11" s="340">
        <f t="shared" si="10"/>
        <v>168</v>
      </c>
      <c r="V11" s="342">
        <f t="shared" si="6"/>
        <v>0.03981042654028436</v>
      </c>
      <c r="W11" s="311">
        <f t="shared" si="7"/>
        <v>76</v>
      </c>
      <c r="X11" s="311">
        <f t="shared" si="1"/>
        <v>115</v>
      </c>
      <c r="Y11" s="311">
        <f t="shared" si="8"/>
        <v>168</v>
      </c>
    </row>
    <row r="12" spans="1:25" ht="15" customHeight="1">
      <c r="A12" s="309">
        <v>10</v>
      </c>
      <c r="B12" s="193" t="s">
        <v>232</v>
      </c>
      <c r="C12" s="309">
        <v>1056</v>
      </c>
      <c r="D12" s="310">
        <v>467</v>
      </c>
      <c r="E12" s="310">
        <v>2</v>
      </c>
      <c r="F12" s="310">
        <v>1400</v>
      </c>
      <c r="G12" s="310">
        <v>6</v>
      </c>
      <c r="H12" s="309">
        <f t="shared" si="9"/>
        <v>1875</v>
      </c>
      <c r="I12" s="316">
        <f>+C12+H12</f>
        <v>2931</v>
      </c>
      <c r="J12" s="330">
        <f t="shared" si="0"/>
        <v>0.07441163776688924</v>
      </c>
      <c r="K12" s="331">
        <f t="shared" si="2"/>
        <v>31316510</v>
      </c>
      <c r="L12" s="331">
        <f t="shared" si="3"/>
        <v>117134335</v>
      </c>
      <c r="M12" s="331">
        <f t="shared" si="4"/>
        <v>118076833</v>
      </c>
      <c r="N12" s="316">
        <f t="shared" si="5"/>
        <v>144</v>
      </c>
      <c r="O12" s="312">
        <v>12</v>
      </c>
      <c r="P12" s="312">
        <v>116</v>
      </c>
      <c r="Q12" s="312">
        <v>2</v>
      </c>
      <c r="R12" s="312">
        <v>1</v>
      </c>
      <c r="S12" s="312">
        <v>2</v>
      </c>
      <c r="T12" s="316">
        <v>19</v>
      </c>
      <c r="U12" s="340">
        <f t="shared" si="10"/>
        <v>296</v>
      </c>
      <c r="V12" s="342">
        <f t="shared" si="6"/>
        <v>0.07014218009478673</v>
      </c>
      <c r="W12" s="311">
        <f t="shared" si="7"/>
        <v>134</v>
      </c>
      <c r="X12" s="311">
        <f>+ROUND(V12*$X$1,0)-1</f>
        <v>202</v>
      </c>
      <c r="Y12" s="311">
        <f t="shared" si="8"/>
        <v>296</v>
      </c>
    </row>
    <row r="13" spans="1:25" ht="15" customHeight="1">
      <c r="A13" s="309">
        <v>11</v>
      </c>
      <c r="B13" s="193" t="s">
        <v>233</v>
      </c>
      <c r="C13" s="309">
        <v>1777</v>
      </c>
      <c r="D13" s="310">
        <v>1167</v>
      </c>
      <c r="E13" s="310">
        <v>83</v>
      </c>
      <c r="F13" s="310">
        <v>1390</v>
      </c>
      <c r="G13" s="310">
        <v>23</v>
      </c>
      <c r="H13" s="309">
        <f t="shared" si="9"/>
        <v>2663</v>
      </c>
      <c r="I13" s="316">
        <f t="shared" si="11"/>
        <v>4440</v>
      </c>
      <c r="J13" s="330">
        <f t="shared" si="0"/>
        <v>0.11272182589047704</v>
      </c>
      <c r="K13" s="331">
        <f t="shared" si="2"/>
        <v>47439544</v>
      </c>
      <c r="L13" s="331">
        <f t="shared" si="3"/>
        <v>177439935</v>
      </c>
      <c r="M13" s="331">
        <f>+ROUND($M$1*J13,0)</f>
        <v>178867670</v>
      </c>
      <c r="N13" s="316">
        <f>+ROUND($N$2*J13,0)</f>
        <v>218</v>
      </c>
      <c r="O13" s="312">
        <v>34</v>
      </c>
      <c r="P13" s="312">
        <v>92</v>
      </c>
      <c r="Q13" s="312">
        <v>0</v>
      </c>
      <c r="R13" s="312">
        <v>3</v>
      </c>
      <c r="S13" s="312">
        <v>4</v>
      </c>
      <c r="T13" s="316">
        <v>53</v>
      </c>
      <c r="U13" s="340">
        <f t="shared" si="10"/>
        <v>404</v>
      </c>
      <c r="V13" s="342">
        <f t="shared" si="6"/>
        <v>0.09573459715639811</v>
      </c>
      <c r="W13" s="311">
        <f t="shared" si="7"/>
        <v>182</v>
      </c>
      <c r="X13" s="311">
        <f aca="true" t="shared" si="12" ref="X13:X21">+ROUND(V13*$X$1,0)</f>
        <v>277</v>
      </c>
      <c r="Y13" s="311">
        <f t="shared" si="8"/>
        <v>404</v>
      </c>
    </row>
    <row r="14" spans="1:25" ht="15" customHeight="1">
      <c r="A14" s="309">
        <v>12</v>
      </c>
      <c r="B14" s="193" t="s">
        <v>234</v>
      </c>
      <c r="C14" s="309">
        <v>129</v>
      </c>
      <c r="D14" s="310">
        <v>86</v>
      </c>
      <c r="E14" s="310">
        <v>0</v>
      </c>
      <c r="F14" s="310">
        <v>1390</v>
      </c>
      <c r="G14" s="310">
        <v>7</v>
      </c>
      <c r="H14" s="309">
        <f t="shared" si="9"/>
        <v>1483</v>
      </c>
      <c r="I14" s="316">
        <f t="shared" si="11"/>
        <v>1612</v>
      </c>
      <c r="J14" s="330">
        <f t="shared" si="0"/>
        <v>0.04092513138185788</v>
      </c>
      <c r="K14" s="331">
        <f>+ROUND($K$1*J14,0)-1</f>
        <v>17223545</v>
      </c>
      <c r="L14" s="331">
        <f>+ROUND($L$1*J14,0)+2</f>
        <v>64421888</v>
      </c>
      <c r="M14" s="331">
        <f>+ROUND($M$1*J14,0)+1</f>
        <v>64940245</v>
      </c>
      <c r="N14" s="316">
        <f t="shared" si="5"/>
        <v>79</v>
      </c>
      <c r="O14" s="312">
        <v>29</v>
      </c>
      <c r="P14" s="312">
        <v>45</v>
      </c>
      <c r="Q14" s="312">
        <v>1</v>
      </c>
      <c r="R14" s="312">
        <v>0</v>
      </c>
      <c r="S14" s="312">
        <v>3</v>
      </c>
      <c r="T14" s="316">
        <v>8</v>
      </c>
      <c r="U14" s="340">
        <f t="shared" si="10"/>
        <v>165</v>
      </c>
      <c r="V14" s="342">
        <f t="shared" si="6"/>
        <v>0.03909952606635071</v>
      </c>
      <c r="W14" s="311">
        <f t="shared" si="7"/>
        <v>74</v>
      </c>
      <c r="X14" s="311">
        <f t="shared" si="12"/>
        <v>113</v>
      </c>
      <c r="Y14" s="311">
        <f t="shared" si="8"/>
        <v>165</v>
      </c>
    </row>
    <row r="15" spans="1:25" ht="15" customHeight="1">
      <c r="A15" s="309">
        <v>13</v>
      </c>
      <c r="B15" s="193" t="s">
        <v>235</v>
      </c>
      <c r="C15" s="309">
        <v>123</v>
      </c>
      <c r="D15" s="310">
        <v>350</v>
      </c>
      <c r="E15" s="310">
        <v>8</v>
      </c>
      <c r="F15" s="310">
        <v>1451</v>
      </c>
      <c r="G15" s="310">
        <v>4</v>
      </c>
      <c r="H15" s="309">
        <f t="shared" si="9"/>
        <v>1813</v>
      </c>
      <c r="I15" s="316">
        <f t="shared" si="11"/>
        <v>1936</v>
      </c>
      <c r="J15" s="330">
        <f t="shared" si="0"/>
        <v>0.04915077813602783</v>
      </c>
      <c r="K15" s="331">
        <f t="shared" si="2"/>
        <v>20685351</v>
      </c>
      <c r="L15" s="331">
        <f t="shared" si="3"/>
        <v>77370206</v>
      </c>
      <c r="M15" s="331">
        <f t="shared" si="4"/>
        <v>77992750</v>
      </c>
      <c r="N15" s="316">
        <f t="shared" si="5"/>
        <v>95</v>
      </c>
      <c r="O15" s="312">
        <v>48</v>
      </c>
      <c r="P15" s="312">
        <v>111</v>
      </c>
      <c r="Q15" s="312">
        <v>2</v>
      </c>
      <c r="R15" s="312">
        <v>1</v>
      </c>
      <c r="S15" s="312">
        <v>1</v>
      </c>
      <c r="T15" s="316">
        <v>15</v>
      </c>
      <c r="U15" s="340">
        <f t="shared" si="10"/>
        <v>273</v>
      </c>
      <c r="V15" s="342">
        <f t="shared" si="6"/>
        <v>0.06469194312796209</v>
      </c>
      <c r="W15" s="311">
        <f t="shared" si="7"/>
        <v>123</v>
      </c>
      <c r="X15" s="311">
        <f t="shared" si="12"/>
        <v>187</v>
      </c>
      <c r="Y15" s="311">
        <f t="shared" si="8"/>
        <v>273</v>
      </c>
    </row>
    <row r="16" spans="1:25" ht="15" customHeight="1">
      <c r="A16" s="309">
        <v>14</v>
      </c>
      <c r="B16" s="193" t="s">
        <v>236</v>
      </c>
      <c r="C16" s="309">
        <v>48</v>
      </c>
      <c r="D16" s="310">
        <v>0</v>
      </c>
      <c r="E16" s="310">
        <v>0</v>
      </c>
      <c r="F16" s="310">
        <v>1381</v>
      </c>
      <c r="G16" s="310">
        <v>0</v>
      </c>
      <c r="H16" s="309">
        <f t="shared" si="9"/>
        <v>1381</v>
      </c>
      <c r="I16" s="316">
        <f t="shared" si="11"/>
        <v>1429</v>
      </c>
      <c r="J16" s="330">
        <f t="shared" si="0"/>
        <v>0.0362791642336693</v>
      </c>
      <c r="K16" s="331">
        <f t="shared" si="2"/>
        <v>15268268</v>
      </c>
      <c r="L16" s="331">
        <f t="shared" si="3"/>
        <v>57108484</v>
      </c>
      <c r="M16" s="331">
        <f t="shared" si="4"/>
        <v>57567995</v>
      </c>
      <c r="N16" s="316">
        <f t="shared" si="5"/>
        <v>70</v>
      </c>
      <c r="O16" s="312">
        <v>34</v>
      </c>
      <c r="P16" s="312">
        <v>0</v>
      </c>
      <c r="Q16" s="312">
        <v>0</v>
      </c>
      <c r="R16" s="312">
        <v>0</v>
      </c>
      <c r="S16" s="312">
        <v>0</v>
      </c>
      <c r="T16" s="316">
        <v>3</v>
      </c>
      <c r="U16" s="340">
        <f t="shared" si="10"/>
        <v>107</v>
      </c>
      <c r="V16" s="342">
        <f t="shared" si="6"/>
        <v>0.025355450236966826</v>
      </c>
      <c r="W16" s="311">
        <f t="shared" si="7"/>
        <v>48</v>
      </c>
      <c r="X16" s="311">
        <f t="shared" si="12"/>
        <v>73</v>
      </c>
      <c r="Y16" s="311">
        <f t="shared" si="8"/>
        <v>107</v>
      </c>
    </row>
    <row r="17" spans="1:25" ht="15" customHeight="1">
      <c r="A17" s="309">
        <v>15</v>
      </c>
      <c r="B17" s="193" t="s">
        <v>237</v>
      </c>
      <c r="C17" s="309">
        <v>48</v>
      </c>
      <c r="D17" s="310">
        <v>24</v>
      </c>
      <c r="E17" s="310">
        <v>0</v>
      </c>
      <c r="F17" s="310">
        <v>1390</v>
      </c>
      <c r="G17" s="310">
        <v>0</v>
      </c>
      <c r="H17" s="309">
        <f t="shared" si="9"/>
        <v>1414</v>
      </c>
      <c r="I17" s="316">
        <f t="shared" si="11"/>
        <v>1462</v>
      </c>
      <c r="J17" s="330">
        <f t="shared" si="0"/>
        <v>0.03711696158826068</v>
      </c>
      <c r="K17" s="331">
        <f t="shared" si="2"/>
        <v>15620859</v>
      </c>
      <c r="L17" s="331">
        <f t="shared" si="3"/>
        <v>58427294</v>
      </c>
      <c r="M17" s="331">
        <f t="shared" si="4"/>
        <v>58897417</v>
      </c>
      <c r="N17" s="316">
        <f t="shared" si="5"/>
        <v>72</v>
      </c>
      <c r="O17" s="312">
        <v>195</v>
      </c>
      <c r="P17" s="312">
        <v>13</v>
      </c>
      <c r="Q17" s="312">
        <v>1</v>
      </c>
      <c r="R17" s="312">
        <v>0</v>
      </c>
      <c r="S17" s="312">
        <v>0</v>
      </c>
      <c r="T17" s="316">
        <v>4</v>
      </c>
      <c r="U17" s="340">
        <f t="shared" si="10"/>
        <v>285</v>
      </c>
      <c r="V17" s="342">
        <f t="shared" si="6"/>
        <v>0.06753554502369669</v>
      </c>
      <c r="W17" s="311">
        <f t="shared" si="7"/>
        <v>129</v>
      </c>
      <c r="X17" s="311">
        <f t="shared" si="12"/>
        <v>195</v>
      </c>
      <c r="Y17" s="311">
        <f t="shared" si="8"/>
        <v>285</v>
      </c>
    </row>
    <row r="18" spans="1:25" ht="15" customHeight="1">
      <c r="A18" s="309">
        <v>16</v>
      </c>
      <c r="B18" s="193" t="s">
        <v>238</v>
      </c>
      <c r="C18" s="309">
        <v>128</v>
      </c>
      <c r="D18" s="310">
        <v>181</v>
      </c>
      <c r="E18" s="310">
        <v>2</v>
      </c>
      <c r="F18" s="310">
        <v>1381</v>
      </c>
      <c r="G18" s="310">
        <v>0</v>
      </c>
      <c r="H18" s="309">
        <f t="shared" si="9"/>
        <v>1564</v>
      </c>
      <c r="I18" s="316">
        <f t="shared" si="11"/>
        <v>1692</v>
      </c>
      <c r="J18" s="330">
        <f t="shared" si="0"/>
        <v>0.04295615527177638</v>
      </c>
      <c r="K18" s="331">
        <f t="shared" si="2"/>
        <v>18078313</v>
      </c>
      <c r="L18" s="331">
        <f t="shared" si="3"/>
        <v>67619002</v>
      </c>
      <c r="M18" s="331">
        <f t="shared" si="4"/>
        <v>68163085</v>
      </c>
      <c r="N18" s="316">
        <f t="shared" si="5"/>
        <v>83</v>
      </c>
      <c r="O18" s="312">
        <v>38</v>
      </c>
      <c r="P18" s="312">
        <v>91</v>
      </c>
      <c r="Q18" s="312">
        <v>0</v>
      </c>
      <c r="R18" s="312">
        <v>1</v>
      </c>
      <c r="S18" s="312">
        <v>0</v>
      </c>
      <c r="T18" s="316">
        <v>9</v>
      </c>
      <c r="U18" s="340">
        <f t="shared" si="10"/>
        <v>222</v>
      </c>
      <c r="V18" s="342">
        <f t="shared" si="6"/>
        <v>0.05260663507109005</v>
      </c>
      <c r="W18" s="311">
        <f t="shared" si="7"/>
        <v>100</v>
      </c>
      <c r="X18" s="311">
        <f t="shared" si="12"/>
        <v>152</v>
      </c>
      <c r="Y18" s="311">
        <f t="shared" si="8"/>
        <v>222</v>
      </c>
    </row>
    <row r="19" spans="1:25" ht="15" customHeight="1">
      <c r="A19" s="309">
        <v>17</v>
      </c>
      <c r="B19" s="193" t="s">
        <v>239</v>
      </c>
      <c r="C19" s="309">
        <v>12</v>
      </c>
      <c r="D19" s="310">
        <v>15</v>
      </c>
      <c r="E19" s="310">
        <v>8</v>
      </c>
      <c r="F19" s="310">
        <v>1381</v>
      </c>
      <c r="G19" s="310">
        <v>2</v>
      </c>
      <c r="H19" s="309">
        <f t="shared" si="9"/>
        <v>1406</v>
      </c>
      <c r="I19" s="316">
        <f t="shared" si="11"/>
        <v>1418</v>
      </c>
      <c r="J19" s="330">
        <f t="shared" si="0"/>
        <v>0.0359998984488055</v>
      </c>
      <c r="K19" s="331">
        <f t="shared" si="2"/>
        <v>15150737</v>
      </c>
      <c r="L19" s="331">
        <f t="shared" si="3"/>
        <v>56668880</v>
      </c>
      <c r="M19" s="331">
        <f t="shared" si="4"/>
        <v>57124855</v>
      </c>
      <c r="N19" s="316">
        <f t="shared" si="5"/>
        <v>70</v>
      </c>
      <c r="O19" s="312">
        <v>15</v>
      </c>
      <c r="P19" s="312">
        <v>3</v>
      </c>
      <c r="Q19" s="312">
        <v>0</v>
      </c>
      <c r="R19" s="312">
        <v>2</v>
      </c>
      <c r="S19" s="312">
        <v>1</v>
      </c>
      <c r="T19" s="316">
        <v>2</v>
      </c>
      <c r="U19" s="340">
        <f t="shared" si="10"/>
        <v>93</v>
      </c>
      <c r="V19" s="342">
        <f t="shared" si="6"/>
        <v>0.022037914691943127</v>
      </c>
      <c r="W19" s="311">
        <f t="shared" si="7"/>
        <v>42</v>
      </c>
      <c r="X19" s="311">
        <f t="shared" si="12"/>
        <v>64</v>
      </c>
      <c r="Y19" s="311">
        <f t="shared" si="8"/>
        <v>93</v>
      </c>
    </row>
    <row r="20" spans="1:25" ht="15" customHeight="1">
      <c r="A20" s="309">
        <v>18</v>
      </c>
      <c r="B20" s="193" t="s">
        <v>240</v>
      </c>
      <c r="C20" s="309">
        <v>102</v>
      </c>
      <c r="D20" s="310">
        <v>133</v>
      </c>
      <c r="E20" s="310">
        <v>0</v>
      </c>
      <c r="F20" s="310">
        <v>1381</v>
      </c>
      <c r="G20" s="310">
        <v>0</v>
      </c>
      <c r="H20" s="309">
        <f t="shared" si="9"/>
        <v>1514</v>
      </c>
      <c r="I20" s="316">
        <f t="shared" si="11"/>
        <v>1616</v>
      </c>
      <c r="J20" s="330">
        <f t="shared" si="0"/>
        <v>0.04102668257635381</v>
      </c>
      <c r="K20" s="331">
        <f t="shared" si="2"/>
        <v>17266284</v>
      </c>
      <c r="L20" s="331">
        <f t="shared" si="3"/>
        <v>64581742</v>
      </c>
      <c r="M20" s="331">
        <f t="shared" si="4"/>
        <v>65101386</v>
      </c>
      <c r="N20" s="316">
        <f t="shared" si="5"/>
        <v>79</v>
      </c>
      <c r="O20" s="312">
        <v>100</v>
      </c>
      <c r="P20" s="312">
        <v>21</v>
      </c>
      <c r="Q20" s="312">
        <v>0</v>
      </c>
      <c r="R20" s="312">
        <v>0</v>
      </c>
      <c r="S20" s="312">
        <v>0</v>
      </c>
      <c r="T20" s="316">
        <v>2</v>
      </c>
      <c r="U20" s="340">
        <f t="shared" si="10"/>
        <v>202</v>
      </c>
      <c r="V20" s="342">
        <f t="shared" si="6"/>
        <v>0.047867298578199054</v>
      </c>
      <c r="W20" s="311">
        <f t="shared" si="7"/>
        <v>91</v>
      </c>
      <c r="X20" s="311">
        <f t="shared" si="12"/>
        <v>138</v>
      </c>
      <c r="Y20" s="311">
        <f t="shared" si="8"/>
        <v>202</v>
      </c>
    </row>
    <row r="21" spans="1:25" ht="15" customHeight="1">
      <c r="A21" s="309">
        <v>19</v>
      </c>
      <c r="B21" s="193" t="s">
        <v>241</v>
      </c>
      <c r="C21" s="309">
        <v>23</v>
      </c>
      <c r="D21" s="310">
        <v>60</v>
      </c>
      <c r="E21" s="310">
        <v>0</v>
      </c>
      <c r="F21" s="310">
        <v>1408</v>
      </c>
      <c r="G21" s="310">
        <v>0</v>
      </c>
      <c r="H21" s="309">
        <f t="shared" si="9"/>
        <v>1468</v>
      </c>
      <c r="I21" s="316">
        <f t="shared" si="11"/>
        <v>1491</v>
      </c>
      <c r="J21" s="330">
        <f t="shared" si="0"/>
        <v>0.03785320774835614</v>
      </c>
      <c r="K21" s="331">
        <f t="shared" si="2"/>
        <v>15930712</v>
      </c>
      <c r="L21" s="331">
        <f t="shared" si="3"/>
        <v>59586248</v>
      </c>
      <c r="M21" s="331">
        <f t="shared" si="4"/>
        <v>60065697</v>
      </c>
      <c r="N21" s="316">
        <f t="shared" si="5"/>
        <v>73</v>
      </c>
      <c r="O21" s="312">
        <v>22</v>
      </c>
      <c r="P21" s="312">
        <v>18</v>
      </c>
      <c r="Q21" s="312">
        <v>0</v>
      </c>
      <c r="R21" s="312">
        <v>0</v>
      </c>
      <c r="S21" s="312">
        <v>0</v>
      </c>
      <c r="T21" s="316">
        <v>11</v>
      </c>
      <c r="U21" s="340">
        <f>+SUM(N21:T21)</f>
        <v>124</v>
      </c>
      <c r="V21" s="342">
        <f t="shared" si="6"/>
        <v>0.029383886255924172</v>
      </c>
      <c r="W21" s="311">
        <f t="shared" si="7"/>
        <v>56</v>
      </c>
      <c r="X21" s="311">
        <f t="shared" si="12"/>
        <v>85</v>
      </c>
      <c r="Y21" s="311">
        <f t="shared" si="8"/>
        <v>124</v>
      </c>
    </row>
    <row r="22" spans="1:25" ht="15" customHeight="1">
      <c r="A22" s="313" t="s">
        <v>281</v>
      </c>
      <c r="B22" s="314"/>
      <c r="C22" s="315">
        <f>SUM(C3:C21)</f>
        <v>7174</v>
      </c>
      <c r="D22" s="316">
        <f>SUM(D3:D21)</f>
        <v>4900</v>
      </c>
      <c r="E22" s="316">
        <f aca="true" t="shared" si="13" ref="E22:G22">SUM(E3:E21)</f>
        <v>208</v>
      </c>
      <c r="F22" s="316">
        <f t="shared" si="13"/>
        <v>26725</v>
      </c>
      <c r="G22" s="316">
        <f t="shared" si="13"/>
        <v>382</v>
      </c>
      <c r="H22" s="315">
        <f>SUM(H3:H21)</f>
        <v>32215</v>
      </c>
      <c r="I22" s="315">
        <f>SUM(I3:I21)</f>
        <v>39389</v>
      </c>
      <c r="J22" s="337">
        <f>SUM(J3:J21)</f>
        <v>1.0000000000000002</v>
      </c>
      <c r="K22" s="336">
        <f aca="true" t="shared" si="14" ref="K22:L22">SUM(K3:K21)</f>
        <v>420855000</v>
      </c>
      <c r="L22" s="336">
        <f t="shared" si="14"/>
        <v>1574140000</v>
      </c>
      <c r="M22" s="336">
        <f>SUM(M3:M21)</f>
        <v>1586806000</v>
      </c>
      <c r="N22" s="315">
        <f>SUM(N3:N21)</f>
        <v>1934</v>
      </c>
      <c r="O22" s="336">
        <f>SUM(O3:O21)</f>
        <v>904</v>
      </c>
      <c r="P22" s="336">
        <f>SUM(P3:P21)</f>
        <v>1058</v>
      </c>
      <c r="Q22" s="336">
        <f aca="true" t="shared" si="15" ref="Q22:S22">SUM(Q3:Q21)</f>
        <v>18</v>
      </c>
      <c r="R22" s="336">
        <f t="shared" si="15"/>
        <v>14</v>
      </c>
      <c r="S22" s="336">
        <f t="shared" si="15"/>
        <v>32</v>
      </c>
      <c r="T22" s="315">
        <f>SUM(T3:T21)</f>
        <v>260</v>
      </c>
      <c r="U22" s="317">
        <f>SUM(U3:U21)</f>
        <v>4220</v>
      </c>
      <c r="V22" s="346">
        <f aca="true" t="shared" si="16" ref="V22">SUM(V3:V21)</f>
        <v>1.0000000000000002</v>
      </c>
      <c r="W22" s="347">
        <f>SUM(W3:W21)</f>
        <v>1904</v>
      </c>
      <c r="X22" s="347">
        <f>SUM(X3:X21)</f>
        <v>2889</v>
      </c>
      <c r="Y22" s="347">
        <f>SUM(Y3:Y21)</f>
        <v>4220</v>
      </c>
    </row>
    <row r="24" spans="22:23" ht="15">
      <c r="V24" s="319"/>
      <c r="W24" s="319"/>
    </row>
    <row r="25" spans="15:23" ht="15">
      <c r="O25" s="320"/>
      <c r="P25" s="320"/>
      <c r="Q25" s="320"/>
      <c r="R25" s="320"/>
      <c r="S25" s="320"/>
      <c r="V25" s="320"/>
      <c r="W25" s="320"/>
    </row>
    <row r="26" spans="22:23" ht="15">
      <c r="V26" s="321"/>
      <c r="W26" s="321"/>
    </row>
  </sheetData>
  <mergeCells count="2">
    <mergeCell ref="D1:I1"/>
    <mergeCell ref="N1:S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CBC5-694D-4E56-9572-22FD702BF133}">
  <dimension ref="C2:I22"/>
  <sheetViews>
    <sheetView workbookViewId="0" topLeftCell="A1">
      <selection activeCell="D22" sqref="D22"/>
    </sheetView>
  </sheetViews>
  <sheetFormatPr defaultColWidth="11.421875" defaultRowHeight="15"/>
  <cols>
    <col min="3" max="3" width="23.421875" style="0" bestFit="1" customWidth="1"/>
    <col min="7" max="7" width="12.7109375" style="0" bestFit="1" customWidth="1"/>
    <col min="8" max="8" width="12.7109375" style="0" customWidth="1"/>
    <col min="9" max="9" width="16.7109375" style="0" bestFit="1" customWidth="1"/>
  </cols>
  <sheetData>
    <row r="2" spans="3:9" ht="15.75">
      <c r="C2" s="177" t="s">
        <v>249</v>
      </c>
      <c r="D2" t="s">
        <v>283</v>
      </c>
      <c r="E2" s="77">
        <f>+INVERSIÓN!DX10</f>
        <v>2889</v>
      </c>
      <c r="F2" s="77">
        <f>+E2-D22</f>
        <v>985</v>
      </c>
      <c r="G2" t="s">
        <v>288</v>
      </c>
      <c r="H2" t="s">
        <v>289</v>
      </c>
      <c r="I2" s="77">
        <f>+INVERSIÓN!DX11</f>
        <v>1574140000</v>
      </c>
    </row>
    <row r="3" spans="3:9" ht="15">
      <c r="C3" s="192" t="s">
        <v>223</v>
      </c>
      <c r="D3">
        <v>177</v>
      </c>
      <c r="E3" s="176">
        <f>+D3/$D$22</f>
        <v>0.09296218487394958</v>
      </c>
      <c r="F3" s="206">
        <f>+ROUND($F$2*E3,0)</f>
        <v>92</v>
      </c>
      <c r="G3" s="207">
        <f>+D3+F3</f>
        <v>269</v>
      </c>
      <c r="H3" s="176">
        <f>+G3/$G$22</f>
        <v>0.09311180339217723</v>
      </c>
      <c r="I3" s="198">
        <f>ROUND(+$I$2*H3,0)</f>
        <v>146571014</v>
      </c>
    </row>
    <row r="4" spans="3:9" ht="15">
      <c r="C4" s="192" t="s">
        <v>224</v>
      </c>
      <c r="D4">
        <v>94</v>
      </c>
      <c r="E4" s="176">
        <f aca="true" t="shared" si="0" ref="E4:E21">+D4/$D$22</f>
        <v>0.04936974789915966</v>
      </c>
      <c r="F4" s="206">
        <f aca="true" t="shared" si="1" ref="F4:F21">+ROUND($F$2*E4,0)</f>
        <v>49</v>
      </c>
      <c r="G4" s="207">
        <f aca="true" t="shared" si="2" ref="G4:G21">+D4+F4</f>
        <v>143</v>
      </c>
      <c r="H4" s="176">
        <f aca="true" t="shared" si="3" ref="H4:H21">+G4/$G$22</f>
        <v>0.04949809622706819</v>
      </c>
      <c r="I4" s="198">
        <f aca="true" t="shared" si="4" ref="I4:I21">ROUND(+$I$2*H4,0)</f>
        <v>77916933</v>
      </c>
    </row>
    <row r="5" spans="3:9" ht="15">
      <c r="C5" s="192" t="s">
        <v>225</v>
      </c>
      <c r="D5">
        <v>105</v>
      </c>
      <c r="E5" s="176">
        <f t="shared" si="0"/>
        <v>0.05514705882352941</v>
      </c>
      <c r="F5" s="206">
        <f t="shared" si="1"/>
        <v>54</v>
      </c>
      <c r="G5" s="207">
        <f t="shared" si="2"/>
        <v>159</v>
      </c>
      <c r="H5" s="176">
        <f t="shared" si="3"/>
        <v>0.055036344755970926</v>
      </c>
      <c r="I5" s="198">
        <f t="shared" si="4"/>
        <v>86634912</v>
      </c>
    </row>
    <row r="6" spans="3:9" ht="15">
      <c r="C6" s="192" t="s">
        <v>226</v>
      </c>
      <c r="D6">
        <v>156</v>
      </c>
      <c r="E6" s="176">
        <f t="shared" si="0"/>
        <v>0.0819327731092437</v>
      </c>
      <c r="F6" s="206">
        <f t="shared" si="1"/>
        <v>81</v>
      </c>
      <c r="G6" s="207">
        <f t="shared" si="2"/>
        <v>237</v>
      </c>
      <c r="H6" s="176">
        <f t="shared" si="3"/>
        <v>0.08203530633437175</v>
      </c>
      <c r="I6" s="198">
        <f t="shared" si="4"/>
        <v>129135057</v>
      </c>
    </row>
    <row r="7" spans="3:9" ht="15">
      <c r="C7" s="192" t="s">
        <v>227</v>
      </c>
      <c r="D7">
        <v>20</v>
      </c>
      <c r="E7" s="176">
        <f t="shared" si="0"/>
        <v>0.01050420168067227</v>
      </c>
      <c r="F7" s="206">
        <f t="shared" si="1"/>
        <v>10</v>
      </c>
      <c r="G7" s="207">
        <f t="shared" si="2"/>
        <v>30</v>
      </c>
      <c r="H7" s="176">
        <f t="shared" si="3"/>
        <v>0.010384215991692628</v>
      </c>
      <c r="I7" s="198">
        <f t="shared" si="4"/>
        <v>16346210</v>
      </c>
    </row>
    <row r="8" spans="3:9" ht="15">
      <c r="C8" s="192" t="s">
        <v>228</v>
      </c>
      <c r="D8">
        <v>20</v>
      </c>
      <c r="E8" s="176">
        <f t="shared" si="0"/>
        <v>0.01050420168067227</v>
      </c>
      <c r="F8" s="206">
        <f t="shared" si="1"/>
        <v>10</v>
      </c>
      <c r="G8" s="207">
        <f t="shared" si="2"/>
        <v>30</v>
      </c>
      <c r="H8" s="176">
        <f t="shared" si="3"/>
        <v>0.010384215991692628</v>
      </c>
      <c r="I8" s="198">
        <f t="shared" si="4"/>
        <v>16346210</v>
      </c>
    </row>
    <row r="9" spans="3:9" ht="15">
      <c r="C9" s="192" t="s">
        <v>229</v>
      </c>
      <c r="D9">
        <v>35</v>
      </c>
      <c r="E9" s="176">
        <f t="shared" si="0"/>
        <v>0.01838235294117647</v>
      </c>
      <c r="F9" s="206">
        <f t="shared" si="1"/>
        <v>18</v>
      </c>
      <c r="G9" s="207">
        <f t="shared" si="2"/>
        <v>53</v>
      </c>
      <c r="H9" s="176">
        <f t="shared" si="3"/>
        <v>0.018345448251990307</v>
      </c>
      <c r="I9" s="198">
        <f t="shared" si="4"/>
        <v>28878304</v>
      </c>
    </row>
    <row r="10" spans="3:9" ht="15">
      <c r="C10" s="192" t="s">
        <v>230</v>
      </c>
      <c r="D10">
        <v>88</v>
      </c>
      <c r="E10" s="176">
        <f t="shared" si="0"/>
        <v>0.046218487394957986</v>
      </c>
      <c r="F10" s="206">
        <f t="shared" si="1"/>
        <v>46</v>
      </c>
      <c r="G10" s="207">
        <f t="shared" si="2"/>
        <v>134</v>
      </c>
      <c r="H10" s="176">
        <f t="shared" si="3"/>
        <v>0.0463828314295604</v>
      </c>
      <c r="I10" s="198">
        <f t="shared" si="4"/>
        <v>73013070</v>
      </c>
    </row>
    <row r="11" spans="3:9" ht="15">
      <c r="C11" s="192" t="s">
        <v>231</v>
      </c>
      <c r="D11">
        <v>66</v>
      </c>
      <c r="E11" s="176">
        <f t="shared" si="0"/>
        <v>0.03466386554621849</v>
      </c>
      <c r="F11" s="206">
        <f t="shared" si="1"/>
        <v>34</v>
      </c>
      <c r="G11" s="207">
        <f t="shared" si="2"/>
        <v>100</v>
      </c>
      <c r="H11" s="176">
        <f t="shared" si="3"/>
        <v>0.034614053305642094</v>
      </c>
      <c r="I11" s="198">
        <f t="shared" si="4"/>
        <v>54487366</v>
      </c>
    </row>
    <row r="12" spans="3:9" ht="15">
      <c r="C12" s="192" t="s">
        <v>232</v>
      </c>
      <c r="D12">
        <v>100</v>
      </c>
      <c r="E12" s="176">
        <f t="shared" si="0"/>
        <v>0.052521008403361345</v>
      </c>
      <c r="F12" s="206">
        <f t="shared" si="1"/>
        <v>52</v>
      </c>
      <c r="G12" s="207">
        <f t="shared" si="2"/>
        <v>152</v>
      </c>
      <c r="H12" s="176">
        <f t="shared" si="3"/>
        <v>0.05261336102457598</v>
      </c>
      <c r="I12" s="198">
        <f t="shared" si="4"/>
        <v>82820796</v>
      </c>
    </row>
    <row r="13" spans="3:9" ht="15">
      <c r="C13" s="192" t="s">
        <v>233</v>
      </c>
      <c r="D13">
        <v>764</v>
      </c>
      <c r="E13" s="176">
        <f t="shared" si="0"/>
        <v>0.4012605042016807</v>
      </c>
      <c r="F13" s="206">
        <f>+ROUND($F$2*E13,0)+1</f>
        <v>396</v>
      </c>
      <c r="G13" s="207">
        <f t="shared" si="2"/>
        <v>1160</v>
      </c>
      <c r="H13" s="176">
        <f t="shared" si="3"/>
        <v>0.40152301834544823</v>
      </c>
      <c r="I13" s="198">
        <f t="shared" si="4"/>
        <v>632053444</v>
      </c>
    </row>
    <row r="14" spans="3:9" ht="15">
      <c r="C14" s="192" t="s">
        <v>234</v>
      </c>
      <c r="D14">
        <v>21</v>
      </c>
      <c r="E14" s="176">
        <f t="shared" si="0"/>
        <v>0.011029411764705883</v>
      </c>
      <c r="F14" s="206">
        <f t="shared" si="1"/>
        <v>11</v>
      </c>
      <c r="G14" s="207">
        <f t="shared" si="2"/>
        <v>32</v>
      </c>
      <c r="H14" s="176">
        <f t="shared" si="3"/>
        <v>0.01107649705780547</v>
      </c>
      <c r="I14" s="198">
        <f t="shared" si="4"/>
        <v>17435957</v>
      </c>
    </row>
    <row r="15" spans="3:9" ht="15">
      <c r="C15" s="192" t="s">
        <v>235</v>
      </c>
      <c r="D15">
        <v>55</v>
      </c>
      <c r="E15" s="176">
        <f t="shared" si="0"/>
        <v>0.02888655462184874</v>
      </c>
      <c r="F15" s="206">
        <f t="shared" si="1"/>
        <v>28</v>
      </c>
      <c r="G15" s="207">
        <f t="shared" si="2"/>
        <v>83</v>
      </c>
      <c r="H15" s="176">
        <f t="shared" si="3"/>
        <v>0.028729664243682937</v>
      </c>
      <c r="I15" s="198">
        <f t="shared" si="4"/>
        <v>45224514</v>
      </c>
    </row>
    <row r="16" spans="3:9" ht="15">
      <c r="C16" s="192" t="s">
        <v>236</v>
      </c>
      <c r="D16">
        <v>8</v>
      </c>
      <c r="E16" s="176">
        <f t="shared" si="0"/>
        <v>0.004201680672268907</v>
      </c>
      <c r="F16" s="206">
        <f t="shared" si="1"/>
        <v>4</v>
      </c>
      <c r="G16" s="207">
        <f t="shared" si="2"/>
        <v>12</v>
      </c>
      <c r="H16" s="176">
        <f t="shared" si="3"/>
        <v>0.004153686396677051</v>
      </c>
      <c r="I16" s="198">
        <f t="shared" si="4"/>
        <v>6538484</v>
      </c>
    </row>
    <row r="17" spans="3:9" ht="15">
      <c r="C17" s="193" t="s">
        <v>237</v>
      </c>
      <c r="D17">
        <v>2</v>
      </c>
      <c r="E17" s="176">
        <f t="shared" si="0"/>
        <v>0.0010504201680672268</v>
      </c>
      <c r="F17" s="206">
        <f t="shared" si="1"/>
        <v>1</v>
      </c>
      <c r="G17" s="207">
        <f t="shared" si="2"/>
        <v>3</v>
      </c>
      <c r="H17" s="176">
        <f t="shared" si="3"/>
        <v>0.0010384215991692627</v>
      </c>
      <c r="I17" s="198">
        <f t="shared" si="4"/>
        <v>1634621</v>
      </c>
    </row>
    <row r="18" spans="3:9" ht="15">
      <c r="C18" s="192" t="s">
        <v>238</v>
      </c>
      <c r="D18">
        <v>79</v>
      </c>
      <c r="E18" s="176">
        <f t="shared" si="0"/>
        <v>0.04149159663865546</v>
      </c>
      <c r="F18" s="206">
        <f t="shared" si="1"/>
        <v>41</v>
      </c>
      <c r="G18" s="207">
        <f t="shared" si="2"/>
        <v>120</v>
      </c>
      <c r="H18" s="176">
        <f t="shared" si="3"/>
        <v>0.04153686396677051</v>
      </c>
      <c r="I18" s="198">
        <f t="shared" si="4"/>
        <v>65384839</v>
      </c>
    </row>
    <row r="19" spans="3:9" ht="15">
      <c r="C19" s="192" t="s">
        <v>239</v>
      </c>
      <c r="D19">
        <v>8</v>
      </c>
      <c r="E19" s="176">
        <f t="shared" si="0"/>
        <v>0.004201680672268907</v>
      </c>
      <c r="F19" s="206">
        <f t="shared" si="1"/>
        <v>4</v>
      </c>
      <c r="G19" s="207">
        <f t="shared" si="2"/>
        <v>12</v>
      </c>
      <c r="H19" s="176">
        <f t="shared" si="3"/>
        <v>0.004153686396677051</v>
      </c>
      <c r="I19" s="198">
        <f t="shared" si="4"/>
        <v>6538484</v>
      </c>
    </row>
    <row r="20" spans="3:9" ht="15">
      <c r="C20" s="194" t="s">
        <v>240</v>
      </c>
      <c r="D20">
        <v>82</v>
      </c>
      <c r="E20" s="176">
        <f t="shared" si="0"/>
        <v>0.0430672268907563</v>
      </c>
      <c r="F20" s="206">
        <f t="shared" si="1"/>
        <v>42</v>
      </c>
      <c r="G20" s="207">
        <f t="shared" si="2"/>
        <v>124</v>
      </c>
      <c r="H20" s="176">
        <f t="shared" si="3"/>
        <v>0.04292142609899619</v>
      </c>
      <c r="I20" s="198">
        <f t="shared" si="4"/>
        <v>67564334</v>
      </c>
    </row>
    <row r="21" spans="3:9" ht="15">
      <c r="C21" s="192" t="s">
        <v>241</v>
      </c>
      <c r="D21">
        <v>24</v>
      </c>
      <c r="E21" s="176">
        <f t="shared" si="0"/>
        <v>0.012605042016806723</v>
      </c>
      <c r="F21" s="206">
        <f t="shared" si="1"/>
        <v>12</v>
      </c>
      <c r="G21" s="207">
        <f t="shared" si="2"/>
        <v>36</v>
      </c>
      <c r="H21" s="176">
        <f t="shared" si="3"/>
        <v>0.012461059190031152</v>
      </c>
      <c r="I21" s="198">
        <f t="shared" si="4"/>
        <v>19615452</v>
      </c>
    </row>
    <row r="22" spans="3:7" ht="38.25">
      <c r="C22" s="179" t="s">
        <v>281</v>
      </c>
      <c r="D22">
        <v>1904</v>
      </c>
      <c r="G22" s="207">
        <f>SUM(G3:G21)</f>
        <v>2889</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3AF1E-8497-469E-9F1E-ED42A9F2EF7D}">
  <dimension ref="A1:G20"/>
  <sheetViews>
    <sheetView workbookViewId="0" topLeftCell="A1">
      <selection activeCell="G2" sqref="G2:G20"/>
    </sheetView>
  </sheetViews>
  <sheetFormatPr defaultColWidth="11.421875" defaultRowHeight="15"/>
  <sheetData>
    <row r="1" spans="1:7" ht="15">
      <c r="A1" s="322" t="s">
        <v>289</v>
      </c>
      <c r="B1" s="323" t="s">
        <v>250</v>
      </c>
      <c r="C1" t="s">
        <v>289</v>
      </c>
      <c r="D1" t="s">
        <v>289</v>
      </c>
      <c r="E1" t="s">
        <v>289</v>
      </c>
      <c r="F1" t="s">
        <v>289</v>
      </c>
      <c r="G1" t="s">
        <v>289</v>
      </c>
    </row>
    <row r="2" spans="1:7" ht="15">
      <c r="A2" t="s">
        <v>368</v>
      </c>
      <c r="B2" s="325">
        <v>1</v>
      </c>
      <c r="C2">
        <f aca="true" t="shared" si="0" ref="C2:C20">+VLOOKUP(A2,$E$2:$F$20,2,0)</f>
        <v>356</v>
      </c>
      <c r="E2" t="s">
        <v>368</v>
      </c>
      <c r="F2">
        <v>356</v>
      </c>
      <c r="G2">
        <v>4</v>
      </c>
    </row>
    <row r="3" spans="1:7" ht="15">
      <c r="A3" s="324" t="s">
        <v>349</v>
      </c>
      <c r="B3" s="325">
        <v>2</v>
      </c>
      <c r="C3">
        <f t="shared" si="0"/>
        <v>456</v>
      </c>
      <c r="E3" t="s">
        <v>322</v>
      </c>
      <c r="F3">
        <v>456</v>
      </c>
      <c r="G3">
        <v>16</v>
      </c>
    </row>
    <row r="4" spans="1:7" ht="15">
      <c r="A4" s="324" t="s">
        <v>350</v>
      </c>
      <c r="B4" s="325">
        <v>3</v>
      </c>
      <c r="C4">
        <f t="shared" si="0"/>
        <v>229</v>
      </c>
      <c r="E4" t="s">
        <v>367</v>
      </c>
      <c r="F4">
        <v>229</v>
      </c>
      <c r="G4">
        <v>22</v>
      </c>
    </row>
    <row r="5" spans="1:7" ht="15">
      <c r="A5" t="s">
        <v>366</v>
      </c>
      <c r="B5" s="325">
        <v>4</v>
      </c>
      <c r="C5">
        <f t="shared" si="0"/>
        <v>422</v>
      </c>
      <c r="E5" t="s">
        <v>366</v>
      </c>
      <c r="F5">
        <v>422</v>
      </c>
      <c r="G5">
        <v>103</v>
      </c>
    </row>
    <row r="6" spans="1:7" ht="15">
      <c r="A6" s="324" t="s">
        <v>351</v>
      </c>
      <c r="B6" s="325">
        <v>5</v>
      </c>
      <c r="C6">
        <f t="shared" si="0"/>
        <v>693</v>
      </c>
      <c r="E6" t="s">
        <v>337</v>
      </c>
      <c r="F6">
        <v>693</v>
      </c>
      <c r="G6">
        <v>13</v>
      </c>
    </row>
    <row r="7" spans="1:7" ht="15">
      <c r="A7" s="324" t="s">
        <v>352</v>
      </c>
      <c r="B7" s="325">
        <v>6</v>
      </c>
      <c r="C7">
        <f t="shared" si="0"/>
        <v>84</v>
      </c>
      <c r="E7" t="s">
        <v>335</v>
      </c>
      <c r="F7">
        <v>84</v>
      </c>
      <c r="G7">
        <v>115</v>
      </c>
    </row>
    <row r="8" spans="1:7" ht="15">
      <c r="A8" s="324" t="s">
        <v>353</v>
      </c>
      <c r="B8" s="325">
        <v>7</v>
      </c>
      <c r="C8">
        <f t="shared" si="0"/>
        <v>351</v>
      </c>
      <c r="E8" t="s">
        <v>321</v>
      </c>
      <c r="F8">
        <v>351</v>
      </c>
      <c r="G8">
        <v>50</v>
      </c>
    </row>
    <row r="9" spans="1:7" ht="15">
      <c r="A9" s="324" t="s">
        <v>354</v>
      </c>
      <c r="B9" s="325">
        <v>8</v>
      </c>
      <c r="C9">
        <f t="shared" si="0"/>
        <v>879</v>
      </c>
      <c r="E9" t="s">
        <v>326</v>
      </c>
      <c r="F9">
        <v>879</v>
      </c>
      <c r="G9">
        <v>43</v>
      </c>
    </row>
    <row r="10" spans="1:7" ht="15">
      <c r="A10" t="s">
        <v>364</v>
      </c>
      <c r="B10" s="325">
        <v>9</v>
      </c>
      <c r="C10">
        <f t="shared" si="0"/>
        <v>258</v>
      </c>
      <c r="E10" t="s">
        <v>364</v>
      </c>
      <c r="F10">
        <v>258</v>
      </c>
      <c r="G10">
        <v>11</v>
      </c>
    </row>
    <row r="11" spans="1:7" ht="15">
      <c r="A11" t="s">
        <v>363</v>
      </c>
      <c r="B11" s="325">
        <v>10</v>
      </c>
      <c r="C11">
        <f t="shared" si="0"/>
        <v>1056</v>
      </c>
      <c r="E11" t="s">
        <v>363</v>
      </c>
      <c r="F11">
        <v>1056</v>
      </c>
      <c r="G11">
        <v>12</v>
      </c>
    </row>
    <row r="12" spans="1:7" ht="15">
      <c r="A12" s="324" t="s">
        <v>355</v>
      </c>
      <c r="B12" s="325">
        <v>11</v>
      </c>
      <c r="C12">
        <f t="shared" si="0"/>
        <v>1777</v>
      </c>
      <c r="E12" t="s">
        <v>333</v>
      </c>
      <c r="F12">
        <v>1777</v>
      </c>
      <c r="G12">
        <v>34</v>
      </c>
    </row>
    <row r="13" spans="1:7" ht="15">
      <c r="A13" s="324" t="s">
        <v>356</v>
      </c>
      <c r="B13" s="325">
        <v>12</v>
      </c>
      <c r="C13">
        <f t="shared" si="0"/>
        <v>129</v>
      </c>
      <c r="E13" t="s">
        <v>320</v>
      </c>
      <c r="F13">
        <v>129</v>
      </c>
      <c r="G13">
        <v>29</v>
      </c>
    </row>
    <row r="14" spans="1:7" ht="15">
      <c r="A14" s="324" t="s">
        <v>357</v>
      </c>
      <c r="B14" s="325">
        <v>13</v>
      </c>
      <c r="C14">
        <f t="shared" si="0"/>
        <v>123</v>
      </c>
      <c r="E14" t="s">
        <v>334</v>
      </c>
      <c r="F14">
        <v>123</v>
      </c>
      <c r="G14">
        <v>48</v>
      </c>
    </row>
    <row r="15" spans="1:7" ht="15">
      <c r="A15" t="s">
        <v>365</v>
      </c>
      <c r="B15" s="325">
        <v>14</v>
      </c>
      <c r="C15">
        <f t="shared" si="0"/>
        <v>48</v>
      </c>
      <c r="E15" t="s">
        <v>365</v>
      </c>
      <c r="F15">
        <v>48</v>
      </c>
      <c r="G15">
        <v>34</v>
      </c>
    </row>
    <row r="16" spans="1:7" ht="15">
      <c r="A16" s="324" t="s">
        <v>358</v>
      </c>
      <c r="B16" s="325">
        <v>15</v>
      </c>
      <c r="C16">
        <f t="shared" si="0"/>
        <v>48</v>
      </c>
      <c r="E16" t="s">
        <v>319</v>
      </c>
      <c r="F16">
        <v>48</v>
      </c>
      <c r="G16">
        <v>195</v>
      </c>
    </row>
    <row r="17" spans="1:7" ht="15">
      <c r="A17" s="324" t="s">
        <v>359</v>
      </c>
      <c r="B17" s="325">
        <v>16</v>
      </c>
      <c r="C17">
        <f t="shared" si="0"/>
        <v>128</v>
      </c>
      <c r="E17" t="s">
        <v>329</v>
      </c>
      <c r="F17">
        <v>128</v>
      </c>
      <c r="G17">
        <v>38</v>
      </c>
    </row>
    <row r="18" spans="1:7" ht="15">
      <c r="A18" s="324" t="s">
        <v>360</v>
      </c>
      <c r="B18" s="325">
        <v>17</v>
      </c>
      <c r="C18">
        <f t="shared" si="0"/>
        <v>12</v>
      </c>
      <c r="E18" t="s">
        <v>377</v>
      </c>
      <c r="F18">
        <v>12</v>
      </c>
      <c r="G18">
        <v>15</v>
      </c>
    </row>
    <row r="19" spans="1:7" ht="15">
      <c r="A19" s="324" t="s">
        <v>361</v>
      </c>
      <c r="B19" s="325">
        <v>18</v>
      </c>
      <c r="C19">
        <f t="shared" si="0"/>
        <v>102</v>
      </c>
      <c r="E19" t="s">
        <v>330</v>
      </c>
      <c r="F19">
        <v>102</v>
      </c>
      <c r="G19">
        <v>100</v>
      </c>
    </row>
    <row r="20" spans="1:7" ht="15">
      <c r="A20" t="s">
        <v>362</v>
      </c>
      <c r="B20" s="325">
        <v>19</v>
      </c>
      <c r="C20">
        <f t="shared" si="0"/>
        <v>23</v>
      </c>
      <c r="E20" t="s">
        <v>362</v>
      </c>
      <c r="F20">
        <v>23</v>
      </c>
      <c r="G20">
        <v>22</v>
      </c>
    </row>
  </sheetData>
  <autoFilter ref="A1:F1">
    <sortState ref="A2:F20">
      <sortCondition sortBy="value" ref="B2:B20"/>
    </sortState>
  </autoFilter>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958F3-BB98-44BF-BDB4-E3065955009A}">
  <dimension ref="A3:B23"/>
  <sheetViews>
    <sheetView workbookViewId="0" topLeftCell="A1">
      <selection activeCell="B4" sqref="B4:B22"/>
    </sheetView>
  </sheetViews>
  <sheetFormatPr defaultColWidth="11.421875" defaultRowHeight="15"/>
  <cols>
    <col min="1" max="1" width="17.57421875" style="0" bestFit="1" customWidth="1"/>
    <col min="2" max="2" width="21.57421875" style="0" bestFit="1" customWidth="1"/>
  </cols>
  <sheetData>
    <row r="3" spans="1:2" ht="15">
      <c r="A3" s="334" t="s">
        <v>372</v>
      </c>
      <c r="B3" t="s">
        <v>374</v>
      </c>
    </row>
    <row r="4" spans="1:2" ht="15">
      <c r="A4" s="187">
        <v>1</v>
      </c>
      <c r="B4" s="335">
        <v>36</v>
      </c>
    </row>
    <row r="5" spans="1:2" ht="15">
      <c r="A5" s="187">
        <v>2</v>
      </c>
      <c r="B5" s="335">
        <v>37</v>
      </c>
    </row>
    <row r="6" spans="1:2" ht="15">
      <c r="A6" s="187">
        <v>3</v>
      </c>
      <c r="B6" s="335">
        <v>7</v>
      </c>
    </row>
    <row r="7" spans="1:2" ht="15">
      <c r="A7" s="187">
        <v>4</v>
      </c>
      <c r="B7" s="335">
        <v>7</v>
      </c>
    </row>
    <row r="8" spans="1:2" ht="15">
      <c r="A8" s="187">
        <v>5</v>
      </c>
      <c r="B8" s="335">
        <v>5</v>
      </c>
    </row>
    <row r="9" spans="1:2" ht="15">
      <c r="A9" s="187">
        <v>6</v>
      </c>
      <c r="B9" s="335">
        <v>2</v>
      </c>
    </row>
    <row r="10" spans="1:2" ht="15">
      <c r="A10" s="187">
        <v>7</v>
      </c>
      <c r="B10" s="335">
        <v>9</v>
      </c>
    </row>
    <row r="11" spans="1:2" ht="15">
      <c r="A11" s="187">
        <v>8</v>
      </c>
      <c r="B11" s="335">
        <v>20</v>
      </c>
    </row>
    <row r="12" spans="1:2" ht="15">
      <c r="A12" s="187">
        <v>9</v>
      </c>
      <c r="B12" s="335">
        <v>11</v>
      </c>
    </row>
    <row r="13" spans="1:2" ht="15">
      <c r="A13" s="187">
        <v>10</v>
      </c>
      <c r="B13" s="335">
        <v>19</v>
      </c>
    </row>
    <row r="14" spans="1:2" ht="15">
      <c r="A14" s="187">
        <v>11</v>
      </c>
      <c r="B14" s="335">
        <v>53</v>
      </c>
    </row>
    <row r="15" spans="1:2" ht="15">
      <c r="A15" s="187">
        <v>12</v>
      </c>
      <c r="B15" s="335">
        <v>8</v>
      </c>
    </row>
    <row r="16" spans="1:2" ht="15">
      <c r="A16" s="187">
        <v>13</v>
      </c>
      <c r="B16" s="335">
        <v>15</v>
      </c>
    </row>
    <row r="17" spans="1:2" ht="15">
      <c r="A17" s="187">
        <v>14</v>
      </c>
      <c r="B17" s="335">
        <v>3</v>
      </c>
    </row>
    <row r="18" spans="1:2" ht="15">
      <c r="A18" s="187">
        <v>15</v>
      </c>
      <c r="B18" s="335">
        <v>4</v>
      </c>
    </row>
    <row r="19" spans="1:2" ht="15">
      <c r="A19" s="187">
        <v>16</v>
      </c>
      <c r="B19" s="335">
        <v>9</v>
      </c>
    </row>
    <row r="20" spans="1:2" ht="15">
      <c r="A20" s="187">
        <v>17</v>
      </c>
      <c r="B20" s="335">
        <v>2</v>
      </c>
    </row>
    <row r="21" spans="1:2" ht="15">
      <c r="A21" s="187">
        <v>18</v>
      </c>
      <c r="B21" s="335">
        <v>2</v>
      </c>
    </row>
    <row r="22" spans="1:2" ht="15">
      <c r="A22" s="187">
        <v>19</v>
      </c>
      <c r="B22" s="335">
        <v>11</v>
      </c>
    </row>
    <row r="23" spans="1:2" ht="15">
      <c r="A23" s="187" t="s">
        <v>373</v>
      </c>
      <c r="B23" s="335">
        <v>260</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53D56-40B0-4667-B99F-925A6CCE7BB5}">
  <dimension ref="A1:A261"/>
  <sheetViews>
    <sheetView workbookViewId="0" topLeftCell="A1">
      <selection activeCell="A1" sqref="A1:A261"/>
    </sheetView>
  </sheetViews>
  <sheetFormatPr defaultColWidth="11.421875" defaultRowHeight="15"/>
  <sheetData>
    <row r="1" ht="15">
      <c r="A1" t="s">
        <v>371</v>
      </c>
    </row>
    <row r="2" ht="15">
      <c r="A2">
        <v>11</v>
      </c>
    </row>
    <row r="3" ht="15">
      <c r="A3">
        <v>10</v>
      </c>
    </row>
    <row r="4" ht="15">
      <c r="A4">
        <v>1</v>
      </c>
    </row>
    <row r="5" ht="15">
      <c r="A5">
        <v>8</v>
      </c>
    </row>
    <row r="6" ht="15">
      <c r="A6">
        <v>9</v>
      </c>
    </row>
    <row r="7" ht="15">
      <c r="A7">
        <v>10</v>
      </c>
    </row>
    <row r="8" ht="15">
      <c r="A8">
        <v>13</v>
      </c>
    </row>
    <row r="9" ht="15">
      <c r="A9">
        <v>11</v>
      </c>
    </row>
    <row r="10" ht="15">
      <c r="A10">
        <v>11</v>
      </c>
    </row>
    <row r="11" ht="15">
      <c r="A11">
        <v>19</v>
      </c>
    </row>
    <row r="12" ht="15">
      <c r="A12">
        <v>2</v>
      </c>
    </row>
    <row r="13" ht="15">
      <c r="A13">
        <v>11</v>
      </c>
    </row>
    <row r="14" ht="15">
      <c r="A14">
        <v>5</v>
      </c>
    </row>
    <row r="15" ht="15">
      <c r="A15">
        <v>11</v>
      </c>
    </row>
    <row r="16" ht="15">
      <c r="A16">
        <v>10</v>
      </c>
    </row>
    <row r="17" ht="15">
      <c r="A17">
        <v>2</v>
      </c>
    </row>
    <row r="18" ht="15">
      <c r="A18">
        <v>1</v>
      </c>
    </row>
    <row r="19" ht="15">
      <c r="A19">
        <v>10</v>
      </c>
    </row>
    <row r="20" ht="15">
      <c r="A20">
        <v>10</v>
      </c>
    </row>
    <row r="21" ht="15">
      <c r="A21">
        <v>1</v>
      </c>
    </row>
    <row r="22" ht="15">
      <c r="A22">
        <v>9</v>
      </c>
    </row>
    <row r="23" ht="15">
      <c r="A23">
        <v>1</v>
      </c>
    </row>
    <row r="24" ht="15">
      <c r="A24">
        <v>6</v>
      </c>
    </row>
    <row r="25" ht="15">
      <c r="A25">
        <v>9</v>
      </c>
    </row>
    <row r="26" ht="15">
      <c r="A26">
        <v>16</v>
      </c>
    </row>
    <row r="27" ht="15">
      <c r="A27">
        <v>12</v>
      </c>
    </row>
    <row r="28" ht="15">
      <c r="A28">
        <v>13</v>
      </c>
    </row>
    <row r="29" ht="15">
      <c r="A29">
        <v>15</v>
      </c>
    </row>
    <row r="30" ht="15">
      <c r="A30">
        <v>19</v>
      </c>
    </row>
    <row r="31" ht="15">
      <c r="A31">
        <v>11</v>
      </c>
    </row>
    <row r="32" ht="15">
      <c r="A32">
        <v>11</v>
      </c>
    </row>
    <row r="33" ht="15">
      <c r="A33">
        <v>9</v>
      </c>
    </row>
    <row r="34" ht="15">
      <c r="A34">
        <v>18</v>
      </c>
    </row>
    <row r="35" ht="15">
      <c r="A35">
        <v>17</v>
      </c>
    </row>
    <row r="36" ht="15">
      <c r="A36">
        <v>17</v>
      </c>
    </row>
    <row r="37" ht="15">
      <c r="A37">
        <v>3</v>
      </c>
    </row>
    <row r="38" ht="15">
      <c r="A38">
        <v>10</v>
      </c>
    </row>
    <row r="39" ht="15">
      <c r="A39">
        <v>16</v>
      </c>
    </row>
    <row r="40" ht="15">
      <c r="A40">
        <v>3</v>
      </c>
    </row>
    <row r="41" ht="15">
      <c r="A41">
        <v>1</v>
      </c>
    </row>
    <row r="42" ht="15">
      <c r="A42">
        <v>1</v>
      </c>
    </row>
    <row r="43" ht="15">
      <c r="A43">
        <v>11</v>
      </c>
    </row>
    <row r="44" ht="15">
      <c r="A44">
        <v>9</v>
      </c>
    </row>
    <row r="45" ht="15">
      <c r="A45">
        <v>11</v>
      </c>
    </row>
    <row r="46" ht="15">
      <c r="A46">
        <v>13</v>
      </c>
    </row>
    <row r="47" ht="15">
      <c r="A47">
        <v>11</v>
      </c>
    </row>
    <row r="48" ht="15">
      <c r="A48">
        <v>10</v>
      </c>
    </row>
    <row r="49" ht="15">
      <c r="A49">
        <v>2</v>
      </c>
    </row>
    <row r="50" ht="15">
      <c r="A50">
        <v>2</v>
      </c>
    </row>
    <row r="51" ht="15">
      <c r="A51">
        <v>11</v>
      </c>
    </row>
    <row r="52" ht="15">
      <c r="A52">
        <v>12</v>
      </c>
    </row>
    <row r="53" ht="15">
      <c r="A53">
        <v>11</v>
      </c>
    </row>
    <row r="54" ht="15">
      <c r="A54">
        <v>1</v>
      </c>
    </row>
    <row r="55" ht="15">
      <c r="A55">
        <v>12</v>
      </c>
    </row>
    <row r="56" ht="15">
      <c r="A56">
        <v>1</v>
      </c>
    </row>
    <row r="57" ht="15">
      <c r="A57">
        <v>11</v>
      </c>
    </row>
    <row r="58" ht="15">
      <c r="A58">
        <v>19</v>
      </c>
    </row>
    <row r="59" ht="15">
      <c r="A59">
        <v>11</v>
      </c>
    </row>
    <row r="60" ht="15">
      <c r="A60">
        <v>8</v>
      </c>
    </row>
    <row r="61" ht="15">
      <c r="A61">
        <v>3</v>
      </c>
    </row>
    <row r="62" ht="15">
      <c r="A62">
        <v>2</v>
      </c>
    </row>
    <row r="63" ht="15">
      <c r="A63">
        <v>15</v>
      </c>
    </row>
    <row r="64" ht="15">
      <c r="A64">
        <v>12</v>
      </c>
    </row>
    <row r="65" ht="15">
      <c r="A65">
        <v>13</v>
      </c>
    </row>
    <row r="66" ht="15">
      <c r="A66">
        <v>16</v>
      </c>
    </row>
    <row r="67" ht="15">
      <c r="A67">
        <v>2</v>
      </c>
    </row>
    <row r="68" ht="15">
      <c r="A68">
        <v>2</v>
      </c>
    </row>
    <row r="69" ht="15">
      <c r="A69">
        <v>1</v>
      </c>
    </row>
    <row r="70" ht="15">
      <c r="A70">
        <v>19</v>
      </c>
    </row>
    <row r="71" ht="15">
      <c r="A71">
        <v>19</v>
      </c>
    </row>
    <row r="72" ht="15">
      <c r="A72">
        <v>1</v>
      </c>
    </row>
    <row r="73" ht="15">
      <c r="A73">
        <v>1</v>
      </c>
    </row>
    <row r="74" ht="15">
      <c r="A74">
        <v>11</v>
      </c>
    </row>
    <row r="75" ht="15">
      <c r="A75">
        <v>11</v>
      </c>
    </row>
    <row r="76" ht="15">
      <c r="A76">
        <v>16</v>
      </c>
    </row>
    <row r="77" ht="15">
      <c r="A77">
        <v>8</v>
      </c>
    </row>
    <row r="78" ht="15">
      <c r="A78">
        <v>9</v>
      </c>
    </row>
    <row r="79" ht="15">
      <c r="A79">
        <v>11</v>
      </c>
    </row>
    <row r="80" ht="15">
      <c r="A80">
        <v>2</v>
      </c>
    </row>
    <row r="81" ht="15">
      <c r="A81">
        <v>5</v>
      </c>
    </row>
    <row r="82" ht="15">
      <c r="A82">
        <v>19</v>
      </c>
    </row>
    <row r="83" ht="15">
      <c r="A83">
        <v>19</v>
      </c>
    </row>
    <row r="84" ht="15">
      <c r="A84">
        <v>1</v>
      </c>
    </row>
    <row r="85" ht="15">
      <c r="A85">
        <v>7</v>
      </c>
    </row>
    <row r="86" ht="15">
      <c r="A86">
        <v>5</v>
      </c>
    </row>
    <row r="87" ht="15">
      <c r="A87">
        <v>11</v>
      </c>
    </row>
    <row r="88" ht="15">
      <c r="A88">
        <v>7</v>
      </c>
    </row>
    <row r="89" ht="15">
      <c r="A89">
        <v>14</v>
      </c>
    </row>
    <row r="90" ht="15">
      <c r="A90">
        <v>2</v>
      </c>
    </row>
    <row r="91" ht="15">
      <c r="A91">
        <v>1</v>
      </c>
    </row>
    <row r="92" ht="15">
      <c r="A92">
        <v>2</v>
      </c>
    </row>
    <row r="93" ht="15">
      <c r="A93">
        <v>2</v>
      </c>
    </row>
    <row r="94" ht="15">
      <c r="A94">
        <v>11</v>
      </c>
    </row>
    <row r="95" ht="15">
      <c r="A95">
        <v>2</v>
      </c>
    </row>
    <row r="96" ht="15">
      <c r="A96">
        <v>1</v>
      </c>
    </row>
    <row r="97" ht="15">
      <c r="A97">
        <v>1</v>
      </c>
    </row>
    <row r="98" ht="15">
      <c r="A98">
        <v>9</v>
      </c>
    </row>
    <row r="99" ht="15">
      <c r="A99">
        <v>1</v>
      </c>
    </row>
    <row r="100" ht="15">
      <c r="A100">
        <v>2</v>
      </c>
    </row>
    <row r="101" ht="15">
      <c r="A101">
        <v>11</v>
      </c>
    </row>
    <row r="102" ht="15">
      <c r="A102">
        <v>2</v>
      </c>
    </row>
    <row r="103" ht="15">
      <c r="A103">
        <v>5</v>
      </c>
    </row>
    <row r="104" ht="15">
      <c r="A104">
        <v>2</v>
      </c>
    </row>
    <row r="105" ht="15">
      <c r="A105">
        <v>6</v>
      </c>
    </row>
    <row r="106" ht="15">
      <c r="A106">
        <v>13</v>
      </c>
    </row>
    <row r="107" ht="15">
      <c r="A107">
        <v>11</v>
      </c>
    </row>
    <row r="108" ht="15">
      <c r="A108">
        <v>19</v>
      </c>
    </row>
    <row r="109" ht="15">
      <c r="A109">
        <v>16</v>
      </c>
    </row>
    <row r="110" ht="15">
      <c r="A110">
        <v>1</v>
      </c>
    </row>
    <row r="111" ht="15">
      <c r="A111">
        <v>11</v>
      </c>
    </row>
    <row r="112" ht="15">
      <c r="A112">
        <v>4</v>
      </c>
    </row>
    <row r="113" ht="15">
      <c r="A113">
        <v>1</v>
      </c>
    </row>
    <row r="114" ht="15">
      <c r="A114">
        <v>16</v>
      </c>
    </row>
    <row r="115" ht="15">
      <c r="A115">
        <v>8</v>
      </c>
    </row>
    <row r="116" ht="15">
      <c r="A116">
        <v>1</v>
      </c>
    </row>
    <row r="117" ht="15">
      <c r="A117">
        <v>7</v>
      </c>
    </row>
    <row r="118" ht="15">
      <c r="A118">
        <v>8</v>
      </c>
    </row>
    <row r="119" ht="15">
      <c r="A119">
        <v>11</v>
      </c>
    </row>
    <row r="120" ht="15">
      <c r="A120">
        <v>11</v>
      </c>
    </row>
    <row r="121" ht="15">
      <c r="A121">
        <v>4</v>
      </c>
    </row>
    <row r="122" ht="15">
      <c r="A122">
        <v>2</v>
      </c>
    </row>
    <row r="123" ht="15">
      <c r="A123">
        <v>2</v>
      </c>
    </row>
    <row r="124" ht="15">
      <c r="A124">
        <v>1</v>
      </c>
    </row>
    <row r="125" ht="15">
      <c r="A125">
        <v>11</v>
      </c>
    </row>
    <row r="126" ht="15">
      <c r="A126">
        <v>2</v>
      </c>
    </row>
    <row r="127" ht="15">
      <c r="A127">
        <v>2</v>
      </c>
    </row>
    <row r="128" ht="15">
      <c r="A128">
        <v>2</v>
      </c>
    </row>
    <row r="129" ht="15">
      <c r="A129">
        <v>7</v>
      </c>
    </row>
    <row r="130" ht="15">
      <c r="A130">
        <v>4</v>
      </c>
    </row>
    <row r="131" ht="15">
      <c r="A131">
        <v>8</v>
      </c>
    </row>
    <row r="132" ht="15">
      <c r="A132">
        <v>11</v>
      </c>
    </row>
    <row r="133" ht="15">
      <c r="A133">
        <v>10</v>
      </c>
    </row>
    <row r="134" ht="15">
      <c r="A134">
        <v>2</v>
      </c>
    </row>
    <row r="135" ht="15">
      <c r="A135">
        <v>10</v>
      </c>
    </row>
    <row r="136" ht="15">
      <c r="A136">
        <v>3</v>
      </c>
    </row>
    <row r="137" ht="15">
      <c r="A137">
        <v>3</v>
      </c>
    </row>
    <row r="138" ht="15">
      <c r="A138">
        <v>2</v>
      </c>
    </row>
    <row r="139" ht="15">
      <c r="A139">
        <v>12</v>
      </c>
    </row>
    <row r="140" ht="15">
      <c r="A140">
        <v>11</v>
      </c>
    </row>
    <row r="141" ht="15">
      <c r="A141">
        <v>2</v>
      </c>
    </row>
    <row r="142" ht="15">
      <c r="A142">
        <v>11</v>
      </c>
    </row>
    <row r="143" ht="15">
      <c r="A143">
        <v>11</v>
      </c>
    </row>
    <row r="144" ht="15">
      <c r="A144">
        <v>19</v>
      </c>
    </row>
    <row r="145" ht="15">
      <c r="A145">
        <v>11</v>
      </c>
    </row>
    <row r="146" ht="15">
      <c r="A146">
        <v>8</v>
      </c>
    </row>
    <row r="147" ht="15">
      <c r="A147">
        <v>8</v>
      </c>
    </row>
    <row r="148" ht="15">
      <c r="A148">
        <v>10</v>
      </c>
    </row>
    <row r="149" ht="15">
      <c r="A149">
        <v>1</v>
      </c>
    </row>
    <row r="150" ht="15">
      <c r="A150">
        <v>1</v>
      </c>
    </row>
    <row r="151" ht="15">
      <c r="A151">
        <v>11</v>
      </c>
    </row>
    <row r="152" ht="15">
      <c r="A152">
        <v>11</v>
      </c>
    </row>
    <row r="153" ht="15">
      <c r="A153">
        <v>2</v>
      </c>
    </row>
    <row r="154" ht="15">
      <c r="A154">
        <v>11</v>
      </c>
    </row>
    <row r="155" ht="15">
      <c r="A155">
        <v>1</v>
      </c>
    </row>
    <row r="156" ht="15">
      <c r="A156">
        <v>2</v>
      </c>
    </row>
    <row r="157" ht="15">
      <c r="A157">
        <v>1</v>
      </c>
    </row>
    <row r="158" ht="15">
      <c r="A158">
        <v>10</v>
      </c>
    </row>
    <row r="159" ht="15">
      <c r="A159">
        <v>14</v>
      </c>
    </row>
    <row r="160" ht="15">
      <c r="A160">
        <v>10</v>
      </c>
    </row>
    <row r="161" ht="15">
      <c r="A161">
        <v>11</v>
      </c>
    </row>
    <row r="162" ht="15">
      <c r="A162">
        <v>1</v>
      </c>
    </row>
    <row r="163" ht="15">
      <c r="A163">
        <v>8</v>
      </c>
    </row>
    <row r="164" ht="15">
      <c r="A164">
        <v>5</v>
      </c>
    </row>
    <row r="165" ht="15">
      <c r="A165">
        <v>11</v>
      </c>
    </row>
    <row r="166" ht="15">
      <c r="A166">
        <v>11</v>
      </c>
    </row>
    <row r="167" ht="15">
      <c r="A167">
        <v>11</v>
      </c>
    </row>
    <row r="168" ht="15">
      <c r="A168">
        <v>2</v>
      </c>
    </row>
    <row r="169" ht="15">
      <c r="A169">
        <v>1</v>
      </c>
    </row>
    <row r="170" ht="15">
      <c r="A170">
        <v>9</v>
      </c>
    </row>
    <row r="171" ht="15">
      <c r="A171">
        <v>16</v>
      </c>
    </row>
    <row r="172" ht="15">
      <c r="A172">
        <v>2</v>
      </c>
    </row>
    <row r="173" ht="15">
      <c r="A173">
        <v>10</v>
      </c>
    </row>
    <row r="174" ht="15">
      <c r="A174">
        <v>1</v>
      </c>
    </row>
    <row r="175" ht="15">
      <c r="A175">
        <v>1</v>
      </c>
    </row>
    <row r="176" ht="15">
      <c r="A176">
        <v>15</v>
      </c>
    </row>
    <row r="177" ht="15">
      <c r="A177">
        <v>13</v>
      </c>
    </row>
    <row r="178" ht="15">
      <c r="A178">
        <v>12</v>
      </c>
    </row>
    <row r="179" ht="15">
      <c r="A179">
        <v>1</v>
      </c>
    </row>
    <row r="180" ht="15">
      <c r="A180">
        <v>10</v>
      </c>
    </row>
    <row r="181" ht="15">
      <c r="A181">
        <v>2</v>
      </c>
    </row>
    <row r="182" ht="15">
      <c r="A182">
        <v>1</v>
      </c>
    </row>
    <row r="183" ht="15">
      <c r="A183">
        <v>11</v>
      </c>
    </row>
    <row r="184" ht="15">
      <c r="A184">
        <v>9</v>
      </c>
    </row>
    <row r="185" ht="15">
      <c r="A185">
        <v>11</v>
      </c>
    </row>
    <row r="186" ht="15">
      <c r="A186">
        <v>2</v>
      </c>
    </row>
    <row r="187" ht="15">
      <c r="A187">
        <v>7</v>
      </c>
    </row>
    <row r="188" ht="15">
      <c r="A188">
        <v>3</v>
      </c>
    </row>
    <row r="189" ht="15">
      <c r="A189">
        <v>9</v>
      </c>
    </row>
    <row r="190" ht="15">
      <c r="A190">
        <v>2</v>
      </c>
    </row>
    <row r="191" ht="15">
      <c r="A191">
        <v>18</v>
      </c>
    </row>
    <row r="192" ht="15">
      <c r="A192">
        <v>13</v>
      </c>
    </row>
    <row r="193" ht="15">
      <c r="A193">
        <v>13</v>
      </c>
    </row>
    <row r="194" ht="15">
      <c r="A194">
        <v>13</v>
      </c>
    </row>
    <row r="195" ht="15">
      <c r="A195">
        <v>13</v>
      </c>
    </row>
    <row r="196" ht="15">
      <c r="A196">
        <v>13</v>
      </c>
    </row>
    <row r="197" ht="15">
      <c r="A197">
        <v>8</v>
      </c>
    </row>
    <row r="198" ht="15">
      <c r="A198">
        <v>11</v>
      </c>
    </row>
    <row r="199" ht="15">
      <c r="A199">
        <v>11</v>
      </c>
    </row>
    <row r="200" ht="15">
      <c r="A200">
        <v>11</v>
      </c>
    </row>
    <row r="201" ht="15">
      <c r="A201">
        <v>2</v>
      </c>
    </row>
    <row r="202" ht="15">
      <c r="A202">
        <v>11</v>
      </c>
    </row>
    <row r="203" ht="15">
      <c r="A203">
        <v>10</v>
      </c>
    </row>
    <row r="204" ht="15">
      <c r="A204">
        <v>10</v>
      </c>
    </row>
    <row r="205" ht="15">
      <c r="A205">
        <v>2</v>
      </c>
    </row>
    <row r="206" ht="15">
      <c r="A206">
        <v>8</v>
      </c>
    </row>
    <row r="207" ht="15">
      <c r="A207">
        <v>7</v>
      </c>
    </row>
    <row r="208" ht="15">
      <c r="A208">
        <v>11</v>
      </c>
    </row>
    <row r="209" ht="15">
      <c r="A209">
        <v>2</v>
      </c>
    </row>
    <row r="210" ht="15">
      <c r="A210">
        <v>8</v>
      </c>
    </row>
    <row r="211" ht="15">
      <c r="A211">
        <v>1</v>
      </c>
    </row>
    <row r="212" ht="15">
      <c r="A212">
        <v>11</v>
      </c>
    </row>
    <row r="213" ht="15">
      <c r="A213">
        <v>8</v>
      </c>
    </row>
    <row r="214" ht="15">
      <c r="A214">
        <v>4</v>
      </c>
    </row>
    <row r="215" ht="15">
      <c r="A215">
        <v>11</v>
      </c>
    </row>
    <row r="216" ht="15">
      <c r="A216">
        <v>10</v>
      </c>
    </row>
    <row r="217" ht="15">
      <c r="A217">
        <v>11</v>
      </c>
    </row>
    <row r="218" ht="15">
      <c r="A218">
        <v>8</v>
      </c>
    </row>
    <row r="219" ht="15">
      <c r="A219">
        <v>8</v>
      </c>
    </row>
    <row r="220" ht="15">
      <c r="A220">
        <v>8</v>
      </c>
    </row>
    <row r="221" ht="15">
      <c r="A221">
        <v>3</v>
      </c>
    </row>
    <row r="222" ht="15">
      <c r="A222">
        <v>8</v>
      </c>
    </row>
    <row r="223" ht="15">
      <c r="A223">
        <v>13</v>
      </c>
    </row>
    <row r="224" ht="15">
      <c r="A224">
        <v>11</v>
      </c>
    </row>
    <row r="225" ht="15">
      <c r="A225">
        <v>19</v>
      </c>
    </row>
    <row r="226" ht="15">
      <c r="A226">
        <v>1</v>
      </c>
    </row>
    <row r="227" ht="15">
      <c r="A227">
        <v>2</v>
      </c>
    </row>
    <row r="228" ht="15">
      <c r="A228">
        <v>12</v>
      </c>
    </row>
    <row r="229" ht="15">
      <c r="A229">
        <v>10</v>
      </c>
    </row>
    <row r="230" ht="15">
      <c r="A230">
        <v>2</v>
      </c>
    </row>
    <row r="231" ht="15">
      <c r="A231">
        <v>13</v>
      </c>
    </row>
    <row r="232" ht="15">
      <c r="A232">
        <v>12</v>
      </c>
    </row>
    <row r="233" ht="15">
      <c r="A233">
        <v>14</v>
      </c>
    </row>
    <row r="234" ht="15">
      <c r="A234">
        <v>11</v>
      </c>
    </row>
    <row r="235" ht="15">
      <c r="A235">
        <v>2</v>
      </c>
    </row>
    <row r="236" ht="15">
      <c r="A236">
        <v>13</v>
      </c>
    </row>
    <row r="237" ht="15">
      <c r="A237">
        <v>16</v>
      </c>
    </row>
    <row r="238" ht="15">
      <c r="A238">
        <v>10</v>
      </c>
    </row>
    <row r="239" ht="15">
      <c r="A239">
        <v>16</v>
      </c>
    </row>
    <row r="240" ht="15">
      <c r="A240">
        <v>19</v>
      </c>
    </row>
    <row r="241" ht="15">
      <c r="A241">
        <v>1</v>
      </c>
    </row>
    <row r="242" ht="15">
      <c r="A242">
        <v>11</v>
      </c>
    </row>
    <row r="243" ht="15">
      <c r="A243">
        <v>1</v>
      </c>
    </row>
    <row r="244" ht="15">
      <c r="A244">
        <v>11</v>
      </c>
    </row>
    <row r="245" ht="15">
      <c r="A245">
        <v>4</v>
      </c>
    </row>
    <row r="246" ht="15">
      <c r="A246">
        <v>1</v>
      </c>
    </row>
    <row r="247" ht="15">
      <c r="A247">
        <v>2</v>
      </c>
    </row>
    <row r="248" ht="15">
      <c r="A248">
        <v>1</v>
      </c>
    </row>
    <row r="249" ht="15">
      <c r="A249">
        <v>9</v>
      </c>
    </row>
    <row r="250" ht="15">
      <c r="A250">
        <v>8</v>
      </c>
    </row>
    <row r="251" ht="15">
      <c r="A251">
        <v>4</v>
      </c>
    </row>
    <row r="252" ht="15">
      <c r="A252">
        <v>13</v>
      </c>
    </row>
    <row r="253" ht="15">
      <c r="A253">
        <v>7</v>
      </c>
    </row>
    <row r="254" ht="15">
      <c r="A254">
        <v>8</v>
      </c>
    </row>
    <row r="255" ht="15">
      <c r="A255">
        <v>7</v>
      </c>
    </row>
    <row r="256" ht="15">
      <c r="A256">
        <v>4</v>
      </c>
    </row>
    <row r="257" ht="15">
      <c r="A257">
        <v>7</v>
      </c>
    </row>
    <row r="258" ht="15">
      <c r="A258">
        <v>11</v>
      </c>
    </row>
    <row r="259" ht="15">
      <c r="A259">
        <v>15</v>
      </c>
    </row>
    <row r="260" ht="15">
      <c r="A260">
        <v>8</v>
      </c>
    </row>
    <row r="261" ht="15">
      <c r="A261">
        <v>11</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1828"/>
  <sheetViews>
    <sheetView showGridLines="0" zoomScale="80" zoomScaleNormal="80" workbookViewId="0" topLeftCell="A230">
      <selection activeCell="E256" sqref="E256:E258"/>
    </sheetView>
  </sheetViews>
  <sheetFormatPr defaultColWidth="11.421875" defaultRowHeight="15"/>
  <cols>
    <col min="2" max="2" width="25.57421875" style="0" customWidth="1"/>
    <col min="3" max="3" width="24.00390625" style="0" customWidth="1"/>
    <col min="4" max="4" width="21.57421875" style="0" customWidth="1"/>
    <col min="5" max="5" width="20.57421875" style="0" customWidth="1"/>
    <col min="6" max="18" width="11.421875" style="0" customWidth="1"/>
    <col min="19" max="28" width="14.140625" style="0" customWidth="1"/>
    <col min="29" max="31" width="11.421875" style="0" customWidth="1"/>
    <col min="32" max="32" width="18.7109375" style="0" customWidth="1"/>
    <col min="33" max="33" width="16.140625" style="0" customWidth="1"/>
    <col min="36" max="36" width="11.7109375" style="0" customWidth="1"/>
    <col min="37" max="37" width="16.28125" style="0" customWidth="1"/>
    <col min="38" max="38" width="14.00390625" style="0" customWidth="1"/>
    <col min="39" max="39" width="31.57421875" style="0" customWidth="1"/>
    <col min="40" max="41" width="12.140625" style="0" customWidth="1"/>
    <col min="43" max="43" width="11.421875" style="0" customWidth="1"/>
    <col min="44" max="44" width="13.00390625" style="0" customWidth="1"/>
    <col min="45" max="45" width="12.8515625" style="0" customWidth="1"/>
    <col min="46" max="46" width="15.8515625" style="0" customWidth="1"/>
    <col min="47" max="47" width="17.7109375" style="0" customWidth="1"/>
  </cols>
  <sheetData>
    <row r="1" spans="1:47" ht="33.75" customHeight="1">
      <c r="A1" s="793"/>
      <c r="B1" s="794"/>
      <c r="C1" s="794"/>
      <c r="D1" s="794"/>
      <c r="E1" s="860" t="s">
        <v>71</v>
      </c>
      <c r="F1" s="860"/>
      <c r="G1" s="860"/>
      <c r="H1" s="860"/>
      <c r="I1" s="860"/>
      <c r="J1" s="860"/>
      <c r="K1" s="860"/>
      <c r="L1" s="860"/>
      <c r="M1" s="860"/>
      <c r="N1" s="860"/>
      <c r="O1" s="860"/>
      <c r="P1" s="860"/>
      <c r="Q1" s="860"/>
      <c r="R1" s="860"/>
      <c r="S1" s="860"/>
      <c r="T1" s="860"/>
      <c r="U1" s="860"/>
      <c r="V1" s="860"/>
      <c r="W1" s="860"/>
      <c r="X1" s="860"/>
      <c r="Y1" s="860"/>
      <c r="Z1" s="860"/>
      <c r="AA1" s="860"/>
      <c r="AB1" s="860"/>
      <c r="AC1" s="860"/>
      <c r="AD1" s="860"/>
      <c r="AE1" s="860"/>
      <c r="AF1" s="860"/>
      <c r="AG1" s="860"/>
      <c r="AH1" s="860"/>
      <c r="AI1" s="860"/>
      <c r="AJ1" s="860"/>
      <c r="AK1" s="860"/>
      <c r="AL1" s="860"/>
      <c r="AM1" s="860"/>
      <c r="AN1" s="860"/>
      <c r="AO1" s="860"/>
      <c r="AP1" s="860"/>
      <c r="AQ1" s="860"/>
      <c r="AR1" s="860"/>
      <c r="AS1" s="860"/>
      <c r="AT1" s="860"/>
      <c r="AU1" s="860"/>
    </row>
    <row r="2" spans="1:47" ht="44.25" customHeight="1" thickBot="1">
      <c r="A2" s="795"/>
      <c r="B2" s="560"/>
      <c r="C2" s="560"/>
      <c r="D2" s="560"/>
      <c r="E2" s="861" t="s">
        <v>175</v>
      </c>
      <c r="F2" s="861"/>
      <c r="G2" s="861"/>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1"/>
      <c r="AL2" s="861"/>
      <c r="AM2" s="861"/>
      <c r="AN2" s="861"/>
      <c r="AO2" s="861"/>
      <c r="AP2" s="861"/>
      <c r="AQ2" s="861"/>
      <c r="AR2" s="861"/>
      <c r="AS2" s="861"/>
      <c r="AT2" s="861"/>
      <c r="AU2" s="861"/>
    </row>
    <row r="3" spans="1:47" ht="20.25" customHeight="1" thickBot="1">
      <c r="A3" s="795"/>
      <c r="B3" s="560"/>
      <c r="C3" s="560"/>
      <c r="D3" s="560"/>
      <c r="E3" s="862" t="s">
        <v>72</v>
      </c>
      <c r="F3" s="863"/>
      <c r="G3" s="863"/>
      <c r="H3" s="863"/>
      <c r="I3" s="863"/>
      <c r="J3" s="863"/>
      <c r="K3" s="863"/>
      <c r="L3" s="863"/>
      <c r="M3" s="863"/>
      <c r="N3" s="863"/>
      <c r="O3" s="863"/>
      <c r="P3" s="863"/>
      <c r="Q3" s="863"/>
      <c r="R3" s="863"/>
      <c r="S3" s="863"/>
      <c r="T3" s="863"/>
      <c r="U3" s="863"/>
      <c r="V3" s="863"/>
      <c r="W3" s="863"/>
      <c r="X3" s="863"/>
      <c r="Y3" s="863"/>
      <c r="Z3" s="863"/>
      <c r="AA3" s="863"/>
      <c r="AB3" s="863"/>
      <c r="AC3" s="863"/>
      <c r="AD3" s="864"/>
      <c r="AE3" s="805" t="s">
        <v>183</v>
      </c>
      <c r="AF3" s="806"/>
      <c r="AG3" s="806"/>
      <c r="AH3" s="806"/>
      <c r="AI3" s="806"/>
      <c r="AJ3" s="806"/>
      <c r="AK3" s="806"/>
      <c r="AL3" s="806"/>
      <c r="AM3" s="806"/>
      <c r="AN3" s="806"/>
      <c r="AO3" s="806"/>
      <c r="AP3" s="806"/>
      <c r="AQ3" s="806"/>
      <c r="AR3" s="806"/>
      <c r="AS3" s="806"/>
      <c r="AT3" s="806"/>
      <c r="AU3" s="807"/>
    </row>
    <row r="4" spans="1:47" ht="26.25" customHeight="1" thickBot="1">
      <c r="A4" s="808" t="s">
        <v>0</v>
      </c>
      <c r="B4" s="809"/>
      <c r="C4" s="809"/>
      <c r="D4" s="810"/>
      <c r="E4" s="811" t="s">
        <v>187</v>
      </c>
      <c r="F4" s="811"/>
      <c r="G4" s="812"/>
      <c r="H4" s="812"/>
      <c r="I4" s="812"/>
      <c r="J4" s="812"/>
      <c r="K4" s="812"/>
      <c r="L4" s="812"/>
      <c r="M4" s="812"/>
      <c r="N4" s="812"/>
      <c r="O4" s="812"/>
      <c r="P4" s="812"/>
      <c r="Q4" s="812"/>
      <c r="R4" s="812"/>
      <c r="S4" s="812"/>
      <c r="T4" s="812"/>
      <c r="U4" s="812"/>
      <c r="V4" s="812"/>
      <c r="W4" s="812"/>
      <c r="X4" s="812"/>
      <c r="Y4" s="812"/>
      <c r="Z4" s="812"/>
      <c r="AA4" s="812"/>
      <c r="AB4" s="812"/>
      <c r="AC4" s="812"/>
      <c r="AD4" s="812"/>
      <c r="AE4" s="812"/>
      <c r="AF4" s="812"/>
      <c r="AG4" s="812"/>
      <c r="AH4" s="812"/>
      <c r="AI4" s="812"/>
      <c r="AJ4" s="812"/>
      <c r="AK4" s="812"/>
      <c r="AL4" s="812"/>
      <c r="AM4" s="812"/>
      <c r="AN4" s="812"/>
      <c r="AO4" s="812"/>
      <c r="AP4" s="812"/>
      <c r="AQ4" s="812"/>
      <c r="AR4" s="812"/>
      <c r="AS4" s="812"/>
      <c r="AT4" s="812"/>
      <c r="AU4" s="814"/>
    </row>
    <row r="5" spans="1:47" ht="26.25" customHeight="1" thickBot="1">
      <c r="A5" s="826" t="s">
        <v>2</v>
      </c>
      <c r="B5" s="827"/>
      <c r="C5" s="827"/>
      <c r="D5" s="828"/>
      <c r="E5" s="829" t="s">
        <v>188</v>
      </c>
      <c r="F5" s="829"/>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c r="AF5" s="830"/>
      <c r="AG5" s="830"/>
      <c r="AH5" s="830"/>
      <c r="AI5" s="830"/>
      <c r="AJ5" s="830"/>
      <c r="AK5" s="830"/>
      <c r="AL5" s="830"/>
      <c r="AM5" s="830"/>
      <c r="AN5" s="830"/>
      <c r="AO5" s="830"/>
      <c r="AP5" s="830"/>
      <c r="AQ5" s="830"/>
      <c r="AR5" s="830"/>
      <c r="AS5" s="830"/>
      <c r="AT5" s="830"/>
      <c r="AU5" s="832"/>
    </row>
    <row r="6" spans="1:47" ht="26.25" customHeight="1" thickBot="1">
      <c r="A6" s="833" t="s">
        <v>25</v>
      </c>
      <c r="B6" s="834"/>
      <c r="C6" s="834"/>
      <c r="D6" s="835"/>
      <c r="E6" s="865" t="s">
        <v>248</v>
      </c>
      <c r="F6" s="865"/>
      <c r="G6" s="865"/>
      <c r="H6" s="865"/>
      <c r="I6" s="865"/>
      <c r="J6" s="865"/>
      <c r="K6" s="865"/>
      <c r="L6" s="865"/>
      <c r="M6" s="865"/>
      <c r="N6" s="865"/>
      <c r="O6" s="865"/>
      <c r="P6" s="865"/>
      <c r="Q6" s="865"/>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7"/>
    </row>
    <row r="7" spans="1:47" ht="22.5" customHeight="1" thickBot="1">
      <c r="A7" s="836"/>
      <c r="B7" s="837"/>
      <c r="C7" s="837"/>
      <c r="D7" s="837"/>
      <c r="E7" s="837"/>
      <c r="F7" s="837"/>
      <c r="G7" s="837"/>
      <c r="H7" s="837"/>
      <c r="I7" s="837"/>
      <c r="J7" s="837"/>
      <c r="K7" s="837"/>
      <c r="L7" s="837"/>
      <c r="M7" s="837"/>
      <c r="N7" s="837"/>
      <c r="O7" s="837"/>
      <c r="P7" s="837"/>
      <c r="Q7" s="837"/>
      <c r="R7" s="837"/>
      <c r="S7" s="837"/>
      <c r="T7" s="837"/>
      <c r="U7" s="837"/>
      <c r="V7" s="837"/>
      <c r="W7" s="837"/>
      <c r="X7" s="837"/>
      <c r="Y7" s="837"/>
      <c r="Z7" s="837"/>
      <c r="AA7" s="837"/>
      <c r="AB7" s="837"/>
      <c r="AC7" s="837"/>
      <c r="AD7" s="837"/>
      <c r="AE7" s="837"/>
      <c r="AF7" s="837"/>
      <c r="AG7" s="837"/>
      <c r="AH7" s="837"/>
      <c r="AI7" s="837"/>
      <c r="AJ7" s="837"/>
      <c r="AK7" s="837"/>
      <c r="AL7" s="837"/>
      <c r="AM7" s="837"/>
      <c r="AN7" s="837"/>
      <c r="AO7" s="837"/>
      <c r="AP7" s="837"/>
      <c r="AQ7" s="837"/>
      <c r="AR7" s="837"/>
      <c r="AS7" s="837"/>
      <c r="AT7" s="837"/>
      <c r="AU7" s="838"/>
    </row>
    <row r="8" spans="1:51" ht="46.5" customHeight="1">
      <c r="A8" s="818" t="s">
        <v>27</v>
      </c>
      <c r="B8" s="819" t="s">
        <v>28</v>
      </c>
      <c r="C8" s="841" t="s">
        <v>178</v>
      </c>
      <c r="D8" s="843" t="s">
        <v>29</v>
      </c>
      <c r="E8" s="868" t="s">
        <v>176</v>
      </c>
      <c r="F8" s="67"/>
      <c r="G8" s="815" t="s">
        <v>64</v>
      </c>
      <c r="H8" s="815"/>
      <c r="I8" s="815"/>
      <c r="J8" s="815"/>
      <c r="K8" s="815"/>
      <c r="L8" s="815"/>
      <c r="M8" s="815"/>
      <c r="N8" s="815"/>
      <c r="O8" s="815"/>
      <c r="P8" s="815"/>
      <c r="Q8" s="815"/>
      <c r="R8" s="815"/>
      <c r="S8" s="816"/>
      <c r="T8" s="817" t="s">
        <v>152</v>
      </c>
      <c r="U8" s="815"/>
      <c r="V8" s="815"/>
      <c r="W8" s="815"/>
      <c r="X8" s="815"/>
      <c r="Y8" s="815"/>
      <c r="Z8" s="815"/>
      <c r="AA8" s="815"/>
      <c r="AB8" s="815"/>
      <c r="AC8" s="815"/>
      <c r="AD8" s="815"/>
      <c r="AE8" s="815"/>
      <c r="AF8" s="816"/>
      <c r="AG8" s="818" t="s">
        <v>30</v>
      </c>
      <c r="AH8" s="819"/>
      <c r="AI8" s="819"/>
      <c r="AJ8" s="819"/>
      <c r="AK8" s="819"/>
      <c r="AL8" s="820" t="s">
        <v>162</v>
      </c>
      <c r="AM8" s="821"/>
      <c r="AN8" s="822" t="s">
        <v>163</v>
      </c>
      <c r="AO8" s="815"/>
      <c r="AP8" s="815"/>
      <c r="AQ8" s="815"/>
      <c r="AR8" s="815"/>
      <c r="AS8" s="815"/>
      <c r="AT8" s="823"/>
      <c r="AU8" s="824" t="s">
        <v>172</v>
      </c>
      <c r="AV8" s="35"/>
      <c r="AW8" s="35"/>
      <c r="AX8" s="35"/>
      <c r="AY8" s="35"/>
    </row>
    <row r="9" spans="1:51" ht="70.5" customHeight="1">
      <c r="A9" s="839"/>
      <c r="B9" s="840"/>
      <c r="C9" s="842"/>
      <c r="D9" s="844"/>
      <c r="E9" s="869"/>
      <c r="F9" s="100" t="s">
        <v>66</v>
      </c>
      <c r="G9" s="102" t="s">
        <v>9</v>
      </c>
      <c r="H9" s="102" t="s">
        <v>10</v>
      </c>
      <c r="I9" s="102" t="s">
        <v>11</v>
      </c>
      <c r="J9" s="102" t="s">
        <v>12</v>
      </c>
      <c r="K9" s="102" t="s">
        <v>13</v>
      </c>
      <c r="L9" s="102" t="s">
        <v>14</v>
      </c>
      <c r="M9" s="102" t="s">
        <v>15</v>
      </c>
      <c r="N9" s="102" t="s">
        <v>16</v>
      </c>
      <c r="O9" s="102" t="s">
        <v>17</v>
      </c>
      <c r="P9" s="102" t="s">
        <v>18</v>
      </c>
      <c r="Q9" s="102" t="s">
        <v>19</v>
      </c>
      <c r="R9" s="102" t="s">
        <v>20</v>
      </c>
      <c r="S9" s="108" t="s">
        <v>154</v>
      </c>
      <c r="T9" s="102" t="s">
        <v>9</v>
      </c>
      <c r="U9" s="102" t="s">
        <v>10</v>
      </c>
      <c r="V9" s="102" t="s">
        <v>11</v>
      </c>
      <c r="W9" s="102" t="s">
        <v>12</v>
      </c>
      <c r="X9" s="102" t="s">
        <v>13</v>
      </c>
      <c r="Y9" s="102" t="s">
        <v>14</v>
      </c>
      <c r="Z9" s="102" t="s">
        <v>15</v>
      </c>
      <c r="AA9" s="102" t="s">
        <v>16</v>
      </c>
      <c r="AB9" s="102" t="s">
        <v>17</v>
      </c>
      <c r="AC9" s="102" t="s">
        <v>18</v>
      </c>
      <c r="AD9" s="102" t="s">
        <v>19</v>
      </c>
      <c r="AE9" s="101" t="s">
        <v>20</v>
      </c>
      <c r="AF9" s="101" t="s">
        <v>155</v>
      </c>
      <c r="AG9" s="100" t="s">
        <v>156</v>
      </c>
      <c r="AH9" s="101" t="s">
        <v>157</v>
      </c>
      <c r="AI9" s="101" t="s">
        <v>158</v>
      </c>
      <c r="AJ9" s="101" t="s">
        <v>171</v>
      </c>
      <c r="AK9" s="101" t="s">
        <v>179</v>
      </c>
      <c r="AL9" s="101" t="s">
        <v>180</v>
      </c>
      <c r="AM9" s="101" t="s">
        <v>181</v>
      </c>
      <c r="AN9" s="101" t="s">
        <v>164</v>
      </c>
      <c r="AO9" s="101" t="s">
        <v>165</v>
      </c>
      <c r="AP9" s="101" t="s">
        <v>166</v>
      </c>
      <c r="AQ9" s="101" t="s">
        <v>167</v>
      </c>
      <c r="AR9" s="101" t="s">
        <v>168</v>
      </c>
      <c r="AS9" s="101" t="s">
        <v>169</v>
      </c>
      <c r="AT9" s="103" t="s">
        <v>170</v>
      </c>
      <c r="AU9" s="825"/>
      <c r="AV9" s="35"/>
      <c r="AW9" s="35"/>
      <c r="AX9" s="35"/>
      <c r="AY9" s="35"/>
    </row>
    <row r="10" spans="1:47" ht="17.25" customHeight="1">
      <c r="A10" s="779">
        <v>1</v>
      </c>
      <c r="B10" s="734" t="s">
        <v>193</v>
      </c>
      <c r="C10" s="724" t="s">
        <v>223</v>
      </c>
      <c r="D10" s="106" t="s">
        <v>94</v>
      </c>
      <c r="E10" s="40">
        <f>+VLOOKUP(C10,'SILVICULTURA 2020'!$B$1:$I$20,8,0)</f>
        <v>1127</v>
      </c>
      <c r="F10" s="40"/>
      <c r="G10" s="40"/>
      <c r="H10" s="40"/>
      <c r="I10" s="40"/>
      <c r="J10" s="40"/>
      <c r="K10" s="40"/>
      <c r="L10" s="40"/>
      <c r="M10" s="40"/>
      <c r="N10" s="40"/>
      <c r="O10" s="40"/>
      <c r="P10" s="40"/>
      <c r="Q10" s="40"/>
      <c r="R10" s="109"/>
      <c r="S10" s="115"/>
      <c r="T10" s="111"/>
      <c r="U10" s="110"/>
      <c r="V10" s="110"/>
      <c r="W10" s="110"/>
      <c r="X10" s="110"/>
      <c r="Y10" s="110"/>
      <c r="Z10" s="110"/>
      <c r="AA10" s="110"/>
      <c r="AB10" s="110"/>
      <c r="AC10" s="38"/>
      <c r="AD10" s="39"/>
      <c r="AE10" s="110"/>
      <c r="AF10" s="115"/>
      <c r="AG10" s="773" t="str">
        <f>+C10</f>
        <v>1-USAQUEN</v>
      </c>
      <c r="AH10" s="734" t="s">
        <v>257</v>
      </c>
      <c r="AI10" s="734" t="s">
        <v>257</v>
      </c>
      <c r="AJ10" s="734" t="s">
        <v>257</v>
      </c>
      <c r="AK10" s="734" t="s">
        <v>257</v>
      </c>
      <c r="AL10" s="734" t="s">
        <v>257</v>
      </c>
      <c r="AM10" s="734"/>
      <c r="AN10" s="734"/>
      <c r="AO10" s="857"/>
      <c r="AP10" s="734" t="s">
        <v>257</v>
      </c>
      <c r="AQ10" s="734" t="s">
        <v>257</v>
      </c>
      <c r="AR10" s="734" t="s">
        <v>259</v>
      </c>
      <c r="AS10" s="734" t="s">
        <v>260</v>
      </c>
      <c r="AT10" s="734"/>
      <c r="AU10" s="764"/>
    </row>
    <row r="11" spans="1:47" ht="17.25" customHeight="1">
      <c r="A11" s="780"/>
      <c r="B11" s="735"/>
      <c r="C11" s="724"/>
      <c r="D11" s="107" t="s">
        <v>6</v>
      </c>
      <c r="E11" s="40">
        <f>+VLOOKUP(C10,'SILVICULTURA 2020'!$B$1:$I$20,7,0)</f>
        <v>214065878</v>
      </c>
      <c r="F11" s="40"/>
      <c r="G11" s="40"/>
      <c r="H11" s="40"/>
      <c r="I11" s="40"/>
      <c r="J11" s="40"/>
      <c r="K11" s="40"/>
      <c r="L11" s="40"/>
      <c r="M11" s="40"/>
      <c r="N11" s="40"/>
      <c r="O11" s="40"/>
      <c r="P11" s="40"/>
      <c r="Q11" s="40"/>
      <c r="R11" s="40"/>
      <c r="S11" s="116"/>
      <c r="T11" s="112"/>
      <c r="U11" s="36"/>
      <c r="V11" s="36"/>
      <c r="W11" s="36"/>
      <c r="X11" s="36"/>
      <c r="Y11" s="36"/>
      <c r="Z11" s="36"/>
      <c r="AA11" s="36"/>
      <c r="AB11" s="36"/>
      <c r="AC11" s="40"/>
      <c r="AD11" s="40"/>
      <c r="AE11" s="36"/>
      <c r="AF11" s="116"/>
      <c r="AG11" s="774"/>
      <c r="AH11" s="735"/>
      <c r="AI11" s="735"/>
      <c r="AJ11" s="735"/>
      <c r="AK11" s="735"/>
      <c r="AL11" s="735"/>
      <c r="AM11" s="735"/>
      <c r="AN11" s="735"/>
      <c r="AO11" s="857"/>
      <c r="AP11" s="735"/>
      <c r="AQ11" s="735"/>
      <c r="AR11" s="735"/>
      <c r="AS11" s="735"/>
      <c r="AT11" s="735"/>
      <c r="AU11" s="764"/>
    </row>
    <row r="12" spans="1:47" ht="17.25" customHeight="1">
      <c r="A12" s="780"/>
      <c r="B12" s="735"/>
      <c r="C12" s="724"/>
      <c r="D12" s="106" t="s">
        <v>95</v>
      </c>
      <c r="E12" s="40">
        <v>0</v>
      </c>
      <c r="F12" s="38"/>
      <c r="G12" s="38"/>
      <c r="H12" s="38"/>
      <c r="I12" s="38"/>
      <c r="J12" s="38"/>
      <c r="K12" s="38"/>
      <c r="L12" s="38"/>
      <c r="M12" s="38"/>
      <c r="N12" s="38"/>
      <c r="O12" s="38"/>
      <c r="P12" s="38"/>
      <c r="Q12" s="38"/>
      <c r="R12" s="38"/>
      <c r="S12" s="117"/>
      <c r="T12" s="113"/>
      <c r="U12" s="41"/>
      <c r="V12" s="41"/>
      <c r="W12" s="41"/>
      <c r="X12" s="41"/>
      <c r="Y12" s="41"/>
      <c r="Z12" s="41"/>
      <c r="AA12" s="41"/>
      <c r="AB12" s="41"/>
      <c r="AC12" s="38"/>
      <c r="AD12" s="40"/>
      <c r="AE12" s="41"/>
      <c r="AF12" s="117"/>
      <c r="AG12" s="774"/>
      <c r="AH12" s="735"/>
      <c r="AI12" s="735"/>
      <c r="AJ12" s="735"/>
      <c r="AK12" s="735"/>
      <c r="AL12" s="735"/>
      <c r="AM12" s="735"/>
      <c r="AN12" s="735"/>
      <c r="AO12" s="857"/>
      <c r="AP12" s="735"/>
      <c r="AQ12" s="735"/>
      <c r="AR12" s="735"/>
      <c r="AS12" s="735"/>
      <c r="AT12" s="735"/>
      <c r="AU12" s="764"/>
    </row>
    <row r="13" spans="1:47" ht="17.25" customHeight="1">
      <c r="A13" s="780"/>
      <c r="B13" s="735"/>
      <c r="C13" s="724"/>
      <c r="D13" s="107" t="s">
        <v>7</v>
      </c>
      <c r="E13" s="40">
        <v>0</v>
      </c>
      <c r="F13" s="38"/>
      <c r="G13" s="38"/>
      <c r="H13" s="38"/>
      <c r="I13" s="38"/>
      <c r="J13" s="38"/>
      <c r="K13" s="38"/>
      <c r="L13" s="38"/>
      <c r="M13" s="38"/>
      <c r="N13" s="38"/>
      <c r="O13" s="38"/>
      <c r="P13" s="38"/>
      <c r="Q13" s="38"/>
      <c r="R13" s="38"/>
      <c r="S13" s="117"/>
      <c r="T13" s="113"/>
      <c r="U13" s="41"/>
      <c r="V13" s="41"/>
      <c r="W13" s="41"/>
      <c r="X13" s="41"/>
      <c r="Y13" s="41"/>
      <c r="Z13" s="41"/>
      <c r="AA13" s="41"/>
      <c r="AB13" s="41"/>
      <c r="AC13" s="38"/>
      <c r="AD13" s="40"/>
      <c r="AE13" s="41"/>
      <c r="AF13" s="117"/>
      <c r="AG13" s="774"/>
      <c r="AH13" s="735"/>
      <c r="AI13" s="735"/>
      <c r="AJ13" s="735"/>
      <c r="AK13" s="735"/>
      <c r="AL13" s="735"/>
      <c r="AM13" s="735"/>
      <c r="AN13" s="735"/>
      <c r="AO13" s="857"/>
      <c r="AP13" s="735"/>
      <c r="AQ13" s="735"/>
      <c r="AR13" s="735"/>
      <c r="AS13" s="735"/>
      <c r="AT13" s="735"/>
      <c r="AU13" s="764"/>
    </row>
    <row r="14" spans="1:47" ht="17.25" customHeight="1">
      <c r="A14" s="780"/>
      <c r="B14" s="735"/>
      <c r="C14" s="724"/>
      <c r="D14" s="106" t="s">
        <v>96</v>
      </c>
      <c r="E14" s="153">
        <f>+E10+E13</f>
        <v>1127</v>
      </c>
      <c r="F14" s="154"/>
      <c r="G14" s="154"/>
      <c r="H14" s="154"/>
      <c r="I14" s="154"/>
      <c r="J14" s="154"/>
      <c r="K14" s="154"/>
      <c r="L14" s="154"/>
      <c r="M14" s="154"/>
      <c r="N14" s="154"/>
      <c r="O14" s="154"/>
      <c r="P14" s="154"/>
      <c r="Q14" s="154"/>
      <c r="R14" s="154"/>
      <c r="S14" s="155"/>
      <c r="T14" s="156"/>
      <c r="U14" s="157"/>
      <c r="V14" s="157"/>
      <c r="W14" s="157"/>
      <c r="X14" s="157"/>
      <c r="Y14" s="157"/>
      <c r="Z14" s="157"/>
      <c r="AA14" s="157"/>
      <c r="AB14" s="157"/>
      <c r="AC14" s="154"/>
      <c r="AD14" s="158"/>
      <c r="AE14" s="157"/>
      <c r="AF14" s="155"/>
      <c r="AG14" s="774"/>
      <c r="AH14" s="735"/>
      <c r="AI14" s="735"/>
      <c r="AJ14" s="735"/>
      <c r="AK14" s="735"/>
      <c r="AL14" s="735"/>
      <c r="AM14" s="735"/>
      <c r="AN14" s="735"/>
      <c r="AO14" s="857"/>
      <c r="AP14" s="735"/>
      <c r="AQ14" s="735"/>
      <c r="AR14" s="735"/>
      <c r="AS14" s="735"/>
      <c r="AT14" s="735"/>
      <c r="AU14" s="764"/>
    </row>
    <row r="15" spans="1:47" ht="17.25" customHeight="1">
      <c r="A15" s="780"/>
      <c r="B15" s="735"/>
      <c r="C15" s="724"/>
      <c r="D15" s="107" t="s">
        <v>99</v>
      </c>
      <c r="E15" s="153">
        <f>+E11+E13</f>
        <v>214065878</v>
      </c>
      <c r="F15" s="154"/>
      <c r="G15" s="154"/>
      <c r="H15" s="154"/>
      <c r="I15" s="154"/>
      <c r="J15" s="154"/>
      <c r="K15" s="154"/>
      <c r="L15" s="154"/>
      <c r="M15" s="154"/>
      <c r="N15" s="154"/>
      <c r="O15" s="154"/>
      <c r="P15" s="154"/>
      <c r="Q15" s="154"/>
      <c r="R15" s="154"/>
      <c r="S15" s="155"/>
      <c r="T15" s="156"/>
      <c r="U15" s="157"/>
      <c r="V15" s="157"/>
      <c r="W15" s="157"/>
      <c r="X15" s="157"/>
      <c r="Y15" s="157"/>
      <c r="Z15" s="157"/>
      <c r="AA15" s="157"/>
      <c r="AB15" s="157"/>
      <c r="AC15" s="154"/>
      <c r="AD15" s="158"/>
      <c r="AE15" s="157"/>
      <c r="AF15" s="155"/>
      <c r="AG15" s="775"/>
      <c r="AH15" s="736"/>
      <c r="AI15" s="736"/>
      <c r="AJ15" s="736"/>
      <c r="AK15" s="736"/>
      <c r="AL15" s="736"/>
      <c r="AM15" s="736"/>
      <c r="AN15" s="736"/>
      <c r="AO15" s="857"/>
      <c r="AP15" s="736"/>
      <c r="AQ15" s="736"/>
      <c r="AR15" s="736"/>
      <c r="AS15" s="736"/>
      <c r="AT15" s="736"/>
      <c r="AU15" s="764"/>
    </row>
    <row r="16" spans="1:47" ht="17.25" customHeight="1">
      <c r="A16" s="780"/>
      <c r="B16" s="735"/>
      <c r="C16" s="724" t="s">
        <v>224</v>
      </c>
      <c r="D16" s="106" t="s">
        <v>94</v>
      </c>
      <c r="E16" s="40">
        <f>+VLOOKUP(C16,'SILVICULTURA 2020'!$B$1:$I$20,8,0)</f>
        <v>804</v>
      </c>
      <c r="F16" s="40"/>
      <c r="G16" s="40"/>
      <c r="H16" s="40"/>
      <c r="I16" s="40"/>
      <c r="J16" s="40"/>
      <c r="K16" s="40"/>
      <c r="L16" s="40"/>
      <c r="M16" s="40"/>
      <c r="N16" s="40"/>
      <c r="O16" s="40"/>
      <c r="P16" s="40"/>
      <c r="Q16" s="40"/>
      <c r="R16" s="109"/>
      <c r="S16" s="115"/>
      <c r="T16" s="111"/>
      <c r="U16" s="110"/>
      <c r="V16" s="110"/>
      <c r="W16" s="110"/>
      <c r="X16" s="110"/>
      <c r="Y16" s="110"/>
      <c r="Z16" s="110"/>
      <c r="AA16" s="110"/>
      <c r="AB16" s="110"/>
      <c r="AC16" s="38"/>
      <c r="AD16" s="39"/>
      <c r="AE16" s="110"/>
      <c r="AF16" s="115"/>
      <c r="AG16" s="773" t="str">
        <f aca="true" t="shared" si="0" ref="AG16">+C16</f>
        <v>2-CHAPINERO</v>
      </c>
      <c r="AH16" s="734" t="s">
        <v>257</v>
      </c>
      <c r="AI16" s="734" t="s">
        <v>257</v>
      </c>
      <c r="AJ16" s="734" t="s">
        <v>257</v>
      </c>
      <c r="AK16" s="734" t="s">
        <v>257</v>
      </c>
      <c r="AL16" s="734" t="s">
        <v>257</v>
      </c>
      <c r="AM16" s="734"/>
      <c r="AN16" s="734"/>
      <c r="AO16" s="857"/>
      <c r="AP16" s="734" t="s">
        <v>257</v>
      </c>
      <c r="AQ16" s="734" t="s">
        <v>257</v>
      </c>
      <c r="AR16" s="734" t="s">
        <v>259</v>
      </c>
      <c r="AS16" s="734" t="s">
        <v>260</v>
      </c>
      <c r="AT16" s="734"/>
      <c r="AU16" s="764"/>
    </row>
    <row r="17" spans="1:47" ht="17.25" customHeight="1">
      <c r="A17" s="780"/>
      <c r="B17" s="735"/>
      <c r="C17" s="724"/>
      <c r="D17" s="107" t="s">
        <v>6</v>
      </c>
      <c r="E17" s="40">
        <f>+VLOOKUP(C16,'SILVICULTURA 2020'!$B$1:$I$20,7,0)</f>
        <v>152665519</v>
      </c>
      <c r="F17" s="40"/>
      <c r="G17" s="40"/>
      <c r="H17" s="40"/>
      <c r="I17" s="40"/>
      <c r="J17" s="40"/>
      <c r="K17" s="40"/>
      <c r="L17" s="40"/>
      <c r="M17" s="40"/>
      <c r="N17" s="40"/>
      <c r="O17" s="40"/>
      <c r="P17" s="40"/>
      <c r="Q17" s="40"/>
      <c r="R17" s="40"/>
      <c r="S17" s="116"/>
      <c r="T17" s="112"/>
      <c r="U17" s="36"/>
      <c r="V17" s="36"/>
      <c r="W17" s="36"/>
      <c r="X17" s="36"/>
      <c r="Y17" s="36"/>
      <c r="Z17" s="36"/>
      <c r="AA17" s="36"/>
      <c r="AB17" s="36"/>
      <c r="AC17" s="40"/>
      <c r="AD17" s="40"/>
      <c r="AE17" s="36"/>
      <c r="AF17" s="116"/>
      <c r="AG17" s="774"/>
      <c r="AH17" s="735"/>
      <c r="AI17" s="735"/>
      <c r="AJ17" s="735"/>
      <c r="AK17" s="735"/>
      <c r="AL17" s="735"/>
      <c r="AM17" s="735"/>
      <c r="AN17" s="735"/>
      <c r="AO17" s="857"/>
      <c r="AP17" s="735"/>
      <c r="AQ17" s="735"/>
      <c r="AR17" s="735"/>
      <c r="AS17" s="735"/>
      <c r="AT17" s="735"/>
      <c r="AU17" s="764"/>
    </row>
    <row r="18" spans="1:47" ht="17.25" customHeight="1">
      <c r="A18" s="780"/>
      <c r="B18" s="735"/>
      <c r="C18" s="724"/>
      <c r="D18" s="106" t="s">
        <v>95</v>
      </c>
      <c r="E18" s="40">
        <v>0</v>
      </c>
      <c r="F18" s="38"/>
      <c r="G18" s="38"/>
      <c r="H18" s="38"/>
      <c r="I18" s="38"/>
      <c r="J18" s="38"/>
      <c r="K18" s="38"/>
      <c r="L18" s="38"/>
      <c r="M18" s="38"/>
      <c r="N18" s="38"/>
      <c r="O18" s="38"/>
      <c r="P18" s="38"/>
      <c r="Q18" s="38"/>
      <c r="R18" s="38"/>
      <c r="S18" s="117"/>
      <c r="T18" s="113"/>
      <c r="U18" s="41"/>
      <c r="V18" s="41"/>
      <c r="W18" s="41"/>
      <c r="X18" s="41"/>
      <c r="Y18" s="41"/>
      <c r="Z18" s="41"/>
      <c r="AA18" s="41"/>
      <c r="AB18" s="41"/>
      <c r="AC18" s="38"/>
      <c r="AD18" s="40"/>
      <c r="AE18" s="41"/>
      <c r="AF18" s="117"/>
      <c r="AG18" s="774"/>
      <c r="AH18" s="735"/>
      <c r="AI18" s="735"/>
      <c r="AJ18" s="735"/>
      <c r="AK18" s="735"/>
      <c r="AL18" s="735"/>
      <c r="AM18" s="735"/>
      <c r="AN18" s="735"/>
      <c r="AO18" s="857"/>
      <c r="AP18" s="735"/>
      <c r="AQ18" s="735"/>
      <c r="AR18" s="735"/>
      <c r="AS18" s="735"/>
      <c r="AT18" s="735"/>
      <c r="AU18" s="764"/>
    </row>
    <row r="19" spans="1:47" ht="17.25" customHeight="1">
      <c r="A19" s="780"/>
      <c r="B19" s="735"/>
      <c r="C19" s="724"/>
      <c r="D19" s="107" t="s">
        <v>7</v>
      </c>
      <c r="E19" s="40">
        <v>0</v>
      </c>
      <c r="F19" s="38"/>
      <c r="G19" s="38"/>
      <c r="H19" s="38"/>
      <c r="I19" s="38"/>
      <c r="J19" s="38"/>
      <c r="K19" s="38"/>
      <c r="L19" s="38"/>
      <c r="M19" s="38"/>
      <c r="N19" s="38"/>
      <c r="O19" s="38"/>
      <c r="P19" s="38"/>
      <c r="Q19" s="38"/>
      <c r="R19" s="38"/>
      <c r="S19" s="117"/>
      <c r="T19" s="113"/>
      <c r="U19" s="41"/>
      <c r="V19" s="41"/>
      <c r="W19" s="41"/>
      <c r="X19" s="41"/>
      <c r="Y19" s="41"/>
      <c r="Z19" s="41"/>
      <c r="AA19" s="41"/>
      <c r="AB19" s="41"/>
      <c r="AC19" s="38"/>
      <c r="AD19" s="40"/>
      <c r="AE19" s="41"/>
      <c r="AF19" s="117"/>
      <c r="AG19" s="774"/>
      <c r="AH19" s="735"/>
      <c r="AI19" s="735"/>
      <c r="AJ19" s="735"/>
      <c r="AK19" s="735"/>
      <c r="AL19" s="735"/>
      <c r="AM19" s="735"/>
      <c r="AN19" s="735"/>
      <c r="AO19" s="857"/>
      <c r="AP19" s="735"/>
      <c r="AQ19" s="735"/>
      <c r="AR19" s="735"/>
      <c r="AS19" s="735"/>
      <c r="AT19" s="735"/>
      <c r="AU19" s="764"/>
    </row>
    <row r="20" spans="1:47" ht="17.25" customHeight="1">
      <c r="A20" s="780"/>
      <c r="B20" s="735"/>
      <c r="C20" s="724"/>
      <c r="D20" s="106" t="s">
        <v>96</v>
      </c>
      <c r="E20" s="153">
        <f>+E16+E19</f>
        <v>804</v>
      </c>
      <c r="F20" s="154"/>
      <c r="G20" s="154"/>
      <c r="H20" s="154"/>
      <c r="I20" s="154"/>
      <c r="J20" s="154"/>
      <c r="K20" s="154"/>
      <c r="L20" s="154"/>
      <c r="M20" s="154"/>
      <c r="N20" s="154"/>
      <c r="O20" s="154"/>
      <c r="P20" s="154"/>
      <c r="Q20" s="154"/>
      <c r="R20" s="154"/>
      <c r="S20" s="155"/>
      <c r="T20" s="156"/>
      <c r="U20" s="157"/>
      <c r="V20" s="157"/>
      <c r="W20" s="157"/>
      <c r="X20" s="157"/>
      <c r="Y20" s="157"/>
      <c r="Z20" s="157"/>
      <c r="AA20" s="157"/>
      <c r="AB20" s="157"/>
      <c r="AC20" s="154"/>
      <c r="AD20" s="158"/>
      <c r="AE20" s="157"/>
      <c r="AF20" s="155"/>
      <c r="AG20" s="774"/>
      <c r="AH20" s="735"/>
      <c r="AI20" s="735"/>
      <c r="AJ20" s="735"/>
      <c r="AK20" s="735"/>
      <c r="AL20" s="735"/>
      <c r="AM20" s="735"/>
      <c r="AN20" s="735"/>
      <c r="AO20" s="857"/>
      <c r="AP20" s="735"/>
      <c r="AQ20" s="735"/>
      <c r="AR20" s="735"/>
      <c r="AS20" s="735"/>
      <c r="AT20" s="735"/>
      <c r="AU20" s="764"/>
    </row>
    <row r="21" spans="1:47" ht="17.25" customHeight="1">
      <c r="A21" s="780"/>
      <c r="B21" s="735"/>
      <c r="C21" s="724"/>
      <c r="D21" s="107" t="s">
        <v>99</v>
      </c>
      <c r="E21" s="153">
        <f>+E17+E19</f>
        <v>152665519</v>
      </c>
      <c r="F21" s="154"/>
      <c r="G21" s="154"/>
      <c r="H21" s="154"/>
      <c r="I21" s="154"/>
      <c r="J21" s="154"/>
      <c r="K21" s="154"/>
      <c r="L21" s="154"/>
      <c r="M21" s="154"/>
      <c r="N21" s="154"/>
      <c r="O21" s="154"/>
      <c r="P21" s="154"/>
      <c r="Q21" s="154"/>
      <c r="R21" s="154"/>
      <c r="S21" s="155"/>
      <c r="T21" s="156"/>
      <c r="U21" s="157"/>
      <c r="V21" s="157"/>
      <c r="W21" s="157"/>
      <c r="X21" s="157"/>
      <c r="Y21" s="157"/>
      <c r="Z21" s="157"/>
      <c r="AA21" s="157"/>
      <c r="AB21" s="157"/>
      <c r="AC21" s="154"/>
      <c r="AD21" s="158"/>
      <c r="AE21" s="157"/>
      <c r="AF21" s="155"/>
      <c r="AG21" s="775"/>
      <c r="AH21" s="736"/>
      <c r="AI21" s="736"/>
      <c r="AJ21" s="736"/>
      <c r="AK21" s="736"/>
      <c r="AL21" s="736"/>
      <c r="AM21" s="736"/>
      <c r="AN21" s="736"/>
      <c r="AO21" s="857"/>
      <c r="AP21" s="736"/>
      <c r="AQ21" s="736"/>
      <c r="AR21" s="736"/>
      <c r="AS21" s="736"/>
      <c r="AT21" s="736"/>
      <c r="AU21" s="764"/>
    </row>
    <row r="22" spans="1:47" ht="17.25" customHeight="1">
      <c r="A22" s="780"/>
      <c r="B22" s="735"/>
      <c r="C22" s="724" t="s">
        <v>225</v>
      </c>
      <c r="D22" s="106" t="s">
        <v>94</v>
      </c>
      <c r="E22" s="40">
        <f>+VLOOKUP(C22,'SILVICULTURA 2020'!$B$1:$I$20,8,0)</f>
        <v>140</v>
      </c>
      <c r="F22" s="40"/>
      <c r="G22" s="40"/>
      <c r="H22" s="40"/>
      <c r="I22" s="40"/>
      <c r="J22" s="40"/>
      <c r="K22" s="40"/>
      <c r="L22" s="40"/>
      <c r="M22" s="40"/>
      <c r="N22" s="40"/>
      <c r="O22" s="40"/>
      <c r="P22" s="40"/>
      <c r="Q22" s="40"/>
      <c r="R22" s="109"/>
      <c r="S22" s="115"/>
      <c r="T22" s="111"/>
      <c r="U22" s="110"/>
      <c r="V22" s="110"/>
      <c r="W22" s="110"/>
      <c r="X22" s="110"/>
      <c r="Y22" s="110"/>
      <c r="Z22" s="110"/>
      <c r="AA22" s="110"/>
      <c r="AB22" s="110"/>
      <c r="AC22" s="38"/>
      <c r="AD22" s="39"/>
      <c r="AE22" s="110"/>
      <c r="AF22" s="115"/>
      <c r="AG22" s="773" t="str">
        <f aca="true" t="shared" si="1" ref="AG22">+C22</f>
        <v>3-SANTA FE</v>
      </c>
      <c r="AH22" s="734" t="s">
        <v>257</v>
      </c>
      <c r="AI22" s="734" t="s">
        <v>257</v>
      </c>
      <c r="AJ22" s="734" t="s">
        <v>257</v>
      </c>
      <c r="AK22" s="734" t="s">
        <v>257</v>
      </c>
      <c r="AL22" s="734" t="s">
        <v>257</v>
      </c>
      <c r="AM22" s="734"/>
      <c r="AN22" s="734"/>
      <c r="AO22" s="857"/>
      <c r="AP22" s="734" t="s">
        <v>257</v>
      </c>
      <c r="AQ22" s="734" t="s">
        <v>257</v>
      </c>
      <c r="AR22" s="734" t="s">
        <v>259</v>
      </c>
      <c r="AS22" s="734" t="s">
        <v>260</v>
      </c>
      <c r="AT22" s="734"/>
      <c r="AU22" s="764"/>
    </row>
    <row r="23" spans="1:47" ht="17.25" customHeight="1">
      <c r="A23" s="780"/>
      <c r="B23" s="735"/>
      <c r="C23" s="724"/>
      <c r="D23" s="107" t="s">
        <v>6</v>
      </c>
      <c r="E23" s="40">
        <f>+VLOOKUP(C22,'SILVICULTURA 2020'!$B$1:$I$20,7,0)</f>
        <v>26639309</v>
      </c>
      <c r="F23" s="40"/>
      <c r="G23" s="40"/>
      <c r="H23" s="40"/>
      <c r="I23" s="40"/>
      <c r="J23" s="40"/>
      <c r="K23" s="40"/>
      <c r="L23" s="40"/>
      <c r="M23" s="40"/>
      <c r="N23" s="40"/>
      <c r="O23" s="40"/>
      <c r="P23" s="40"/>
      <c r="Q23" s="40"/>
      <c r="R23" s="40"/>
      <c r="S23" s="116"/>
      <c r="T23" s="112"/>
      <c r="U23" s="36"/>
      <c r="V23" s="36"/>
      <c r="W23" s="36"/>
      <c r="X23" s="36"/>
      <c r="Y23" s="36"/>
      <c r="Z23" s="36"/>
      <c r="AA23" s="36"/>
      <c r="AB23" s="36"/>
      <c r="AC23" s="40"/>
      <c r="AD23" s="40"/>
      <c r="AE23" s="36"/>
      <c r="AF23" s="116"/>
      <c r="AG23" s="774"/>
      <c r="AH23" s="735"/>
      <c r="AI23" s="735"/>
      <c r="AJ23" s="735"/>
      <c r="AK23" s="735"/>
      <c r="AL23" s="735"/>
      <c r="AM23" s="735"/>
      <c r="AN23" s="735"/>
      <c r="AO23" s="857"/>
      <c r="AP23" s="735"/>
      <c r="AQ23" s="735"/>
      <c r="AR23" s="735"/>
      <c r="AS23" s="735"/>
      <c r="AT23" s="735"/>
      <c r="AU23" s="764"/>
    </row>
    <row r="24" spans="1:47" ht="17.25" customHeight="1">
      <c r="A24" s="780"/>
      <c r="B24" s="735"/>
      <c r="C24" s="724"/>
      <c r="D24" s="106" t="s">
        <v>95</v>
      </c>
      <c r="E24" s="40">
        <v>0</v>
      </c>
      <c r="F24" s="38"/>
      <c r="G24" s="38"/>
      <c r="H24" s="38"/>
      <c r="I24" s="38"/>
      <c r="J24" s="38"/>
      <c r="K24" s="38"/>
      <c r="L24" s="38"/>
      <c r="M24" s="38"/>
      <c r="N24" s="38"/>
      <c r="O24" s="38"/>
      <c r="P24" s="38"/>
      <c r="Q24" s="38"/>
      <c r="R24" s="38"/>
      <c r="S24" s="117"/>
      <c r="T24" s="113"/>
      <c r="U24" s="41"/>
      <c r="V24" s="41"/>
      <c r="W24" s="41"/>
      <c r="X24" s="41"/>
      <c r="Y24" s="41"/>
      <c r="Z24" s="41"/>
      <c r="AA24" s="41"/>
      <c r="AB24" s="41"/>
      <c r="AC24" s="38"/>
      <c r="AD24" s="40"/>
      <c r="AE24" s="41"/>
      <c r="AF24" s="117"/>
      <c r="AG24" s="774"/>
      <c r="AH24" s="735"/>
      <c r="AI24" s="735"/>
      <c r="AJ24" s="735"/>
      <c r="AK24" s="735"/>
      <c r="AL24" s="735"/>
      <c r="AM24" s="735"/>
      <c r="AN24" s="735"/>
      <c r="AO24" s="857"/>
      <c r="AP24" s="735"/>
      <c r="AQ24" s="735"/>
      <c r="AR24" s="735"/>
      <c r="AS24" s="735"/>
      <c r="AT24" s="735"/>
      <c r="AU24" s="764"/>
    </row>
    <row r="25" spans="1:47" ht="17.25" customHeight="1">
      <c r="A25" s="780"/>
      <c r="B25" s="735"/>
      <c r="C25" s="724"/>
      <c r="D25" s="107" t="s">
        <v>7</v>
      </c>
      <c r="E25" s="40">
        <v>0</v>
      </c>
      <c r="F25" s="38"/>
      <c r="G25" s="38"/>
      <c r="H25" s="38"/>
      <c r="I25" s="38"/>
      <c r="J25" s="38"/>
      <c r="K25" s="38"/>
      <c r="L25" s="38"/>
      <c r="M25" s="38"/>
      <c r="N25" s="38"/>
      <c r="O25" s="38"/>
      <c r="P25" s="38"/>
      <c r="Q25" s="38"/>
      <c r="R25" s="38"/>
      <c r="S25" s="117"/>
      <c r="T25" s="113"/>
      <c r="U25" s="41"/>
      <c r="V25" s="41"/>
      <c r="W25" s="41"/>
      <c r="X25" s="41"/>
      <c r="Y25" s="41"/>
      <c r="Z25" s="41"/>
      <c r="AA25" s="41"/>
      <c r="AB25" s="41"/>
      <c r="AC25" s="38"/>
      <c r="AD25" s="40"/>
      <c r="AE25" s="41"/>
      <c r="AF25" s="117"/>
      <c r="AG25" s="774"/>
      <c r="AH25" s="735"/>
      <c r="AI25" s="735"/>
      <c r="AJ25" s="735"/>
      <c r="AK25" s="735"/>
      <c r="AL25" s="735"/>
      <c r="AM25" s="735"/>
      <c r="AN25" s="735"/>
      <c r="AO25" s="857"/>
      <c r="AP25" s="735"/>
      <c r="AQ25" s="735"/>
      <c r="AR25" s="735"/>
      <c r="AS25" s="735"/>
      <c r="AT25" s="735"/>
      <c r="AU25" s="764"/>
    </row>
    <row r="26" spans="1:47" ht="17.25" customHeight="1">
      <c r="A26" s="780"/>
      <c r="B26" s="735"/>
      <c r="C26" s="724"/>
      <c r="D26" s="106" t="s">
        <v>96</v>
      </c>
      <c r="E26" s="153">
        <f>+E22+E25</f>
        <v>140</v>
      </c>
      <c r="F26" s="154"/>
      <c r="G26" s="154"/>
      <c r="H26" s="154"/>
      <c r="I26" s="154"/>
      <c r="J26" s="154"/>
      <c r="K26" s="154"/>
      <c r="L26" s="154"/>
      <c r="M26" s="154"/>
      <c r="N26" s="154"/>
      <c r="O26" s="154"/>
      <c r="P26" s="154"/>
      <c r="Q26" s="154"/>
      <c r="R26" s="154"/>
      <c r="S26" s="155"/>
      <c r="T26" s="156"/>
      <c r="U26" s="157"/>
      <c r="V26" s="157"/>
      <c r="W26" s="157"/>
      <c r="X26" s="157"/>
      <c r="Y26" s="157"/>
      <c r="Z26" s="157"/>
      <c r="AA26" s="157"/>
      <c r="AB26" s="157"/>
      <c r="AC26" s="154"/>
      <c r="AD26" s="158"/>
      <c r="AE26" s="157"/>
      <c r="AF26" s="155"/>
      <c r="AG26" s="774"/>
      <c r="AH26" s="735"/>
      <c r="AI26" s="735"/>
      <c r="AJ26" s="735"/>
      <c r="AK26" s="735"/>
      <c r="AL26" s="735"/>
      <c r="AM26" s="735"/>
      <c r="AN26" s="735"/>
      <c r="AO26" s="857"/>
      <c r="AP26" s="735"/>
      <c r="AQ26" s="735"/>
      <c r="AR26" s="735"/>
      <c r="AS26" s="735"/>
      <c r="AT26" s="735"/>
      <c r="AU26" s="764"/>
    </row>
    <row r="27" spans="1:47" ht="17.25" customHeight="1">
      <c r="A27" s="780"/>
      <c r="B27" s="735"/>
      <c r="C27" s="724"/>
      <c r="D27" s="107" t="s">
        <v>99</v>
      </c>
      <c r="E27" s="153">
        <f>+E23+E25</f>
        <v>26639309</v>
      </c>
      <c r="F27" s="154"/>
      <c r="G27" s="154"/>
      <c r="H27" s="154"/>
      <c r="I27" s="154"/>
      <c r="J27" s="154"/>
      <c r="K27" s="154"/>
      <c r="L27" s="154"/>
      <c r="M27" s="154"/>
      <c r="N27" s="154"/>
      <c r="O27" s="154"/>
      <c r="P27" s="154"/>
      <c r="Q27" s="154"/>
      <c r="R27" s="154"/>
      <c r="S27" s="155"/>
      <c r="T27" s="156"/>
      <c r="U27" s="157"/>
      <c r="V27" s="157"/>
      <c r="W27" s="157"/>
      <c r="X27" s="157"/>
      <c r="Y27" s="157"/>
      <c r="Z27" s="157"/>
      <c r="AA27" s="157"/>
      <c r="AB27" s="157"/>
      <c r="AC27" s="154"/>
      <c r="AD27" s="158"/>
      <c r="AE27" s="157"/>
      <c r="AF27" s="155"/>
      <c r="AG27" s="775"/>
      <c r="AH27" s="736"/>
      <c r="AI27" s="736"/>
      <c r="AJ27" s="736"/>
      <c r="AK27" s="736"/>
      <c r="AL27" s="736"/>
      <c r="AM27" s="736"/>
      <c r="AN27" s="736"/>
      <c r="AO27" s="857"/>
      <c r="AP27" s="736"/>
      <c r="AQ27" s="736"/>
      <c r="AR27" s="736"/>
      <c r="AS27" s="736"/>
      <c r="AT27" s="736"/>
      <c r="AU27" s="764"/>
    </row>
    <row r="28" spans="1:47" ht="17.25" customHeight="1">
      <c r="A28" s="780"/>
      <c r="B28" s="735"/>
      <c r="C28" s="724" t="s">
        <v>226</v>
      </c>
      <c r="D28" s="106" t="s">
        <v>94</v>
      </c>
      <c r="E28" s="40">
        <f>+VLOOKUP(C28,'SILVICULTURA 2020'!$B$1:$I$20,8,0)</f>
        <v>187</v>
      </c>
      <c r="F28" s="40"/>
      <c r="G28" s="40"/>
      <c r="H28" s="40"/>
      <c r="I28" s="40"/>
      <c r="J28" s="40"/>
      <c r="K28" s="40"/>
      <c r="L28" s="40"/>
      <c r="M28" s="40"/>
      <c r="N28" s="40"/>
      <c r="O28" s="40"/>
      <c r="P28" s="40"/>
      <c r="Q28" s="40"/>
      <c r="R28" s="109"/>
      <c r="S28" s="115"/>
      <c r="T28" s="111"/>
      <c r="U28" s="110"/>
      <c r="V28" s="110"/>
      <c r="W28" s="110"/>
      <c r="X28" s="110"/>
      <c r="Y28" s="110"/>
      <c r="Z28" s="110"/>
      <c r="AA28" s="110"/>
      <c r="AB28" s="110"/>
      <c r="AC28" s="38"/>
      <c r="AD28" s="39"/>
      <c r="AE28" s="110"/>
      <c r="AF28" s="115"/>
      <c r="AG28" s="773" t="str">
        <f aca="true" t="shared" si="2" ref="AG28">+C28</f>
        <v>4-SAN CRISTOBAL</v>
      </c>
      <c r="AH28" s="734" t="s">
        <v>257</v>
      </c>
      <c r="AI28" s="734" t="s">
        <v>257</v>
      </c>
      <c r="AJ28" s="734" t="s">
        <v>257</v>
      </c>
      <c r="AK28" s="734" t="s">
        <v>257</v>
      </c>
      <c r="AL28" s="734" t="s">
        <v>257</v>
      </c>
      <c r="AM28" s="734"/>
      <c r="AN28" s="734"/>
      <c r="AO28" s="857"/>
      <c r="AP28" s="734" t="s">
        <v>257</v>
      </c>
      <c r="AQ28" s="734" t="s">
        <v>257</v>
      </c>
      <c r="AR28" s="734" t="s">
        <v>259</v>
      </c>
      <c r="AS28" s="734" t="s">
        <v>260</v>
      </c>
      <c r="AT28" s="734"/>
      <c r="AU28" s="764"/>
    </row>
    <row r="29" spans="1:47" ht="17.25" customHeight="1">
      <c r="A29" s="780"/>
      <c r="B29" s="735"/>
      <c r="C29" s="724"/>
      <c r="D29" s="107" t="s">
        <v>6</v>
      </c>
      <c r="E29" s="40">
        <f>+VLOOKUP(C28,'SILVICULTURA 2020'!$B$1:$I$20,7,0)</f>
        <v>35503609</v>
      </c>
      <c r="F29" s="40"/>
      <c r="G29" s="40"/>
      <c r="H29" s="40"/>
      <c r="I29" s="40"/>
      <c r="J29" s="40"/>
      <c r="K29" s="40"/>
      <c r="L29" s="40"/>
      <c r="M29" s="40"/>
      <c r="N29" s="40"/>
      <c r="O29" s="40"/>
      <c r="P29" s="40"/>
      <c r="Q29" s="40"/>
      <c r="R29" s="40"/>
      <c r="S29" s="116"/>
      <c r="T29" s="112"/>
      <c r="U29" s="36"/>
      <c r="V29" s="36"/>
      <c r="W29" s="36"/>
      <c r="X29" s="36"/>
      <c r="Y29" s="36"/>
      <c r="Z29" s="36"/>
      <c r="AA29" s="36"/>
      <c r="AB29" s="36"/>
      <c r="AC29" s="40"/>
      <c r="AD29" s="40"/>
      <c r="AE29" s="36"/>
      <c r="AF29" s="116"/>
      <c r="AG29" s="774"/>
      <c r="AH29" s="735"/>
      <c r="AI29" s="735"/>
      <c r="AJ29" s="735"/>
      <c r="AK29" s="735"/>
      <c r="AL29" s="735"/>
      <c r="AM29" s="735"/>
      <c r="AN29" s="735"/>
      <c r="AO29" s="857"/>
      <c r="AP29" s="735"/>
      <c r="AQ29" s="735"/>
      <c r="AR29" s="735"/>
      <c r="AS29" s="735"/>
      <c r="AT29" s="735"/>
      <c r="AU29" s="764"/>
    </row>
    <row r="30" spans="1:47" ht="17.25" customHeight="1">
      <c r="A30" s="780"/>
      <c r="B30" s="735"/>
      <c r="C30" s="724"/>
      <c r="D30" s="106" t="s">
        <v>95</v>
      </c>
      <c r="E30" s="40">
        <v>0</v>
      </c>
      <c r="F30" s="38"/>
      <c r="G30" s="38"/>
      <c r="H30" s="38"/>
      <c r="I30" s="38"/>
      <c r="J30" s="38"/>
      <c r="K30" s="38"/>
      <c r="L30" s="38"/>
      <c r="M30" s="38"/>
      <c r="N30" s="38"/>
      <c r="O30" s="38"/>
      <c r="P30" s="38"/>
      <c r="Q30" s="38"/>
      <c r="R30" s="38"/>
      <c r="S30" s="117"/>
      <c r="T30" s="113"/>
      <c r="U30" s="41"/>
      <c r="V30" s="41"/>
      <c r="W30" s="41"/>
      <c r="X30" s="41"/>
      <c r="Y30" s="41"/>
      <c r="Z30" s="41"/>
      <c r="AA30" s="41"/>
      <c r="AB30" s="41"/>
      <c r="AC30" s="38"/>
      <c r="AD30" s="40"/>
      <c r="AE30" s="41"/>
      <c r="AF30" s="117"/>
      <c r="AG30" s="774"/>
      <c r="AH30" s="735"/>
      <c r="AI30" s="735"/>
      <c r="AJ30" s="735"/>
      <c r="AK30" s="735"/>
      <c r="AL30" s="735"/>
      <c r="AM30" s="735"/>
      <c r="AN30" s="735"/>
      <c r="AO30" s="857"/>
      <c r="AP30" s="735"/>
      <c r="AQ30" s="735"/>
      <c r="AR30" s="735"/>
      <c r="AS30" s="735"/>
      <c r="AT30" s="735"/>
      <c r="AU30" s="764"/>
    </row>
    <row r="31" spans="1:47" ht="17.25" customHeight="1">
      <c r="A31" s="780"/>
      <c r="B31" s="735"/>
      <c r="C31" s="724"/>
      <c r="D31" s="107" t="s">
        <v>7</v>
      </c>
      <c r="E31" s="40">
        <v>0</v>
      </c>
      <c r="F31" s="38"/>
      <c r="G31" s="38"/>
      <c r="H31" s="38"/>
      <c r="I31" s="38"/>
      <c r="J31" s="38"/>
      <c r="K31" s="38"/>
      <c r="L31" s="38"/>
      <c r="M31" s="38"/>
      <c r="N31" s="38"/>
      <c r="O31" s="38"/>
      <c r="P31" s="38"/>
      <c r="Q31" s="38"/>
      <c r="R31" s="38"/>
      <c r="S31" s="117"/>
      <c r="T31" s="113"/>
      <c r="U31" s="41"/>
      <c r="V31" s="41"/>
      <c r="W31" s="41"/>
      <c r="X31" s="41"/>
      <c r="Y31" s="41"/>
      <c r="Z31" s="41"/>
      <c r="AA31" s="41"/>
      <c r="AB31" s="41"/>
      <c r="AC31" s="38"/>
      <c r="AD31" s="40"/>
      <c r="AE31" s="41"/>
      <c r="AF31" s="117"/>
      <c r="AG31" s="774"/>
      <c r="AH31" s="735"/>
      <c r="AI31" s="735"/>
      <c r="AJ31" s="735"/>
      <c r="AK31" s="735"/>
      <c r="AL31" s="735"/>
      <c r="AM31" s="735"/>
      <c r="AN31" s="735"/>
      <c r="AO31" s="857"/>
      <c r="AP31" s="735"/>
      <c r="AQ31" s="735"/>
      <c r="AR31" s="735"/>
      <c r="AS31" s="735"/>
      <c r="AT31" s="735"/>
      <c r="AU31" s="764"/>
    </row>
    <row r="32" spans="1:47" ht="17.25" customHeight="1">
      <c r="A32" s="780"/>
      <c r="B32" s="735"/>
      <c r="C32" s="724"/>
      <c r="D32" s="106" t="s">
        <v>96</v>
      </c>
      <c r="E32" s="153">
        <f>+E28+E31</f>
        <v>187</v>
      </c>
      <c r="F32" s="154"/>
      <c r="G32" s="154"/>
      <c r="H32" s="154"/>
      <c r="I32" s="154"/>
      <c r="J32" s="154"/>
      <c r="K32" s="154"/>
      <c r="L32" s="154"/>
      <c r="M32" s="154"/>
      <c r="N32" s="154"/>
      <c r="O32" s="154"/>
      <c r="P32" s="154"/>
      <c r="Q32" s="154"/>
      <c r="R32" s="154"/>
      <c r="S32" s="155"/>
      <c r="T32" s="156"/>
      <c r="U32" s="157"/>
      <c r="V32" s="157"/>
      <c r="W32" s="157"/>
      <c r="X32" s="157"/>
      <c r="Y32" s="157"/>
      <c r="Z32" s="157"/>
      <c r="AA32" s="157"/>
      <c r="AB32" s="157"/>
      <c r="AC32" s="154"/>
      <c r="AD32" s="158"/>
      <c r="AE32" s="157"/>
      <c r="AF32" s="155"/>
      <c r="AG32" s="774"/>
      <c r="AH32" s="735"/>
      <c r="AI32" s="735"/>
      <c r="AJ32" s="735"/>
      <c r="AK32" s="735"/>
      <c r="AL32" s="735"/>
      <c r="AM32" s="735"/>
      <c r="AN32" s="735"/>
      <c r="AO32" s="857"/>
      <c r="AP32" s="735"/>
      <c r="AQ32" s="735"/>
      <c r="AR32" s="735"/>
      <c r="AS32" s="735"/>
      <c r="AT32" s="735"/>
      <c r="AU32" s="764"/>
    </row>
    <row r="33" spans="1:47" ht="17.25" customHeight="1">
      <c r="A33" s="780"/>
      <c r="B33" s="735"/>
      <c r="C33" s="724"/>
      <c r="D33" s="107" t="s">
        <v>99</v>
      </c>
      <c r="E33" s="153">
        <f>+E29+E31</f>
        <v>35503609</v>
      </c>
      <c r="F33" s="154"/>
      <c r="G33" s="154"/>
      <c r="H33" s="154"/>
      <c r="I33" s="154"/>
      <c r="J33" s="154"/>
      <c r="K33" s="154"/>
      <c r="L33" s="154"/>
      <c r="M33" s="154"/>
      <c r="N33" s="154"/>
      <c r="O33" s="154"/>
      <c r="P33" s="154"/>
      <c r="Q33" s="154"/>
      <c r="R33" s="154"/>
      <c r="S33" s="155"/>
      <c r="T33" s="156"/>
      <c r="U33" s="157"/>
      <c r="V33" s="157"/>
      <c r="W33" s="157"/>
      <c r="X33" s="157"/>
      <c r="Y33" s="157"/>
      <c r="Z33" s="157"/>
      <c r="AA33" s="157"/>
      <c r="AB33" s="157"/>
      <c r="AC33" s="154"/>
      <c r="AD33" s="158"/>
      <c r="AE33" s="157"/>
      <c r="AF33" s="155"/>
      <c r="AG33" s="775"/>
      <c r="AH33" s="736"/>
      <c r="AI33" s="736"/>
      <c r="AJ33" s="736"/>
      <c r="AK33" s="736"/>
      <c r="AL33" s="736"/>
      <c r="AM33" s="736"/>
      <c r="AN33" s="736"/>
      <c r="AO33" s="857"/>
      <c r="AP33" s="736"/>
      <c r="AQ33" s="736"/>
      <c r="AR33" s="736"/>
      <c r="AS33" s="736"/>
      <c r="AT33" s="736"/>
      <c r="AU33" s="764"/>
    </row>
    <row r="34" spans="1:47" ht="17.25" customHeight="1">
      <c r="A34" s="780"/>
      <c r="B34" s="735"/>
      <c r="C34" s="724" t="s">
        <v>227</v>
      </c>
      <c r="D34" s="106" t="s">
        <v>94</v>
      </c>
      <c r="E34" s="40">
        <f>+VLOOKUP(C34,'SILVICULTURA 2020'!$B$1:$I$20,8,0)</f>
        <v>277</v>
      </c>
      <c r="F34" s="40"/>
      <c r="G34" s="40"/>
      <c r="H34" s="40"/>
      <c r="I34" s="40"/>
      <c r="J34" s="40"/>
      <c r="K34" s="40"/>
      <c r="L34" s="40"/>
      <c r="M34" s="40"/>
      <c r="N34" s="40"/>
      <c r="O34" s="40"/>
      <c r="P34" s="40"/>
      <c r="Q34" s="40"/>
      <c r="R34" s="109"/>
      <c r="S34" s="115"/>
      <c r="T34" s="111"/>
      <c r="U34" s="110"/>
      <c r="V34" s="110"/>
      <c r="W34" s="110"/>
      <c r="X34" s="110"/>
      <c r="Y34" s="110"/>
      <c r="Z34" s="110"/>
      <c r="AA34" s="110"/>
      <c r="AB34" s="110"/>
      <c r="AC34" s="38"/>
      <c r="AD34" s="39"/>
      <c r="AE34" s="110"/>
      <c r="AF34" s="115"/>
      <c r="AG34" s="773" t="str">
        <f aca="true" t="shared" si="3" ref="AG34">+C34</f>
        <v>5-USME</v>
      </c>
      <c r="AH34" s="734" t="s">
        <v>257</v>
      </c>
      <c r="AI34" s="734" t="s">
        <v>257</v>
      </c>
      <c r="AJ34" s="734" t="s">
        <v>257</v>
      </c>
      <c r="AK34" s="734" t="s">
        <v>257</v>
      </c>
      <c r="AL34" s="734" t="s">
        <v>257</v>
      </c>
      <c r="AM34" s="734"/>
      <c r="AN34" s="734"/>
      <c r="AO34" s="857"/>
      <c r="AP34" s="734" t="s">
        <v>257</v>
      </c>
      <c r="AQ34" s="734" t="s">
        <v>257</v>
      </c>
      <c r="AR34" s="734" t="s">
        <v>259</v>
      </c>
      <c r="AS34" s="734" t="s">
        <v>260</v>
      </c>
      <c r="AT34" s="734"/>
      <c r="AU34" s="764"/>
    </row>
    <row r="35" spans="1:47" ht="17.25" customHeight="1">
      <c r="A35" s="780"/>
      <c r="B35" s="735"/>
      <c r="C35" s="724"/>
      <c r="D35" s="107" t="s">
        <v>6</v>
      </c>
      <c r="E35" s="40">
        <f>+VLOOKUP(C34,'SILVICULTURA 2020'!$B$1:$I$20,7,0)</f>
        <v>52536059</v>
      </c>
      <c r="F35" s="40"/>
      <c r="G35" s="40"/>
      <c r="H35" s="40"/>
      <c r="I35" s="40"/>
      <c r="J35" s="40"/>
      <c r="K35" s="40"/>
      <c r="L35" s="40"/>
      <c r="M35" s="40"/>
      <c r="N35" s="40"/>
      <c r="O35" s="40"/>
      <c r="P35" s="40"/>
      <c r="Q35" s="40"/>
      <c r="R35" s="40"/>
      <c r="S35" s="116"/>
      <c r="T35" s="112"/>
      <c r="U35" s="36"/>
      <c r="V35" s="36"/>
      <c r="W35" s="36"/>
      <c r="X35" s="36"/>
      <c r="Y35" s="36"/>
      <c r="Z35" s="36"/>
      <c r="AA35" s="36"/>
      <c r="AB35" s="36"/>
      <c r="AC35" s="40"/>
      <c r="AD35" s="40"/>
      <c r="AE35" s="36"/>
      <c r="AF35" s="116"/>
      <c r="AG35" s="774"/>
      <c r="AH35" s="735"/>
      <c r="AI35" s="735"/>
      <c r="AJ35" s="735"/>
      <c r="AK35" s="735"/>
      <c r="AL35" s="735"/>
      <c r="AM35" s="735"/>
      <c r="AN35" s="735"/>
      <c r="AO35" s="857"/>
      <c r="AP35" s="735"/>
      <c r="AQ35" s="735"/>
      <c r="AR35" s="735"/>
      <c r="AS35" s="735"/>
      <c r="AT35" s="735"/>
      <c r="AU35" s="764"/>
    </row>
    <row r="36" spans="1:47" ht="17.25" customHeight="1">
      <c r="A36" s="780"/>
      <c r="B36" s="735"/>
      <c r="C36" s="724"/>
      <c r="D36" s="106" t="s">
        <v>95</v>
      </c>
      <c r="E36" s="40">
        <v>0</v>
      </c>
      <c r="F36" s="38"/>
      <c r="G36" s="38"/>
      <c r="H36" s="38"/>
      <c r="I36" s="38"/>
      <c r="J36" s="38"/>
      <c r="K36" s="38"/>
      <c r="L36" s="38"/>
      <c r="M36" s="38"/>
      <c r="N36" s="38"/>
      <c r="O36" s="38"/>
      <c r="P36" s="38"/>
      <c r="Q36" s="38"/>
      <c r="R36" s="38"/>
      <c r="S36" s="117"/>
      <c r="T36" s="113"/>
      <c r="U36" s="41"/>
      <c r="V36" s="41"/>
      <c r="W36" s="41"/>
      <c r="X36" s="41"/>
      <c r="Y36" s="41"/>
      <c r="Z36" s="41"/>
      <c r="AA36" s="41"/>
      <c r="AB36" s="41"/>
      <c r="AC36" s="38"/>
      <c r="AD36" s="40"/>
      <c r="AE36" s="41"/>
      <c r="AF36" s="117"/>
      <c r="AG36" s="774"/>
      <c r="AH36" s="735"/>
      <c r="AI36" s="735"/>
      <c r="AJ36" s="735"/>
      <c r="AK36" s="735"/>
      <c r="AL36" s="735"/>
      <c r="AM36" s="735"/>
      <c r="AN36" s="735"/>
      <c r="AO36" s="857"/>
      <c r="AP36" s="735"/>
      <c r="AQ36" s="735"/>
      <c r="AR36" s="735"/>
      <c r="AS36" s="735"/>
      <c r="AT36" s="735"/>
      <c r="AU36" s="764"/>
    </row>
    <row r="37" spans="1:47" ht="17.25" customHeight="1">
      <c r="A37" s="780"/>
      <c r="B37" s="735"/>
      <c r="C37" s="724"/>
      <c r="D37" s="107" t="s">
        <v>7</v>
      </c>
      <c r="E37" s="40">
        <v>0</v>
      </c>
      <c r="F37" s="38"/>
      <c r="G37" s="38"/>
      <c r="H37" s="38"/>
      <c r="I37" s="38"/>
      <c r="J37" s="38"/>
      <c r="K37" s="38"/>
      <c r="L37" s="38"/>
      <c r="M37" s="38"/>
      <c r="N37" s="38"/>
      <c r="O37" s="38"/>
      <c r="P37" s="38"/>
      <c r="Q37" s="38"/>
      <c r="R37" s="38"/>
      <c r="S37" s="117"/>
      <c r="T37" s="113"/>
      <c r="U37" s="41"/>
      <c r="V37" s="41"/>
      <c r="W37" s="41"/>
      <c r="X37" s="41"/>
      <c r="Y37" s="41"/>
      <c r="Z37" s="41"/>
      <c r="AA37" s="41"/>
      <c r="AB37" s="41"/>
      <c r="AC37" s="38"/>
      <c r="AD37" s="40"/>
      <c r="AE37" s="41"/>
      <c r="AF37" s="117"/>
      <c r="AG37" s="774"/>
      <c r="AH37" s="735"/>
      <c r="AI37" s="735"/>
      <c r="AJ37" s="735"/>
      <c r="AK37" s="735"/>
      <c r="AL37" s="735"/>
      <c r="AM37" s="735"/>
      <c r="AN37" s="735"/>
      <c r="AO37" s="857"/>
      <c r="AP37" s="735"/>
      <c r="AQ37" s="735"/>
      <c r="AR37" s="735"/>
      <c r="AS37" s="735"/>
      <c r="AT37" s="735"/>
      <c r="AU37" s="764"/>
    </row>
    <row r="38" spans="1:47" ht="17.25" customHeight="1">
      <c r="A38" s="780"/>
      <c r="B38" s="735"/>
      <c r="C38" s="724"/>
      <c r="D38" s="106" t="s">
        <v>96</v>
      </c>
      <c r="E38" s="153">
        <f>+E34+E37</f>
        <v>277</v>
      </c>
      <c r="F38" s="154"/>
      <c r="G38" s="154"/>
      <c r="H38" s="154"/>
      <c r="I38" s="154"/>
      <c r="J38" s="154"/>
      <c r="K38" s="154"/>
      <c r="L38" s="154"/>
      <c r="M38" s="154"/>
      <c r="N38" s="154"/>
      <c r="O38" s="154"/>
      <c r="P38" s="154"/>
      <c r="Q38" s="154"/>
      <c r="R38" s="154"/>
      <c r="S38" s="155"/>
      <c r="T38" s="156"/>
      <c r="U38" s="157"/>
      <c r="V38" s="157"/>
      <c r="W38" s="157"/>
      <c r="X38" s="157"/>
      <c r="Y38" s="157"/>
      <c r="Z38" s="157"/>
      <c r="AA38" s="157"/>
      <c r="AB38" s="157"/>
      <c r="AC38" s="154"/>
      <c r="AD38" s="158"/>
      <c r="AE38" s="157"/>
      <c r="AF38" s="155"/>
      <c r="AG38" s="774"/>
      <c r="AH38" s="735"/>
      <c r="AI38" s="735"/>
      <c r="AJ38" s="735"/>
      <c r="AK38" s="735"/>
      <c r="AL38" s="735"/>
      <c r="AM38" s="735"/>
      <c r="AN38" s="735"/>
      <c r="AO38" s="857"/>
      <c r="AP38" s="735"/>
      <c r="AQ38" s="735"/>
      <c r="AR38" s="735"/>
      <c r="AS38" s="735"/>
      <c r="AT38" s="735"/>
      <c r="AU38" s="764"/>
    </row>
    <row r="39" spans="1:47" ht="17.25" customHeight="1">
      <c r="A39" s="780"/>
      <c r="B39" s="735"/>
      <c r="C39" s="724"/>
      <c r="D39" s="107" t="s">
        <v>99</v>
      </c>
      <c r="E39" s="153">
        <f>+E35+E37</f>
        <v>52536059</v>
      </c>
      <c r="F39" s="154"/>
      <c r="G39" s="154"/>
      <c r="H39" s="154"/>
      <c r="I39" s="154"/>
      <c r="J39" s="154"/>
      <c r="K39" s="154"/>
      <c r="L39" s="154"/>
      <c r="M39" s="154"/>
      <c r="N39" s="154"/>
      <c r="O39" s="154"/>
      <c r="P39" s="154"/>
      <c r="Q39" s="154"/>
      <c r="R39" s="154"/>
      <c r="S39" s="155"/>
      <c r="T39" s="156"/>
      <c r="U39" s="157"/>
      <c r="V39" s="157"/>
      <c r="W39" s="157"/>
      <c r="X39" s="157"/>
      <c r="Y39" s="157"/>
      <c r="Z39" s="157"/>
      <c r="AA39" s="157"/>
      <c r="AB39" s="157"/>
      <c r="AC39" s="154"/>
      <c r="AD39" s="158"/>
      <c r="AE39" s="157"/>
      <c r="AF39" s="155"/>
      <c r="AG39" s="775"/>
      <c r="AH39" s="736"/>
      <c r="AI39" s="736"/>
      <c r="AJ39" s="736"/>
      <c r="AK39" s="736"/>
      <c r="AL39" s="736"/>
      <c r="AM39" s="736"/>
      <c r="AN39" s="736"/>
      <c r="AO39" s="857"/>
      <c r="AP39" s="736"/>
      <c r="AQ39" s="736"/>
      <c r="AR39" s="736"/>
      <c r="AS39" s="736"/>
      <c r="AT39" s="736"/>
      <c r="AU39" s="764"/>
    </row>
    <row r="40" spans="1:47" ht="17.25" customHeight="1">
      <c r="A40" s="780"/>
      <c r="B40" s="735"/>
      <c r="C40" s="724" t="s">
        <v>228</v>
      </c>
      <c r="D40" s="106" t="s">
        <v>94</v>
      </c>
      <c r="E40" s="40">
        <f>+VLOOKUP(C40,'SILVICULTURA 2020'!$B$1:$I$20,8,0)</f>
        <v>212</v>
      </c>
      <c r="F40" s="40"/>
      <c r="G40" s="40"/>
      <c r="H40" s="40"/>
      <c r="I40" s="40"/>
      <c r="J40" s="40"/>
      <c r="K40" s="40"/>
      <c r="L40" s="40"/>
      <c r="M40" s="40"/>
      <c r="N40" s="40"/>
      <c r="O40" s="40"/>
      <c r="P40" s="40"/>
      <c r="Q40" s="40"/>
      <c r="R40" s="109"/>
      <c r="S40" s="115"/>
      <c r="T40" s="111"/>
      <c r="U40" s="110"/>
      <c r="V40" s="110"/>
      <c r="W40" s="110"/>
      <c r="X40" s="110"/>
      <c r="Y40" s="110"/>
      <c r="Z40" s="110"/>
      <c r="AA40" s="110"/>
      <c r="AB40" s="110"/>
      <c r="AC40" s="38"/>
      <c r="AD40" s="39"/>
      <c r="AE40" s="110"/>
      <c r="AF40" s="115"/>
      <c r="AG40" s="773" t="str">
        <f aca="true" t="shared" si="4" ref="AG40">+C40</f>
        <v>6-TUNJUELITO</v>
      </c>
      <c r="AH40" s="734" t="s">
        <v>257</v>
      </c>
      <c r="AI40" s="734" t="s">
        <v>257</v>
      </c>
      <c r="AJ40" s="734" t="s">
        <v>257</v>
      </c>
      <c r="AK40" s="734" t="s">
        <v>257</v>
      </c>
      <c r="AL40" s="734" t="s">
        <v>257</v>
      </c>
      <c r="AM40" s="734"/>
      <c r="AN40" s="734"/>
      <c r="AO40" s="857"/>
      <c r="AP40" s="734" t="s">
        <v>257</v>
      </c>
      <c r="AQ40" s="734" t="s">
        <v>257</v>
      </c>
      <c r="AR40" s="734" t="s">
        <v>259</v>
      </c>
      <c r="AS40" s="734" t="s">
        <v>260</v>
      </c>
      <c r="AT40" s="734"/>
      <c r="AU40" s="764"/>
    </row>
    <row r="41" spans="1:47" ht="17.25" customHeight="1">
      <c r="A41" s="780"/>
      <c r="B41" s="735"/>
      <c r="C41" s="724"/>
      <c r="D41" s="107" t="s">
        <v>6</v>
      </c>
      <c r="E41" s="40">
        <f>+VLOOKUP(C40,'SILVICULTURA 2020'!$B$1:$I$20,7,0)</f>
        <v>40307038</v>
      </c>
      <c r="F41" s="40"/>
      <c r="G41" s="40"/>
      <c r="H41" s="40"/>
      <c r="I41" s="40"/>
      <c r="J41" s="40"/>
      <c r="K41" s="40"/>
      <c r="L41" s="40"/>
      <c r="M41" s="40"/>
      <c r="N41" s="40"/>
      <c r="O41" s="40"/>
      <c r="P41" s="40"/>
      <c r="Q41" s="40"/>
      <c r="R41" s="40"/>
      <c r="S41" s="116"/>
      <c r="T41" s="112"/>
      <c r="U41" s="36"/>
      <c r="V41" s="36"/>
      <c r="W41" s="36"/>
      <c r="X41" s="36"/>
      <c r="Y41" s="36"/>
      <c r="Z41" s="36"/>
      <c r="AA41" s="36"/>
      <c r="AB41" s="36"/>
      <c r="AC41" s="40"/>
      <c r="AD41" s="40"/>
      <c r="AE41" s="36"/>
      <c r="AF41" s="116"/>
      <c r="AG41" s="774"/>
      <c r="AH41" s="735"/>
      <c r="AI41" s="735"/>
      <c r="AJ41" s="735"/>
      <c r="AK41" s="735"/>
      <c r="AL41" s="735"/>
      <c r="AM41" s="735"/>
      <c r="AN41" s="735"/>
      <c r="AO41" s="857"/>
      <c r="AP41" s="735"/>
      <c r="AQ41" s="735"/>
      <c r="AR41" s="735"/>
      <c r="AS41" s="735"/>
      <c r="AT41" s="735"/>
      <c r="AU41" s="764"/>
    </row>
    <row r="42" spans="1:47" ht="17.25" customHeight="1">
      <c r="A42" s="780"/>
      <c r="B42" s="735"/>
      <c r="C42" s="724"/>
      <c r="D42" s="106" t="s">
        <v>95</v>
      </c>
      <c r="E42" s="40">
        <v>0</v>
      </c>
      <c r="F42" s="38"/>
      <c r="G42" s="38"/>
      <c r="H42" s="38"/>
      <c r="I42" s="38"/>
      <c r="J42" s="38"/>
      <c r="K42" s="38"/>
      <c r="L42" s="38"/>
      <c r="M42" s="38"/>
      <c r="N42" s="38"/>
      <c r="O42" s="38"/>
      <c r="P42" s="38"/>
      <c r="Q42" s="38"/>
      <c r="R42" s="38"/>
      <c r="S42" s="117"/>
      <c r="T42" s="113"/>
      <c r="U42" s="41"/>
      <c r="V42" s="41"/>
      <c r="W42" s="41"/>
      <c r="X42" s="41"/>
      <c r="Y42" s="41"/>
      <c r="Z42" s="41"/>
      <c r="AA42" s="41"/>
      <c r="AB42" s="41"/>
      <c r="AC42" s="38"/>
      <c r="AD42" s="40"/>
      <c r="AE42" s="41"/>
      <c r="AF42" s="117"/>
      <c r="AG42" s="774"/>
      <c r="AH42" s="735"/>
      <c r="AI42" s="735"/>
      <c r="AJ42" s="735"/>
      <c r="AK42" s="735"/>
      <c r="AL42" s="735"/>
      <c r="AM42" s="735"/>
      <c r="AN42" s="735"/>
      <c r="AO42" s="857"/>
      <c r="AP42" s="735"/>
      <c r="AQ42" s="735"/>
      <c r="AR42" s="735"/>
      <c r="AS42" s="735"/>
      <c r="AT42" s="735"/>
      <c r="AU42" s="764"/>
    </row>
    <row r="43" spans="1:47" ht="17.25" customHeight="1">
      <c r="A43" s="780"/>
      <c r="B43" s="735"/>
      <c r="C43" s="724"/>
      <c r="D43" s="107" t="s">
        <v>7</v>
      </c>
      <c r="E43" s="40">
        <v>0</v>
      </c>
      <c r="F43" s="38"/>
      <c r="G43" s="38"/>
      <c r="H43" s="38"/>
      <c r="I43" s="38"/>
      <c r="J43" s="38"/>
      <c r="K43" s="38"/>
      <c r="L43" s="38"/>
      <c r="M43" s="38"/>
      <c r="N43" s="38"/>
      <c r="O43" s="38"/>
      <c r="P43" s="38"/>
      <c r="Q43" s="38"/>
      <c r="R43" s="38"/>
      <c r="S43" s="117"/>
      <c r="T43" s="113"/>
      <c r="U43" s="41"/>
      <c r="V43" s="41"/>
      <c r="W43" s="41"/>
      <c r="X43" s="41"/>
      <c r="Y43" s="41"/>
      <c r="Z43" s="41"/>
      <c r="AA43" s="41"/>
      <c r="AB43" s="41"/>
      <c r="AC43" s="38"/>
      <c r="AD43" s="40"/>
      <c r="AE43" s="41"/>
      <c r="AF43" s="117"/>
      <c r="AG43" s="774"/>
      <c r="AH43" s="735"/>
      <c r="AI43" s="735"/>
      <c r="AJ43" s="735"/>
      <c r="AK43" s="735"/>
      <c r="AL43" s="735"/>
      <c r="AM43" s="735"/>
      <c r="AN43" s="735"/>
      <c r="AO43" s="857"/>
      <c r="AP43" s="735"/>
      <c r="AQ43" s="735"/>
      <c r="AR43" s="735"/>
      <c r="AS43" s="735"/>
      <c r="AT43" s="735"/>
      <c r="AU43" s="764"/>
    </row>
    <row r="44" spans="1:47" ht="17.25" customHeight="1">
      <c r="A44" s="780"/>
      <c r="B44" s="735"/>
      <c r="C44" s="724"/>
      <c r="D44" s="106" t="s">
        <v>96</v>
      </c>
      <c r="E44" s="153">
        <f>+E40+E43</f>
        <v>212</v>
      </c>
      <c r="F44" s="154"/>
      <c r="G44" s="154"/>
      <c r="H44" s="154"/>
      <c r="I44" s="154"/>
      <c r="J44" s="154"/>
      <c r="K44" s="154"/>
      <c r="L44" s="154"/>
      <c r="M44" s="154"/>
      <c r="N44" s="154"/>
      <c r="O44" s="154"/>
      <c r="P44" s="154"/>
      <c r="Q44" s="154"/>
      <c r="R44" s="154"/>
      <c r="S44" s="155"/>
      <c r="T44" s="156"/>
      <c r="U44" s="157"/>
      <c r="V44" s="157"/>
      <c r="W44" s="157"/>
      <c r="X44" s="157"/>
      <c r="Y44" s="157"/>
      <c r="Z44" s="157"/>
      <c r="AA44" s="157"/>
      <c r="AB44" s="157"/>
      <c r="AC44" s="154"/>
      <c r="AD44" s="158"/>
      <c r="AE44" s="157"/>
      <c r="AF44" s="155"/>
      <c r="AG44" s="774"/>
      <c r="AH44" s="735"/>
      <c r="AI44" s="735"/>
      <c r="AJ44" s="735"/>
      <c r="AK44" s="735"/>
      <c r="AL44" s="735"/>
      <c r="AM44" s="735"/>
      <c r="AN44" s="735"/>
      <c r="AO44" s="857"/>
      <c r="AP44" s="735"/>
      <c r="AQ44" s="735"/>
      <c r="AR44" s="735"/>
      <c r="AS44" s="735"/>
      <c r="AT44" s="735"/>
      <c r="AU44" s="764"/>
    </row>
    <row r="45" spans="1:47" ht="17.25" customHeight="1">
      <c r="A45" s="780"/>
      <c r="B45" s="735"/>
      <c r="C45" s="724"/>
      <c r="D45" s="107" t="s">
        <v>99</v>
      </c>
      <c r="E45" s="153">
        <f>+E41+E43</f>
        <v>40307038</v>
      </c>
      <c r="F45" s="154"/>
      <c r="G45" s="154"/>
      <c r="H45" s="154"/>
      <c r="I45" s="154"/>
      <c r="J45" s="154"/>
      <c r="K45" s="154"/>
      <c r="L45" s="154"/>
      <c r="M45" s="154"/>
      <c r="N45" s="154"/>
      <c r="O45" s="154"/>
      <c r="P45" s="154"/>
      <c r="Q45" s="154"/>
      <c r="R45" s="154"/>
      <c r="S45" s="155"/>
      <c r="T45" s="156"/>
      <c r="U45" s="157"/>
      <c r="V45" s="157"/>
      <c r="W45" s="157"/>
      <c r="X45" s="157"/>
      <c r="Y45" s="157"/>
      <c r="Z45" s="157"/>
      <c r="AA45" s="157"/>
      <c r="AB45" s="157"/>
      <c r="AC45" s="154"/>
      <c r="AD45" s="158"/>
      <c r="AE45" s="157"/>
      <c r="AF45" s="155"/>
      <c r="AG45" s="775"/>
      <c r="AH45" s="736"/>
      <c r="AI45" s="736"/>
      <c r="AJ45" s="736"/>
      <c r="AK45" s="736"/>
      <c r="AL45" s="736"/>
      <c r="AM45" s="736"/>
      <c r="AN45" s="736"/>
      <c r="AO45" s="857"/>
      <c r="AP45" s="736"/>
      <c r="AQ45" s="736"/>
      <c r="AR45" s="736"/>
      <c r="AS45" s="736"/>
      <c r="AT45" s="736"/>
      <c r="AU45" s="764"/>
    </row>
    <row r="46" spans="1:47" ht="17.25" customHeight="1">
      <c r="A46" s="780"/>
      <c r="B46" s="735"/>
      <c r="C46" s="724" t="s">
        <v>229</v>
      </c>
      <c r="D46" s="106" t="s">
        <v>94</v>
      </c>
      <c r="E46" s="40">
        <f>+VLOOKUP(C46,'SILVICULTURA 2020'!$B$1:$I$20,8,0)</f>
        <v>256</v>
      </c>
      <c r="F46" s="40"/>
      <c r="G46" s="40"/>
      <c r="H46" s="40"/>
      <c r="I46" s="40"/>
      <c r="J46" s="40"/>
      <c r="K46" s="40"/>
      <c r="L46" s="40"/>
      <c r="M46" s="40"/>
      <c r="N46" s="40"/>
      <c r="O46" s="40"/>
      <c r="P46" s="40"/>
      <c r="Q46" s="40"/>
      <c r="R46" s="109"/>
      <c r="S46" s="115"/>
      <c r="T46" s="111"/>
      <c r="U46" s="110"/>
      <c r="V46" s="110"/>
      <c r="W46" s="110"/>
      <c r="X46" s="110"/>
      <c r="Y46" s="110"/>
      <c r="Z46" s="110"/>
      <c r="AA46" s="110"/>
      <c r="AB46" s="110"/>
      <c r="AC46" s="38"/>
      <c r="AD46" s="39"/>
      <c r="AE46" s="110"/>
      <c r="AF46" s="115"/>
      <c r="AG46" s="773" t="str">
        <f aca="true" t="shared" si="5" ref="AG46">+C46</f>
        <v>7-BOSA</v>
      </c>
      <c r="AH46" s="734" t="s">
        <v>257</v>
      </c>
      <c r="AI46" s="734" t="s">
        <v>257</v>
      </c>
      <c r="AJ46" s="734" t="s">
        <v>257</v>
      </c>
      <c r="AK46" s="734" t="s">
        <v>257</v>
      </c>
      <c r="AL46" s="734" t="s">
        <v>257</v>
      </c>
      <c r="AM46" s="734"/>
      <c r="AN46" s="734"/>
      <c r="AO46" s="857"/>
      <c r="AP46" s="734" t="s">
        <v>257</v>
      </c>
      <c r="AQ46" s="734" t="s">
        <v>257</v>
      </c>
      <c r="AR46" s="734" t="s">
        <v>259</v>
      </c>
      <c r="AS46" s="734" t="s">
        <v>260</v>
      </c>
      <c r="AT46" s="734"/>
      <c r="AU46" s="764"/>
    </row>
    <row r="47" spans="1:47" ht="17.25" customHeight="1">
      <c r="A47" s="780"/>
      <c r="B47" s="735"/>
      <c r="C47" s="724"/>
      <c r="D47" s="107" t="s">
        <v>6</v>
      </c>
      <c r="E47" s="40">
        <f>+VLOOKUP(C46,'SILVICULTURA 2020'!$B$1:$I$20,7,0)</f>
        <v>48684034</v>
      </c>
      <c r="F47" s="40"/>
      <c r="G47" s="40"/>
      <c r="H47" s="40"/>
      <c r="I47" s="40"/>
      <c r="J47" s="40"/>
      <c r="K47" s="40"/>
      <c r="L47" s="40"/>
      <c r="M47" s="40"/>
      <c r="N47" s="40"/>
      <c r="O47" s="40"/>
      <c r="P47" s="40"/>
      <c r="Q47" s="40"/>
      <c r="R47" s="40"/>
      <c r="S47" s="116"/>
      <c r="T47" s="112"/>
      <c r="U47" s="36"/>
      <c r="V47" s="36"/>
      <c r="W47" s="36"/>
      <c r="X47" s="36"/>
      <c r="Y47" s="36"/>
      <c r="Z47" s="36"/>
      <c r="AA47" s="36"/>
      <c r="AB47" s="36"/>
      <c r="AC47" s="40"/>
      <c r="AD47" s="40"/>
      <c r="AE47" s="36"/>
      <c r="AF47" s="116"/>
      <c r="AG47" s="774"/>
      <c r="AH47" s="735"/>
      <c r="AI47" s="735"/>
      <c r="AJ47" s="735"/>
      <c r="AK47" s="735"/>
      <c r="AL47" s="735"/>
      <c r="AM47" s="735"/>
      <c r="AN47" s="735"/>
      <c r="AO47" s="857"/>
      <c r="AP47" s="735"/>
      <c r="AQ47" s="735"/>
      <c r="AR47" s="735"/>
      <c r="AS47" s="735"/>
      <c r="AT47" s="735"/>
      <c r="AU47" s="764"/>
    </row>
    <row r="48" spans="1:47" ht="17.25" customHeight="1">
      <c r="A48" s="780"/>
      <c r="B48" s="735"/>
      <c r="C48" s="724"/>
      <c r="D48" s="106" t="s">
        <v>95</v>
      </c>
      <c r="E48" s="40">
        <v>0</v>
      </c>
      <c r="F48" s="38"/>
      <c r="G48" s="38"/>
      <c r="H48" s="38"/>
      <c r="I48" s="38"/>
      <c r="J48" s="38"/>
      <c r="K48" s="38"/>
      <c r="L48" s="38"/>
      <c r="M48" s="38"/>
      <c r="N48" s="38"/>
      <c r="O48" s="38"/>
      <c r="P48" s="38"/>
      <c r="Q48" s="38"/>
      <c r="R48" s="38"/>
      <c r="S48" s="117"/>
      <c r="T48" s="113"/>
      <c r="U48" s="41"/>
      <c r="V48" s="41"/>
      <c r="W48" s="41"/>
      <c r="X48" s="41"/>
      <c r="Y48" s="41"/>
      <c r="Z48" s="41"/>
      <c r="AA48" s="41"/>
      <c r="AB48" s="41"/>
      <c r="AC48" s="38"/>
      <c r="AD48" s="40"/>
      <c r="AE48" s="41"/>
      <c r="AF48" s="117"/>
      <c r="AG48" s="774"/>
      <c r="AH48" s="735"/>
      <c r="AI48" s="735"/>
      <c r="AJ48" s="735"/>
      <c r="AK48" s="735"/>
      <c r="AL48" s="735"/>
      <c r="AM48" s="735"/>
      <c r="AN48" s="735"/>
      <c r="AO48" s="857"/>
      <c r="AP48" s="735"/>
      <c r="AQ48" s="735"/>
      <c r="AR48" s="735"/>
      <c r="AS48" s="735"/>
      <c r="AT48" s="735"/>
      <c r="AU48" s="764"/>
    </row>
    <row r="49" spans="1:47" ht="17.25" customHeight="1">
      <c r="A49" s="780"/>
      <c r="B49" s="735"/>
      <c r="C49" s="724"/>
      <c r="D49" s="107" t="s">
        <v>7</v>
      </c>
      <c r="E49" s="40">
        <v>0</v>
      </c>
      <c r="F49" s="38"/>
      <c r="G49" s="38"/>
      <c r="H49" s="38"/>
      <c r="I49" s="38"/>
      <c r="J49" s="38"/>
      <c r="K49" s="38"/>
      <c r="L49" s="38"/>
      <c r="M49" s="38"/>
      <c r="N49" s="38"/>
      <c r="O49" s="38"/>
      <c r="P49" s="38"/>
      <c r="Q49" s="38"/>
      <c r="R49" s="38"/>
      <c r="S49" s="117"/>
      <c r="T49" s="113"/>
      <c r="U49" s="41"/>
      <c r="V49" s="41"/>
      <c r="W49" s="41"/>
      <c r="X49" s="41"/>
      <c r="Y49" s="41"/>
      <c r="Z49" s="41"/>
      <c r="AA49" s="41"/>
      <c r="AB49" s="41"/>
      <c r="AC49" s="38"/>
      <c r="AD49" s="40"/>
      <c r="AE49" s="41"/>
      <c r="AF49" s="117"/>
      <c r="AG49" s="774"/>
      <c r="AH49" s="735"/>
      <c r="AI49" s="735"/>
      <c r="AJ49" s="735"/>
      <c r="AK49" s="735"/>
      <c r="AL49" s="735"/>
      <c r="AM49" s="735"/>
      <c r="AN49" s="735"/>
      <c r="AO49" s="857"/>
      <c r="AP49" s="735"/>
      <c r="AQ49" s="735"/>
      <c r="AR49" s="735"/>
      <c r="AS49" s="735"/>
      <c r="AT49" s="735"/>
      <c r="AU49" s="764"/>
    </row>
    <row r="50" spans="1:47" ht="17.25" customHeight="1">
      <c r="A50" s="780"/>
      <c r="B50" s="735"/>
      <c r="C50" s="724"/>
      <c r="D50" s="106" t="s">
        <v>96</v>
      </c>
      <c r="E50" s="153">
        <f>+E46+E49</f>
        <v>256</v>
      </c>
      <c r="F50" s="154"/>
      <c r="G50" s="154"/>
      <c r="H50" s="154"/>
      <c r="I50" s="154"/>
      <c r="J50" s="154"/>
      <c r="K50" s="154"/>
      <c r="L50" s="154"/>
      <c r="M50" s="154"/>
      <c r="N50" s="154"/>
      <c r="O50" s="154"/>
      <c r="P50" s="154"/>
      <c r="Q50" s="154"/>
      <c r="R50" s="154"/>
      <c r="S50" s="155"/>
      <c r="T50" s="156"/>
      <c r="U50" s="157"/>
      <c r="V50" s="157"/>
      <c r="W50" s="157"/>
      <c r="X50" s="157"/>
      <c r="Y50" s="157"/>
      <c r="Z50" s="157"/>
      <c r="AA50" s="157"/>
      <c r="AB50" s="157"/>
      <c r="AC50" s="154"/>
      <c r="AD50" s="158"/>
      <c r="AE50" s="157"/>
      <c r="AF50" s="155"/>
      <c r="AG50" s="774"/>
      <c r="AH50" s="735"/>
      <c r="AI50" s="735"/>
      <c r="AJ50" s="735"/>
      <c r="AK50" s="735"/>
      <c r="AL50" s="735"/>
      <c r="AM50" s="735"/>
      <c r="AN50" s="735"/>
      <c r="AO50" s="857"/>
      <c r="AP50" s="735"/>
      <c r="AQ50" s="735"/>
      <c r="AR50" s="735"/>
      <c r="AS50" s="735"/>
      <c r="AT50" s="735"/>
      <c r="AU50" s="764"/>
    </row>
    <row r="51" spans="1:47" ht="17.25" customHeight="1">
      <c r="A51" s="780"/>
      <c r="B51" s="735"/>
      <c r="C51" s="724"/>
      <c r="D51" s="107" t="s">
        <v>99</v>
      </c>
      <c r="E51" s="153">
        <f>+E47+E49</f>
        <v>48684034</v>
      </c>
      <c r="F51" s="154"/>
      <c r="G51" s="154"/>
      <c r="H51" s="154"/>
      <c r="I51" s="154"/>
      <c r="J51" s="154"/>
      <c r="K51" s="154"/>
      <c r="L51" s="154"/>
      <c r="M51" s="154"/>
      <c r="N51" s="154"/>
      <c r="O51" s="154"/>
      <c r="P51" s="154"/>
      <c r="Q51" s="154"/>
      <c r="R51" s="154"/>
      <c r="S51" s="155"/>
      <c r="T51" s="156"/>
      <c r="U51" s="157"/>
      <c r="V51" s="157"/>
      <c r="W51" s="157"/>
      <c r="X51" s="157"/>
      <c r="Y51" s="157"/>
      <c r="Z51" s="157"/>
      <c r="AA51" s="157"/>
      <c r="AB51" s="157"/>
      <c r="AC51" s="154"/>
      <c r="AD51" s="158"/>
      <c r="AE51" s="157"/>
      <c r="AF51" s="155"/>
      <c r="AG51" s="775"/>
      <c r="AH51" s="736"/>
      <c r="AI51" s="736"/>
      <c r="AJ51" s="736"/>
      <c r="AK51" s="736"/>
      <c r="AL51" s="736"/>
      <c r="AM51" s="736"/>
      <c r="AN51" s="736"/>
      <c r="AO51" s="857"/>
      <c r="AP51" s="736"/>
      <c r="AQ51" s="736"/>
      <c r="AR51" s="736"/>
      <c r="AS51" s="736"/>
      <c r="AT51" s="736"/>
      <c r="AU51" s="764"/>
    </row>
    <row r="52" spans="1:47" ht="17.25" customHeight="1">
      <c r="A52" s="780"/>
      <c r="B52" s="735"/>
      <c r="C52" s="724" t="s">
        <v>230</v>
      </c>
      <c r="D52" s="106" t="s">
        <v>94</v>
      </c>
      <c r="E52" s="40">
        <f>+VLOOKUP(C52,'SILVICULTURA 2020'!$B$1:$I$20,8,0)</f>
        <v>585</v>
      </c>
      <c r="F52" s="40"/>
      <c r="G52" s="40"/>
      <c r="H52" s="40"/>
      <c r="I52" s="40"/>
      <c r="J52" s="40"/>
      <c r="K52" s="40"/>
      <c r="L52" s="40"/>
      <c r="M52" s="40"/>
      <c r="N52" s="40"/>
      <c r="O52" s="40"/>
      <c r="P52" s="40"/>
      <c r="Q52" s="40"/>
      <c r="R52" s="109"/>
      <c r="S52" s="115"/>
      <c r="T52" s="111"/>
      <c r="U52" s="110"/>
      <c r="V52" s="110"/>
      <c r="W52" s="110"/>
      <c r="X52" s="110"/>
      <c r="Y52" s="110"/>
      <c r="Z52" s="110"/>
      <c r="AA52" s="110"/>
      <c r="AB52" s="110"/>
      <c r="AC52" s="38"/>
      <c r="AD52" s="39"/>
      <c r="AE52" s="110"/>
      <c r="AF52" s="115"/>
      <c r="AG52" s="773" t="str">
        <f aca="true" t="shared" si="6" ref="AG52">+C52</f>
        <v>8-KENNEDY</v>
      </c>
      <c r="AH52" s="734" t="s">
        <v>257</v>
      </c>
      <c r="AI52" s="734" t="s">
        <v>257</v>
      </c>
      <c r="AJ52" s="734" t="s">
        <v>257</v>
      </c>
      <c r="AK52" s="734" t="s">
        <v>257</v>
      </c>
      <c r="AL52" s="734" t="s">
        <v>257</v>
      </c>
      <c r="AM52" s="734"/>
      <c r="AN52" s="734"/>
      <c r="AO52" s="857"/>
      <c r="AP52" s="734" t="s">
        <v>257</v>
      </c>
      <c r="AQ52" s="734" t="s">
        <v>257</v>
      </c>
      <c r="AR52" s="734" t="s">
        <v>259</v>
      </c>
      <c r="AS52" s="734" t="s">
        <v>260</v>
      </c>
      <c r="AT52" s="734"/>
      <c r="AU52" s="764"/>
    </row>
    <row r="53" spans="1:47" ht="17.25" customHeight="1">
      <c r="A53" s="780"/>
      <c r="B53" s="735"/>
      <c r="C53" s="724"/>
      <c r="D53" s="107" t="s">
        <v>6</v>
      </c>
      <c r="E53" s="40">
        <f>+VLOOKUP(C52,'SILVICULTURA 2020'!$B$1:$I$20,7,0)</f>
        <v>111198232</v>
      </c>
      <c r="F53" s="40"/>
      <c r="G53" s="40"/>
      <c r="H53" s="40"/>
      <c r="I53" s="40"/>
      <c r="J53" s="40"/>
      <c r="K53" s="40"/>
      <c r="L53" s="40"/>
      <c r="M53" s="40"/>
      <c r="N53" s="40"/>
      <c r="O53" s="40"/>
      <c r="P53" s="40"/>
      <c r="Q53" s="40"/>
      <c r="R53" s="40"/>
      <c r="S53" s="116"/>
      <c r="T53" s="112"/>
      <c r="U53" s="36"/>
      <c r="V53" s="36"/>
      <c r="W53" s="36"/>
      <c r="X53" s="36"/>
      <c r="Y53" s="36"/>
      <c r="Z53" s="36"/>
      <c r="AA53" s="36"/>
      <c r="AB53" s="36"/>
      <c r="AC53" s="40"/>
      <c r="AD53" s="40"/>
      <c r="AE53" s="36"/>
      <c r="AF53" s="116"/>
      <c r="AG53" s="774"/>
      <c r="AH53" s="735"/>
      <c r="AI53" s="735"/>
      <c r="AJ53" s="735"/>
      <c r="AK53" s="735"/>
      <c r="AL53" s="735"/>
      <c r="AM53" s="735"/>
      <c r="AN53" s="735"/>
      <c r="AO53" s="857"/>
      <c r="AP53" s="735"/>
      <c r="AQ53" s="735"/>
      <c r="AR53" s="735"/>
      <c r="AS53" s="735"/>
      <c r="AT53" s="735"/>
      <c r="AU53" s="764"/>
    </row>
    <row r="54" spans="1:47" ht="17.25" customHeight="1">
      <c r="A54" s="780"/>
      <c r="B54" s="735"/>
      <c r="C54" s="724"/>
      <c r="D54" s="106" t="s">
        <v>95</v>
      </c>
      <c r="E54" s="40">
        <v>0</v>
      </c>
      <c r="F54" s="38"/>
      <c r="G54" s="38"/>
      <c r="H54" s="38"/>
      <c r="I54" s="38"/>
      <c r="J54" s="38"/>
      <c r="K54" s="38"/>
      <c r="L54" s="38"/>
      <c r="M54" s="38"/>
      <c r="N54" s="38"/>
      <c r="O54" s="38"/>
      <c r="P54" s="38"/>
      <c r="Q54" s="38"/>
      <c r="R54" s="38"/>
      <c r="S54" s="117"/>
      <c r="T54" s="113"/>
      <c r="U54" s="41"/>
      <c r="V54" s="41"/>
      <c r="W54" s="41"/>
      <c r="X54" s="41"/>
      <c r="Y54" s="41"/>
      <c r="Z54" s="41"/>
      <c r="AA54" s="41"/>
      <c r="AB54" s="41"/>
      <c r="AC54" s="38"/>
      <c r="AD54" s="40"/>
      <c r="AE54" s="41"/>
      <c r="AF54" s="117"/>
      <c r="AG54" s="774"/>
      <c r="AH54" s="735"/>
      <c r="AI54" s="735"/>
      <c r="AJ54" s="735"/>
      <c r="AK54" s="735"/>
      <c r="AL54" s="735"/>
      <c r="AM54" s="735"/>
      <c r="AN54" s="735"/>
      <c r="AO54" s="857"/>
      <c r="AP54" s="735"/>
      <c r="AQ54" s="735"/>
      <c r="AR54" s="735"/>
      <c r="AS54" s="735"/>
      <c r="AT54" s="735"/>
      <c r="AU54" s="764"/>
    </row>
    <row r="55" spans="1:47" ht="17.25" customHeight="1">
      <c r="A55" s="780"/>
      <c r="B55" s="735"/>
      <c r="C55" s="724"/>
      <c r="D55" s="107" t="s">
        <v>7</v>
      </c>
      <c r="E55" s="40">
        <v>0</v>
      </c>
      <c r="F55" s="38"/>
      <c r="G55" s="38"/>
      <c r="H55" s="38"/>
      <c r="I55" s="38"/>
      <c r="J55" s="38"/>
      <c r="K55" s="38"/>
      <c r="L55" s="38"/>
      <c r="M55" s="38"/>
      <c r="N55" s="38"/>
      <c r="O55" s="38"/>
      <c r="P55" s="38"/>
      <c r="Q55" s="38"/>
      <c r="R55" s="38"/>
      <c r="S55" s="117"/>
      <c r="T55" s="113"/>
      <c r="U55" s="41"/>
      <c r="V55" s="41"/>
      <c r="W55" s="41"/>
      <c r="X55" s="41"/>
      <c r="Y55" s="41"/>
      <c r="Z55" s="41"/>
      <c r="AA55" s="41"/>
      <c r="AB55" s="41"/>
      <c r="AC55" s="38"/>
      <c r="AD55" s="40"/>
      <c r="AE55" s="41"/>
      <c r="AF55" s="117"/>
      <c r="AG55" s="774"/>
      <c r="AH55" s="735"/>
      <c r="AI55" s="735"/>
      <c r="AJ55" s="735"/>
      <c r="AK55" s="735"/>
      <c r="AL55" s="735"/>
      <c r="AM55" s="735"/>
      <c r="AN55" s="735"/>
      <c r="AO55" s="857"/>
      <c r="AP55" s="735"/>
      <c r="AQ55" s="735"/>
      <c r="AR55" s="735"/>
      <c r="AS55" s="735"/>
      <c r="AT55" s="735"/>
      <c r="AU55" s="764"/>
    </row>
    <row r="56" spans="1:47" ht="17.25" customHeight="1">
      <c r="A56" s="780"/>
      <c r="B56" s="735"/>
      <c r="C56" s="724"/>
      <c r="D56" s="106" t="s">
        <v>96</v>
      </c>
      <c r="E56" s="153">
        <f>+E52+E55</f>
        <v>585</v>
      </c>
      <c r="F56" s="154"/>
      <c r="G56" s="154"/>
      <c r="H56" s="154"/>
      <c r="I56" s="154"/>
      <c r="J56" s="154"/>
      <c r="K56" s="154"/>
      <c r="L56" s="154"/>
      <c r="M56" s="154"/>
      <c r="N56" s="154"/>
      <c r="O56" s="154"/>
      <c r="P56" s="154"/>
      <c r="Q56" s="154"/>
      <c r="R56" s="154"/>
      <c r="S56" s="155"/>
      <c r="T56" s="156"/>
      <c r="U56" s="157"/>
      <c r="V56" s="157"/>
      <c r="W56" s="157"/>
      <c r="X56" s="157"/>
      <c r="Y56" s="157"/>
      <c r="Z56" s="157"/>
      <c r="AA56" s="157"/>
      <c r="AB56" s="157"/>
      <c r="AC56" s="154"/>
      <c r="AD56" s="158"/>
      <c r="AE56" s="157"/>
      <c r="AF56" s="155"/>
      <c r="AG56" s="774"/>
      <c r="AH56" s="735"/>
      <c r="AI56" s="735"/>
      <c r="AJ56" s="735"/>
      <c r="AK56" s="735"/>
      <c r="AL56" s="735"/>
      <c r="AM56" s="735"/>
      <c r="AN56" s="735"/>
      <c r="AO56" s="857"/>
      <c r="AP56" s="735"/>
      <c r="AQ56" s="735"/>
      <c r="AR56" s="735"/>
      <c r="AS56" s="735"/>
      <c r="AT56" s="735"/>
      <c r="AU56" s="764"/>
    </row>
    <row r="57" spans="1:47" ht="17.25" customHeight="1">
      <c r="A57" s="780"/>
      <c r="B57" s="735"/>
      <c r="C57" s="724"/>
      <c r="D57" s="107" t="s">
        <v>99</v>
      </c>
      <c r="E57" s="153">
        <f>+E53+E55</f>
        <v>111198232</v>
      </c>
      <c r="F57" s="154"/>
      <c r="G57" s="154"/>
      <c r="H57" s="154"/>
      <c r="I57" s="154"/>
      <c r="J57" s="154"/>
      <c r="K57" s="154"/>
      <c r="L57" s="154"/>
      <c r="M57" s="154"/>
      <c r="N57" s="154"/>
      <c r="O57" s="154"/>
      <c r="P57" s="154"/>
      <c r="Q57" s="154"/>
      <c r="R57" s="154"/>
      <c r="S57" s="155"/>
      <c r="T57" s="156"/>
      <c r="U57" s="157"/>
      <c r="V57" s="157"/>
      <c r="W57" s="157"/>
      <c r="X57" s="157"/>
      <c r="Y57" s="157"/>
      <c r="Z57" s="157"/>
      <c r="AA57" s="157"/>
      <c r="AB57" s="157"/>
      <c r="AC57" s="154"/>
      <c r="AD57" s="158"/>
      <c r="AE57" s="157"/>
      <c r="AF57" s="155"/>
      <c r="AG57" s="775"/>
      <c r="AH57" s="736"/>
      <c r="AI57" s="736"/>
      <c r="AJ57" s="736"/>
      <c r="AK57" s="736"/>
      <c r="AL57" s="736"/>
      <c r="AM57" s="736"/>
      <c r="AN57" s="736"/>
      <c r="AO57" s="857"/>
      <c r="AP57" s="736"/>
      <c r="AQ57" s="736"/>
      <c r="AR57" s="736"/>
      <c r="AS57" s="736"/>
      <c r="AT57" s="736"/>
      <c r="AU57" s="764"/>
    </row>
    <row r="58" spans="1:47" ht="17.25" customHeight="1">
      <c r="A58" s="780"/>
      <c r="B58" s="735"/>
      <c r="C58" s="724" t="s">
        <v>231</v>
      </c>
      <c r="D58" s="106" t="s">
        <v>94</v>
      </c>
      <c r="E58" s="40">
        <f>+VLOOKUP(C58,'SILVICULTURA 2020'!$B$1:$I$20,8,0)</f>
        <v>784</v>
      </c>
      <c r="F58" s="40"/>
      <c r="G58" s="40"/>
      <c r="H58" s="40"/>
      <c r="I58" s="40"/>
      <c r="J58" s="40"/>
      <c r="K58" s="40"/>
      <c r="L58" s="40"/>
      <c r="M58" s="40"/>
      <c r="N58" s="40"/>
      <c r="O58" s="40"/>
      <c r="P58" s="40"/>
      <c r="Q58" s="40"/>
      <c r="R58" s="109"/>
      <c r="S58" s="115"/>
      <c r="T58" s="111"/>
      <c r="U58" s="110"/>
      <c r="V58" s="110"/>
      <c r="W58" s="110"/>
      <c r="X58" s="110"/>
      <c r="Y58" s="110"/>
      <c r="Z58" s="110"/>
      <c r="AA58" s="110"/>
      <c r="AB58" s="110"/>
      <c r="AC58" s="38"/>
      <c r="AD58" s="39"/>
      <c r="AE58" s="110"/>
      <c r="AF58" s="115"/>
      <c r="AG58" s="773" t="str">
        <f aca="true" t="shared" si="7" ref="AG58:AG118">+C58</f>
        <v>9-FONTIBON</v>
      </c>
      <c r="AH58" s="734" t="s">
        <v>257</v>
      </c>
      <c r="AI58" s="734" t="s">
        <v>257</v>
      </c>
      <c r="AJ58" s="734" t="s">
        <v>257</v>
      </c>
      <c r="AK58" s="734" t="s">
        <v>257</v>
      </c>
      <c r="AL58" s="734" t="s">
        <v>257</v>
      </c>
      <c r="AM58" s="734"/>
      <c r="AN58" s="734"/>
      <c r="AO58" s="857"/>
      <c r="AP58" s="734" t="s">
        <v>257</v>
      </c>
      <c r="AQ58" s="734" t="s">
        <v>257</v>
      </c>
      <c r="AR58" s="734" t="s">
        <v>259</v>
      </c>
      <c r="AS58" s="734" t="s">
        <v>260</v>
      </c>
      <c r="AT58" s="734"/>
      <c r="AU58" s="764"/>
    </row>
    <row r="59" spans="1:47" ht="17.25" customHeight="1">
      <c r="A59" s="780"/>
      <c r="B59" s="735"/>
      <c r="C59" s="724"/>
      <c r="D59" s="107" t="s">
        <v>6</v>
      </c>
      <c r="E59" s="40">
        <f>+VLOOKUP(C58,'SILVICULTURA 2020'!$B$1:$I$20,7,0)</f>
        <v>148906313</v>
      </c>
      <c r="F59" s="40"/>
      <c r="G59" s="40"/>
      <c r="H59" s="40"/>
      <c r="I59" s="40"/>
      <c r="J59" s="40"/>
      <c r="K59" s="40"/>
      <c r="L59" s="40"/>
      <c r="M59" s="40"/>
      <c r="N59" s="40"/>
      <c r="O59" s="40"/>
      <c r="P59" s="40"/>
      <c r="Q59" s="40"/>
      <c r="R59" s="40"/>
      <c r="S59" s="116"/>
      <c r="T59" s="112"/>
      <c r="U59" s="36"/>
      <c r="V59" s="36"/>
      <c r="W59" s="36"/>
      <c r="X59" s="36"/>
      <c r="Y59" s="36"/>
      <c r="Z59" s="36"/>
      <c r="AA59" s="36"/>
      <c r="AB59" s="36"/>
      <c r="AC59" s="40"/>
      <c r="AD59" s="40"/>
      <c r="AE59" s="36"/>
      <c r="AF59" s="116"/>
      <c r="AG59" s="774"/>
      <c r="AH59" s="735"/>
      <c r="AI59" s="735"/>
      <c r="AJ59" s="735"/>
      <c r="AK59" s="735"/>
      <c r="AL59" s="735"/>
      <c r="AM59" s="735"/>
      <c r="AN59" s="735"/>
      <c r="AO59" s="857"/>
      <c r="AP59" s="735"/>
      <c r="AQ59" s="735"/>
      <c r="AR59" s="735"/>
      <c r="AS59" s="735"/>
      <c r="AT59" s="735"/>
      <c r="AU59" s="764"/>
    </row>
    <row r="60" spans="1:47" ht="17.25" customHeight="1">
      <c r="A60" s="780"/>
      <c r="B60" s="735"/>
      <c r="C60" s="724"/>
      <c r="D60" s="106" t="s">
        <v>95</v>
      </c>
      <c r="E60" s="40">
        <v>0</v>
      </c>
      <c r="F60" s="38"/>
      <c r="G60" s="38"/>
      <c r="H60" s="38"/>
      <c r="I60" s="38"/>
      <c r="J60" s="38"/>
      <c r="K60" s="38"/>
      <c r="L60" s="38"/>
      <c r="M60" s="38"/>
      <c r="N60" s="38"/>
      <c r="O60" s="38"/>
      <c r="P60" s="38"/>
      <c r="Q60" s="38"/>
      <c r="R60" s="38"/>
      <c r="S60" s="117"/>
      <c r="T60" s="113"/>
      <c r="U60" s="41"/>
      <c r="V60" s="41"/>
      <c r="W60" s="41"/>
      <c r="X60" s="41"/>
      <c r="Y60" s="41"/>
      <c r="Z60" s="41"/>
      <c r="AA60" s="41"/>
      <c r="AB60" s="41"/>
      <c r="AC60" s="38"/>
      <c r="AD60" s="40"/>
      <c r="AE60" s="41"/>
      <c r="AF60" s="117"/>
      <c r="AG60" s="774"/>
      <c r="AH60" s="735"/>
      <c r="AI60" s="735"/>
      <c r="AJ60" s="735"/>
      <c r="AK60" s="735"/>
      <c r="AL60" s="735"/>
      <c r="AM60" s="735"/>
      <c r="AN60" s="735"/>
      <c r="AO60" s="857"/>
      <c r="AP60" s="735"/>
      <c r="AQ60" s="735"/>
      <c r="AR60" s="735"/>
      <c r="AS60" s="735"/>
      <c r="AT60" s="735"/>
      <c r="AU60" s="764"/>
    </row>
    <row r="61" spans="1:47" ht="17.25" customHeight="1">
      <c r="A61" s="780"/>
      <c r="B61" s="735"/>
      <c r="C61" s="724"/>
      <c r="D61" s="107" t="s">
        <v>7</v>
      </c>
      <c r="E61" s="40">
        <v>0</v>
      </c>
      <c r="F61" s="38"/>
      <c r="G61" s="38"/>
      <c r="H61" s="38"/>
      <c r="I61" s="38"/>
      <c r="J61" s="38"/>
      <c r="K61" s="38"/>
      <c r="L61" s="38"/>
      <c r="M61" s="38"/>
      <c r="N61" s="38"/>
      <c r="O61" s="38"/>
      <c r="P61" s="38"/>
      <c r="Q61" s="38"/>
      <c r="R61" s="38"/>
      <c r="S61" s="117"/>
      <c r="T61" s="113"/>
      <c r="U61" s="41"/>
      <c r="V61" s="41"/>
      <c r="W61" s="41"/>
      <c r="X61" s="41"/>
      <c r="Y61" s="41"/>
      <c r="Z61" s="41"/>
      <c r="AA61" s="41"/>
      <c r="AB61" s="41"/>
      <c r="AC61" s="38"/>
      <c r="AD61" s="40"/>
      <c r="AE61" s="41"/>
      <c r="AF61" s="117"/>
      <c r="AG61" s="774"/>
      <c r="AH61" s="735"/>
      <c r="AI61" s="735"/>
      <c r="AJ61" s="735"/>
      <c r="AK61" s="735"/>
      <c r="AL61" s="735"/>
      <c r="AM61" s="735"/>
      <c r="AN61" s="735"/>
      <c r="AO61" s="857"/>
      <c r="AP61" s="735"/>
      <c r="AQ61" s="735"/>
      <c r="AR61" s="735"/>
      <c r="AS61" s="735"/>
      <c r="AT61" s="735"/>
      <c r="AU61" s="764"/>
    </row>
    <row r="62" spans="1:47" ht="17.25" customHeight="1">
      <c r="A62" s="780"/>
      <c r="B62" s="735"/>
      <c r="C62" s="724"/>
      <c r="D62" s="106" t="s">
        <v>96</v>
      </c>
      <c r="E62" s="153">
        <f>+E58+E61</f>
        <v>784</v>
      </c>
      <c r="F62" s="154"/>
      <c r="G62" s="154"/>
      <c r="H62" s="154"/>
      <c r="I62" s="154"/>
      <c r="J62" s="154"/>
      <c r="K62" s="154"/>
      <c r="L62" s="154"/>
      <c r="M62" s="154"/>
      <c r="N62" s="154"/>
      <c r="O62" s="154"/>
      <c r="P62" s="154"/>
      <c r="Q62" s="154"/>
      <c r="R62" s="154"/>
      <c r="S62" s="155"/>
      <c r="T62" s="156"/>
      <c r="U62" s="157"/>
      <c r="V62" s="157"/>
      <c r="W62" s="157"/>
      <c r="X62" s="157"/>
      <c r="Y62" s="157"/>
      <c r="Z62" s="157"/>
      <c r="AA62" s="157"/>
      <c r="AB62" s="157"/>
      <c r="AC62" s="154"/>
      <c r="AD62" s="158"/>
      <c r="AE62" s="157"/>
      <c r="AF62" s="155"/>
      <c r="AG62" s="774"/>
      <c r="AH62" s="735"/>
      <c r="AI62" s="735"/>
      <c r="AJ62" s="735"/>
      <c r="AK62" s="735"/>
      <c r="AL62" s="735"/>
      <c r="AM62" s="735"/>
      <c r="AN62" s="735"/>
      <c r="AO62" s="857"/>
      <c r="AP62" s="735"/>
      <c r="AQ62" s="735"/>
      <c r="AR62" s="735"/>
      <c r="AS62" s="735"/>
      <c r="AT62" s="735"/>
      <c r="AU62" s="764"/>
    </row>
    <row r="63" spans="1:47" ht="17.25" customHeight="1">
      <c r="A63" s="780"/>
      <c r="B63" s="735"/>
      <c r="C63" s="724"/>
      <c r="D63" s="107" t="s">
        <v>99</v>
      </c>
      <c r="E63" s="153">
        <f>+E59+E61</f>
        <v>148906313</v>
      </c>
      <c r="F63" s="154"/>
      <c r="G63" s="154"/>
      <c r="H63" s="154"/>
      <c r="I63" s="154"/>
      <c r="J63" s="154"/>
      <c r="K63" s="154"/>
      <c r="L63" s="154"/>
      <c r="M63" s="154"/>
      <c r="N63" s="154"/>
      <c r="O63" s="154"/>
      <c r="P63" s="154"/>
      <c r="Q63" s="154"/>
      <c r="R63" s="154"/>
      <c r="S63" s="155"/>
      <c r="T63" s="156"/>
      <c r="U63" s="157"/>
      <c r="V63" s="157"/>
      <c r="W63" s="157"/>
      <c r="X63" s="157"/>
      <c r="Y63" s="157"/>
      <c r="Z63" s="157"/>
      <c r="AA63" s="157"/>
      <c r="AB63" s="157"/>
      <c r="AC63" s="154"/>
      <c r="AD63" s="158"/>
      <c r="AE63" s="157"/>
      <c r="AF63" s="155"/>
      <c r="AG63" s="775"/>
      <c r="AH63" s="736"/>
      <c r="AI63" s="736"/>
      <c r="AJ63" s="736"/>
      <c r="AK63" s="736"/>
      <c r="AL63" s="736"/>
      <c r="AM63" s="736"/>
      <c r="AN63" s="736"/>
      <c r="AO63" s="857"/>
      <c r="AP63" s="736"/>
      <c r="AQ63" s="736"/>
      <c r="AR63" s="736"/>
      <c r="AS63" s="736"/>
      <c r="AT63" s="736"/>
      <c r="AU63" s="764"/>
    </row>
    <row r="64" spans="1:47" ht="17.25" customHeight="1">
      <c r="A64" s="780"/>
      <c r="B64" s="735"/>
      <c r="C64" s="724" t="s">
        <v>232</v>
      </c>
      <c r="D64" s="106" t="s">
        <v>94</v>
      </c>
      <c r="E64" s="40">
        <f>+VLOOKUP(C64,'SILVICULTURA 2020'!$B$1:$I$20,8,0)</f>
        <v>1131</v>
      </c>
      <c r="F64" s="40"/>
      <c r="G64" s="40"/>
      <c r="H64" s="40"/>
      <c r="I64" s="40"/>
      <c r="J64" s="40"/>
      <c r="K64" s="40"/>
      <c r="L64" s="40"/>
      <c r="M64" s="40"/>
      <c r="N64" s="40"/>
      <c r="O64" s="40"/>
      <c r="P64" s="40"/>
      <c r="Q64" s="40"/>
      <c r="R64" s="109"/>
      <c r="S64" s="115"/>
      <c r="T64" s="111"/>
      <c r="U64" s="110"/>
      <c r="V64" s="110"/>
      <c r="W64" s="110"/>
      <c r="X64" s="110"/>
      <c r="Y64" s="110"/>
      <c r="Z64" s="110"/>
      <c r="AA64" s="110"/>
      <c r="AB64" s="110"/>
      <c r="AC64" s="38"/>
      <c r="AD64" s="39"/>
      <c r="AE64" s="110"/>
      <c r="AF64" s="115"/>
      <c r="AG64" s="773" t="str">
        <f t="shared" si="7"/>
        <v>10-ENGATIVA</v>
      </c>
      <c r="AH64" s="734" t="s">
        <v>257</v>
      </c>
      <c r="AI64" s="734" t="s">
        <v>257</v>
      </c>
      <c r="AJ64" s="734" t="s">
        <v>257</v>
      </c>
      <c r="AK64" s="734" t="s">
        <v>257</v>
      </c>
      <c r="AL64" s="734" t="s">
        <v>257</v>
      </c>
      <c r="AM64" s="734"/>
      <c r="AN64" s="734"/>
      <c r="AO64" s="857"/>
      <c r="AP64" s="734" t="s">
        <v>257</v>
      </c>
      <c r="AQ64" s="734" t="s">
        <v>257</v>
      </c>
      <c r="AR64" s="734" t="s">
        <v>259</v>
      </c>
      <c r="AS64" s="734" t="s">
        <v>260</v>
      </c>
      <c r="AT64" s="734"/>
      <c r="AU64" s="764"/>
    </row>
    <row r="65" spans="1:47" ht="17.25" customHeight="1">
      <c r="A65" s="780"/>
      <c r="B65" s="735"/>
      <c r="C65" s="724"/>
      <c r="D65" s="107" t="s">
        <v>6</v>
      </c>
      <c r="E65" s="40">
        <f>+VLOOKUP(C64,'SILVICULTURA 2020'!$B$1:$I$20,7,0)</f>
        <v>214970872</v>
      </c>
      <c r="F65" s="40"/>
      <c r="G65" s="40"/>
      <c r="H65" s="40"/>
      <c r="I65" s="40"/>
      <c r="J65" s="40"/>
      <c r="K65" s="40"/>
      <c r="L65" s="40"/>
      <c r="M65" s="40"/>
      <c r="N65" s="40"/>
      <c r="O65" s="40"/>
      <c r="P65" s="40"/>
      <c r="Q65" s="40"/>
      <c r="R65" s="40"/>
      <c r="S65" s="116"/>
      <c r="T65" s="112"/>
      <c r="U65" s="36"/>
      <c r="V65" s="36"/>
      <c r="W65" s="36"/>
      <c r="X65" s="36"/>
      <c r="Y65" s="36"/>
      <c r="Z65" s="36"/>
      <c r="AA65" s="36"/>
      <c r="AB65" s="36"/>
      <c r="AC65" s="40"/>
      <c r="AD65" s="40"/>
      <c r="AE65" s="36"/>
      <c r="AF65" s="116"/>
      <c r="AG65" s="774"/>
      <c r="AH65" s="735"/>
      <c r="AI65" s="735"/>
      <c r="AJ65" s="735"/>
      <c r="AK65" s="735"/>
      <c r="AL65" s="735"/>
      <c r="AM65" s="735"/>
      <c r="AN65" s="735"/>
      <c r="AO65" s="857"/>
      <c r="AP65" s="735"/>
      <c r="AQ65" s="735"/>
      <c r="AR65" s="735"/>
      <c r="AS65" s="735"/>
      <c r="AT65" s="735"/>
      <c r="AU65" s="764"/>
    </row>
    <row r="66" spans="1:47" ht="17.25" customHeight="1">
      <c r="A66" s="780"/>
      <c r="B66" s="735"/>
      <c r="C66" s="724"/>
      <c r="D66" s="106" t="s">
        <v>95</v>
      </c>
      <c r="E66" s="40">
        <v>0</v>
      </c>
      <c r="F66" s="38"/>
      <c r="G66" s="38"/>
      <c r="H66" s="38"/>
      <c r="I66" s="38"/>
      <c r="J66" s="38"/>
      <c r="K66" s="38"/>
      <c r="L66" s="38"/>
      <c r="M66" s="38"/>
      <c r="N66" s="38"/>
      <c r="O66" s="38"/>
      <c r="P66" s="38"/>
      <c r="Q66" s="38"/>
      <c r="R66" s="38"/>
      <c r="S66" s="117"/>
      <c r="T66" s="113"/>
      <c r="U66" s="41"/>
      <c r="V66" s="41"/>
      <c r="W66" s="41"/>
      <c r="X66" s="41"/>
      <c r="Y66" s="41"/>
      <c r="Z66" s="41"/>
      <c r="AA66" s="41"/>
      <c r="AB66" s="41"/>
      <c r="AC66" s="38"/>
      <c r="AD66" s="40"/>
      <c r="AE66" s="41"/>
      <c r="AF66" s="117"/>
      <c r="AG66" s="774"/>
      <c r="AH66" s="735"/>
      <c r="AI66" s="735"/>
      <c r="AJ66" s="735"/>
      <c r="AK66" s="735"/>
      <c r="AL66" s="735"/>
      <c r="AM66" s="735"/>
      <c r="AN66" s="735"/>
      <c r="AO66" s="857"/>
      <c r="AP66" s="735"/>
      <c r="AQ66" s="735"/>
      <c r="AR66" s="735"/>
      <c r="AS66" s="735"/>
      <c r="AT66" s="735"/>
      <c r="AU66" s="764"/>
    </row>
    <row r="67" spans="1:47" ht="17.25" customHeight="1">
      <c r="A67" s="780"/>
      <c r="B67" s="735"/>
      <c r="C67" s="724"/>
      <c r="D67" s="107" t="s">
        <v>7</v>
      </c>
      <c r="E67" s="40">
        <v>0</v>
      </c>
      <c r="F67" s="38"/>
      <c r="G67" s="38"/>
      <c r="H67" s="38"/>
      <c r="I67" s="38"/>
      <c r="J67" s="38"/>
      <c r="K67" s="38"/>
      <c r="L67" s="38"/>
      <c r="M67" s="38"/>
      <c r="N67" s="38"/>
      <c r="O67" s="38"/>
      <c r="P67" s="38"/>
      <c r="Q67" s="38"/>
      <c r="R67" s="38"/>
      <c r="S67" s="117"/>
      <c r="T67" s="113"/>
      <c r="U67" s="41"/>
      <c r="V67" s="41"/>
      <c r="W67" s="41"/>
      <c r="X67" s="41"/>
      <c r="Y67" s="41"/>
      <c r="Z67" s="41"/>
      <c r="AA67" s="41"/>
      <c r="AB67" s="41"/>
      <c r="AC67" s="38"/>
      <c r="AD67" s="40"/>
      <c r="AE67" s="41"/>
      <c r="AF67" s="117"/>
      <c r="AG67" s="774"/>
      <c r="AH67" s="735"/>
      <c r="AI67" s="735"/>
      <c r="AJ67" s="735"/>
      <c r="AK67" s="735"/>
      <c r="AL67" s="735"/>
      <c r="AM67" s="735"/>
      <c r="AN67" s="735"/>
      <c r="AO67" s="857"/>
      <c r="AP67" s="735"/>
      <c r="AQ67" s="735"/>
      <c r="AR67" s="735"/>
      <c r="AS67" s="735"/>
      <c r="AT67" s="735"/>
      <c r="AU67" s="764"/>
    </row>
    <row r="68" spans="1:47" ht="17.25" customHeight="1">
      <c r="A68" s="780"/>
      <c r="B68" s="735"/>
      <c r="C68" s="724"/>
      <c r="D68" s="106" t="s">
        <v>96</v>
      </c>
      <c r="E68" s="153">
        <f>+E64+E67</f>
        <v>1131</v>
      </c>
      <c r="F68" s="154"/>
      <c r="G68" s="154"/>
      <c r="H68" s="154"/>
      <c r="I68" s="154"/>
      <c r="J68" s="154"/>
      <c r="K68" s="154"/>
      <c r="L68" s="154"/>
      <c r="M68" s="154"/>
      <c r="N68" s="154"/>
      <c r="O68" s="154"/>
      <c r="P68" s="154"/>
      <c r="Q68" s="154"/>
      <c r="R68" s="154"/>
      <c r="S68" s="155"/>
      <c r="T68" s="156"/>
      <c r="U68" s="157"/>
      <c r="V68" s="157"/>
      <c r="W68" s="157"/>
      <c r="X68" s="157"/>
      <c r="Y68" s="157"/>
      <c r="Z68" s="157"/>
      <c r="AA68" s="157"/>
      <c r="AB68" s="157"/>
      <c r="AC68" s="154"/>
      <c r="AD68" s="158"/>
      <c r="AE68" s="157"/>
      <c r="AF68" s="155"/>
      <c r="AG68" s="774"/>
      <c r="AH68" s="735"/>
      <c r="AI68" s="735"/>
      <c r="AJ68" s="735"/>
      <c r="AK68" s="735"/>
      <c r="AL68" s="735"/>
      <c r="AM68" s="735"/>
      <c r="AN68" s="735"/>
      <c r="AO68" s="857"/>
      <c r="AP68" s="735"/>
      <c r="AQ68" s="735"/>
      <c r="AR68" s="735"/>
      <c r="AS68" s="735"/>
      <c r="AT68" s="735"/>
      <c r="AU68" s="764"/>
    </row>
    <row r="69" spans="1:47" ht="17.25" customHeight="1">
      <c r="A69" s="780"/>
      <c r="B69" s="735"/>
      <c r="C69" s="724"/>
      <c r="D69" s="107" t="s">
        <v>99</v>
      </c>
      <c r="E69" s="153">
        <f>+E65+E67</f>
        <v>214970872</v>
      </c>
      <c r="F69" s="154"/>
      <c r="G69" s="154"/>
      <c r="H69" s="154"/>
      <c r="I69" s="154"/>
      <c r="J69" s="154"/>
      <c r="K69" s="154"/>
      <c r="L69" s="154"/>
      <c r="M69" s="154"/>
      <c r="N69" s="154"/>
      <c r="O69" s="154"/>
      <c r="P69" s="154"/>
      <c r="Q69" s="154"/>
      <c r="R69" s="154"/>
      <c r="S69" s="155"/>
      <c r="T69" s="156"/>
      <c r="U69" s="157"/>
      <c r="V69" s="157"/>
      <c r="W69" s="157"/>
      <c r="X69" s="157"/>
      <c r="Y69" s="157"/>
      <c r="Z69" s="157"/>
      <c r="AA69" s="157"/>
      <c r="AB69" s="157"/>
      <c r="AC69" s="154"/>
      <c r="AD69" s="158"/>
      <c r="AE69" s="157"/>
      <c r="AF69" s="155"/>
      <c r="AG69" s="775"/>
      <c r="AH69" s="736"/>
      <c r="AI69" s="736"/>
      <c r="AJ69" s="736"/>
      <c r="AK69" s="736"/>
      <c r="AL69" s="736"/>
      <c r="AM69" s="736"/>
      <c r="AN69" s="736"/>
      <c r="AO69" s="857"/>
      <c r="AP69" s="736"/>
      <c r="AQ69" s="736"/>
      <c r="AR69" s="736"/>
      <c r="AS69" s="736"/>
      <c r="AT69" s="736"/>
      <c r="AU69" s="764"/>
    </row>
    <row r="70" spans="1:47" ht="17.25" customHeight="1">
      <c r="A70" s="780"/>
      <c r="B70" s="735"/>
      <c r="C70" s="724" t="s">
        <v>233</v>
      </c>
      <c r="D70" s="106" t="s">
        <v>94</v>
      </c>
      <c r="E70" s="40">
        <f>+VLOOKUP(C70,'SILVICULTURA 2020'!$B$1:$I$20,8,0)</f>
        <v>2105</v>
      </c>
      <c r="F70" s="40"/>
      <c r="G70" s="40"/>
      <c r="H70" s="40"/>
      <c r="I70" s="40"/>
      <c r="J70" s="40"/>
      <c r="K70" s="40"/>
      <c r="L70" s="40"/>
      <c r="M70" s="40"/>
      <c r="N70" s="40"/>
      <c r="O70" s="40"/>
      <c r="P70" s="40"/>
      <c r="Q70" s="40"/>
      <c r="R70" s="109"/>
      <c r="S70" s="115"/>
      <c r="T70" s="111"/>
      <c r="U70" s="110"/>
      <c r="V70" s="110"/>
      <c r="W70" s="110"/>
      <c r="X70" s="110"/>
      <c r="Y70" s="110"/>
      <c r="Z70" s="110"/>
      <c r="AA70" s="110"/>
      <c r="AB70" s="110"/>
      <c r="AC70" s="38"/>
      <c r="AD70" s="39"/>
      <c r="AE70" s="110"/>
      <c r="AF70" s="115"/>
      <c r="AG70" s="773" t="str">
        <f t="shared" si="7"/>
        <v>11-SUBA</v>
      </c>
      <c r="AH70" s="734" t="s">
        <v>257</v>
      </c>
      <c r="AI70" s="734" t="s">
        <v>257</v>
      </c>
      <c r="AJ70" s="734" t="s">
        <v>257</v>
      </c>
      <c r="AK70" s="734" t="s">
        <v>257</v>
      </c>
      <c r="AL70" s="734" t="s">
        <v>257</v>
      </c>
      <c r="AM70" s="734"/>
      <c r="AN70" s="734"/>
      <c r="AO70" s="857"/>
      <c r="AP70" s="734" t="s">
        <v>257</v>
      </c>
      <c r="AQ70" s="734" t="s">
        <v>257</v>
      </c>
      <c r="AR70" s="734" t="s">
        <v>259</v>
      </c>
      <c r="AS70" s="734" t="s">
        <v>260</v>
      </c>
      <c r="AT70" s="734"/>
      <c r="AU70" s="764"/>
    </row>
    <row r="71" spans="1:47" ht="17.25" customHeight="1">
      <c r="A71" s="780"/>
      <c r="B71" s="735"/>
      <c r="C71" s="724"/>
      <c r="D71" s="107" t="s">
        <v>6</v>
      </c>
      <c r="E71" s="40">
        <f>+VLOOKUP(C70,'SILVICULTURA 2020'!$B$1:$I$20,7,0)</f>
        <v>400030530</v>
      </c>
      <c r="F71" s="40"/>
      <c r="G71" s="40"/>
      <c r="H71" s="40"/>
      <c r="I71" s="40"/>
      <c r="J71" s="40"/>
      <c r="K71" s="40"/>
      <c r="L71" s="40"/>
      <c r="M71" s="40"/>
      <c r="N71" s="40"/>
      <c r="O71" s="40"/>
      <c r="P71" s="40"/>
      <c r="Q71" s="40"/>
      <c r="R71" s="40"/>
      <c r="S71" s="116"/>
      <c r="T71" s="112"/>
      <c r="U71" s="36"/>
      <c r="V71" s="36"/>
      <c r="W71" s="36"/>
      <c r="X71" s="36"/>
      <c r="Y71" s="36"/>
      <c r="Z71" s="36"/>
      <c r="AA71" s="36"/>
      <c r="AB71" s="36"/>
      <c r="AC71" s="40"/>
      <c r="AD71" s="40"/>
      <c r="AE71" s="36"/>
      <c r="AF71" s="116"/>
      <c r="AG71" s="774"/>
      <c r="AH71" s="735"/>
      <c r="AI71" s="735"/>
      <c r="AJ71" s="735"/>
      <c r="AK71" s="735"/>
      <c r="AL71" s="735"/>
      <c r="AM71" s="735"/>
      <c r="AN71" s="735"/>
      <c r="AO71" s="857"/>
      <c r="AP71" s="735"/>
      <c r="AQ71" s="735"/>
      <c r="AR71" s="735"/>
      <c r="AS71" s="735"/>
      <c r="AT71" s="735"/>
      <c r="AU71" s="764"/>
    </row>
    <row r="72" spans="1:47" ht="17.25" customHeight="1">
      <c r="A72" s="780"/>
      <c r="B72" s="735"/>
      <c r="C72" s="724"/>
      <c r="D72" s="106" t="s">
        <v>95</v>
      </c>
      <c r="E72" s="40">
        <v>0</v>
      </c>
      <c r="F72" s="38"/>
      <c r="G72" s="38"/>
      <c r="H72" s="38"/>
      <c r="I72" s="38"/>
      <c r="J72" s="38"/>
      <c r="K72" s="38"/>
      <c r="L72" s="38"/>
      <c r="M72" s="38"/>
      <c r="N72" s="38"/>
      <c r="O72" s="38"/>
      <c r="P72" s="38"/>
      <c r="Q72" s="38"/>
      <c r="R72" s="38"/>
      <c r="S72" s="117"/>
      <c r="T72" s="113"/>
      <c r="U72" s="41"/>
      <c r="V72" s="41"/>
      <c r="W72" s="41"/>
      <c r="X72" s="41"/>
      <c r="Y72" s="41"/>
      <c r="Z72" s="41"/>
      <c r="AA72" s="41"/>
      <c r="AB72" s="41"/>
      <c r="AC72" s="38"/>
      <c r="AD72" s="40"/>
      <c r="AE72" s="41"/>
      <c r="AF72" s="117"/>
      <c r="AG72" s="774"/>
      <c r="AH72" s="735"/>
      <c r="AI72" s="735"/>
      <c r="AJ72" s="735"/>
      <c r="AK72" s="735"/>
      <c r="AL72" s="735"/>
      <c r="AM72" s="735"/>
      <c r="AN72" s="735"/>
      <c r="AO72" s="857"/>
      <c r="AP72" s="735"/>
      <c r="AQ72" s="735"/>
      <c r="AR72" s="735"/>
      <c r="AS72" s="735"/>
      <c r="AT72" s="735"/>
      <c r="AU72" s="764"/>
    </row>
    <row r="73" spans="1:47" ht="17.25" customHeight="1">
      <c r="A73" s="780"/>
      <c r="B73" s="735"/>
      <c r="C73" s="724"/>
      <c r="D73" s="107" t="s">
        <v>7</v>
      </c>
      <c r="E73" s="40">
        <v>0</v>
      </c>
      <c r="F73" s="38"/>
      <c r="G73" s="38"/>
      <c r="H73" s="38"/>
      <c r="I73" s="38"/>
      <c r="J73" s="38"/>
      <c r="K73" s="38"/>
      <c r="L73" s="38"/>
      <c r="M73" s="38"/>
      <c r="N73" s="38"/>
      <c r="O73" s="38"/>
      <c r="P73" s="38"/>
      <c r="Q73" s="38"/>
      <c r="R73" s="38"/>
      <c r="S73" s="117"/>
      <c r="T73" s="113"/>
      <c r="U73" s="41"/>
      <c r="V73" s="41"/>
      <c r="W73" s="41"/>
      <c r="X73" s="41"/>
      <c r="Y73" s="41"/>
      <c r="Z73" s="41"/>
      <c r="AA73" s="41"/>
      <c r="AB73" s="41"/>
      <c r="AC73" s="38"/>
      <c r="AD73" s="40"/>
      <c r="AE73" s="41"/>
      <c r="AF73" s="117"/>
      <c r="AG73" s="774"/>
      <c r="AH73" s="735"/>
      <c r="AI73" s="735"/>
      <c r="AJ73" s="735"/>
      <c r="AK73" s="735"/>
      <c r="AL73" s="735"/>
      <c r="AM73" s="735"/>
      <c r="AN73" s="735"/>
      <c r="AO73" s="857"/>
      <c r="AP73" s="735"/>
      <c r="AQ73" s="735"/>
      <c r="AR73" s="735"/>
      <c r="AS73" s="735"/>
      <c r="AT73" s="735"/>
      <c r="AU73" s="764"/>
    </row>
    <row r="74" spans="1:47" ht="17.25" customHeight="1">
      <c r="A74" s="780"/>
      <c r="B74" s="735"/>
      <c r="C74" s="724"/>
      <c r="D74" s="106" t="s">
        <v>96</v>
      </c>
      <c r="E74" s="153">
        <f>+E70+E73</f>
        <v>2105</v>
      </c>
      <c r="F74" s="154"/>
      <c r="G74" s="154"/>
      <c r="H74" s="154"/>
      <c r="I74" s="154"/>
      <c r="J74" s="154"/>
      <c r="K74" s="154"/>
      <c r="L74" s="154"/>
      <c r="M74" s="154"/>
      <c r="N74" s="154"/>
      <c r="O74" s="154"/>
      <c r="P74" s="154"/>
      <c r="Q74" s="154"/>
      <c r="R74" s="154"/>
      <c r="S74" s="155"/>
      <c r="T74" s="156"/>
      <c r="U74" s="157"/>
      <c r="V74" s="157"/>
      <c r="W74" s="157"/>
      <c r="X74" s="157"/>
      <c r="Y74" s="157"/>
      <c r="Z74" s="157"/>
      <c r="AA74" s="157"/>
      <c r="AB74" s="157"/>
      <c r="AC74" s="154"/>
      <c r="AD74" s="158"/>
      <c r="AE74" s="157"/>
      <c r="AF74" s="155"/>
      <c r="AG74" s="774"/>
      <c r="AH74" s="735"/>
      <c r="AI74" s="735"/>
      <c r="AJ74" s="735"/>
      <c r="AK74" s="735"/>
      <c r="AL74" s="735"/>
      <c r="AM74" s="735"/>
      <c r="AN74" s="735"/>
      <c r="AO74" s="857"/>
      <c r="AP74" s="735"/>
      <c r="AQ74" s="735"/>
      <c r="AR74" s="735"/>
      <c r="AS74" s="735"/>
      <c r="AT74" s="735"/>
      <c r="AU74" s="764"/>
    </row>
    <row r="75" spans="1:47" ht="17.25" customHeight="1">
      <c r="A75" s="780"/>
      <c r="B75" s="735"/>
      <c r="C75" s="724"/>
      <c r="D75" s="107" t="s">
        <v>99</v>
      </c>
      <c r="E75" s="153">
        <f>+E71+E73</f>
        <v>400030530</v>
      </c>
      <c r="F75" s="154"/>
      <c r="G75" s="154"/>
      <c r="H75" s="154"/>
      <c r="I75" s="154"/>
      <c r="J75" s="154"/>
      <c r="K75" s="154"/>
      <c r="L75" s="154"/>
      <c r="M75" s="154"/>
      <c r="N75" s="154"/>
      <c r="O75" s="154"/>
      <c r="P75" s="154"/>
      <c r="Q75" s="154"/>
      <c r="R75" s="154"/>
      <c r="S75" s="155"/>
      <c r="T75" s="156"/>
      <c r="U75" s="157"/>
      <c r="V75" s="157"/>
      <c r="W75" s="157"/>
      <c r="X75" s="157"/>
      <c r="Y75" s="157"/>
      <c r="Z75" s="157"/>
      <c r="AA75" s="157"/>
      <c r="AB75" s="157"/>
      <c r="AC75" s="154"/>
      <c r="AD75" s="158"/>
      <c r="AE75" s="157"/>
      <c r="AF75" s="155"/>
      <c r="AG75" s="775"/>
      <c r="AH75" s="736"/>
      <c r="AI75" s="736"/>
      <c r="AJ75" s="736"/>
      <c r="AK75" s="736"/>
      <c r="AL75" s="736"/>
      <c r="AM75" s="736"/>
      <c r="AN75" s="736"/>
      <c r="AO75" s="857"/>
      <c r="AP75" s="736"/>
      <c r="AQ75" s="736"/>
      <c r="AR75" s="736"/>
      <c r="AS75" s="736"/>
      <c r="AT75" s="736"/>
      <c r="AU75" s="764"/>
    </row>
    <row r="76" spans="1:47" ht="17.25" customHeight="1">
      <c r="A76" s="780"/>
      <c r="B76" s="735"/>
      <c r="C76" s="724" t="s">
        <v>234</v>
      </c>
      <c r="D76" s="106" t="s">
        <v>94</v>
      </c>
      <c r="E76" s="40">
        <f>+VLOOKUP(C76,'SILVICULTURA 2020'!$B$1:$I$20,8,0)</f>
        <v>428</v>
      </c>
      <c r="F76" s="40"/>
      <c r="G76" s="40"/>
      <c r="H76" s="40"/>
      <c r="I76" s="40"/>
      <c r="J76" s="40"/>
      <c r="K76" s="40"/>
      <c r="L76" s="40"/>
      <c r="M76" s="40"/>
      <c r="N76" s="40"/>
      <c r="O76" s="40"/>
      <c r="P76" s="40"/>
      <c r="Q76" s="40"/>
      <c r="R76" s="109"/>
      <c r="S76" s="115"/>
      <c r="T76" s="111"/>
      <c r="U76" s="110"/>
      <c r="V76" s="110"/>
      <c r="W76" s="110"/>
      <c r="X76" s="110"/>
      <c r="Y76" s="110"/>
      <c r="Z76" s="110"/>
      <c r="AA76" s="110"/>
      <c r="AB76" s="110"/>
      <c r="AC76" s="38"/>
      <c r="AD76" s="39"/>
      <c r="AE76" s="110"/>
      <c r="AF76" s="115"/>
      <c r="AG76" s="773" t="str">
        <f t="shared" si="7"/>
        <v>12-BARRIOS UNIDOS</v>
      </c>
      <c r="AH76" s="734" t="s">
        <v>257</v>
      </c>
      <c r="AI76" s="734" t="s">
        <v>257</v>
      </c>
      <c r="AJ76" s="734" t="s">
        <v>257</v>
      </c>
      <c r="AK76" s="734" t="s">
        <v>257</v>
      </c>
      <c r="AL76" s="734" t="s">
        <v>257</v>
      </c>
      <c r="AM76" s="734"/>
      <c r="AN76" s="734"/>
      <c r="AO76" s="857"/>
      <c r="AP76" s="734" t="s">
        <v>257</v>
      </c>
      <c r="AQ76" s="734" t="s">
        <v>257</v>
      </c>
      <c r="AR76" s="734" t="s">
        <v>259</v>
      </c>
      <c r="AS76" s="734" t="s">
        <v>260</v>
      </c>
      <c r="AT76" s="734"/>
      <c r="AU76" s="764"/>
    </row>
    <row r="77" spans="1:47" ht="17.25" customHeight="1">
      <c r="A77" s="780"/>
      <c r="B77" s="735"/>
      <c r="C77" s="724"/>
      <c r="D77" s="107" t="s">
        <v>6</v>
      </c>
      <c r="E77" s="40">
        <f>+VLOOKUP(C76,'SILVICULTURA 2020'!$B$1:$I$20,7,0)</f>
        <v>81356636</v>
      </c>
      <c r="F77" s="40"/>
      <c r="G77" s="40"/>
      <c r="H77" s="40"/>
      <c r="I77" s="40"/>
      <c r="J77" s="40"/>
      <c r="K77" s="40"/>
      <c r="L77" s="40"/>
      <c r="M77" s="40"/>
      <c r="N77" s="40"/>
      <c r="O77" s="40"/>
      <c r="P77" s="40"/>
      <c r="Q77" s="40"/>
      <c r="R77" s="40"/>
      <c r="S77" s="116"/>
      <c r="T77" s="112"/>
      <c r="U77" s="36"/>
      <c r="V77" s="36"/>
      <c r="W77" s="36"/>
      <c r="X77" s="36"/>
      <c r="Y77" s="36"/>
      <c r="Z77" s="36"/>
      <c r="AA77" s="36"/>
      <c r="AB77" s="36"/>
      <c r="AC77" s="40"/>
      <c r="AD77" s="40"/>
      <c r="AE77" s="36"/>
      <c r="AF77" s="116"/>
      <c r="AG77" s="774"/>
      <c r="AH77" s="735"/>
      <c r="AI77" s="735"/>
      <c r="AJ77" s="735"/>
      <c r="AK77" s="735"/>
      <c r="AL77" s="735"/>
      <c r="AM77" s="735"/>
      <c r="AN77" s="735"/>
      <c r="AO77" s="857"/>
      <c r="AP77" s="735"/>
      <c r="AQ77" s="735"/>
      <c r="AR77" s="735"/>
      <c r="AS77" s="735"/>
      <c r="AT77" s="735"/>
      <c r="AU77" s="764"/>
    </row>
    <row r="78" spans="1:47" ht="17.25" customHeight="1">
      <c r="A78" s="780"/>
      <c r="B78" s="735"/>
      <c r="C78" s="724"/>
      <c r="D78" s="106" t="s">
        <v>95</v>
      </c>
      <c r="E78" s="40">
        <v>0</v>
      </c>
      <c r="F78" s="38"/>
      <c r="G78" s="38"/>
      <c r="H78" s="38"/>
      <c r="I78" s="38"/>
      <c r="J78" s="38"/>
      <c r="K78" s="38"/>
      <c r="L78" s="38"/>
      <c r="M78" s="38"/>
      <c r="N78" s="38"/>
      <c r="O78" s="38"/>
      <c r="P78" s="38"/>
      <c r="Q78" s="38"/>
      <c r="R78" s="38"/>
      <c r="S78" s="117"/>
      <c r="T78" s="113"/>
      <c r="U78" s="41"/>
      <c r="V78" s="41"/>
      <c r="W78" s="41"/>
      <c r="X78" s="41"/>
      <c r="Y78" s="41"/>
      <c r="Z78" s="41"/>
      <c r="AA78" s="41"/>
      <c r="AB78" s="41"/>
      <c r="AC78" s="38"/>
      <c r="AD78" s="40"/>
      <c r="AE78" s="41"/>
      <c r="AF78" s="117"/>
      <c r="AG78" s="774"/>
      <c r="AH78" s="735"/>
      <c r="AI78" s="735"/>
      <c r="AJ78" s="735"/>
      <c r="AK78" s="735"/>
      <c r="AL78" s="735"/>
      <c r="AM78" s="735"/>
      <c r="AN78" s="735"/>
      <c r="AO78" s="857"/>
      <c r="AP78" s="735"/>
      <c r="AQ78" s="735"/>
      <c r="AR78" s="735"/>
      <c r="AS78" s="735"/>
      <c r="AT78" s="735"/>
      <c r="AU78" s="764"/>
    </row>
    <row r="79" spans="1:47" ht="17.25" customHeight="1">
      <c r="A79" s="780"/>
      <c r="B79" s="735"/>
      <c r="C79" s="724"/>
      <c r="D79" s="107" t="s">
        <v>7</v>
      </c>
      <c r="E79" s="40">
        <v>0</v>
      </c>
      <c r="F79" s="38"/>
      <c r="G79" s="38"/>
      <c r="H79" s="38"/>
      <c r="I79" s="38"/>
      <c r="J79" s="38"/>
      <c r="K79" s="38"/>
      <c r="L79" s="38"/>
      <c r="M79" s="38"/>
      <c r="N79" s="38"/>
      <c r="O79" s="38"/>
      <c r="P79" s="38"/>
      <c r="Q79" s="38"/>
      <c r="R79" s="38"/>
      <c r="S79" s="117"/>
      <c r="T79" s="113"/>
      <c r="U79" s="41"/>
      <c r="V79" s="41"/>
      <c r="W79" s="41"/>
      <c r="X79" s="41"/>
      <c r="Y79" s="41"/>
      <c r="Z79" s="41"/>
      <c r="AA79" s="41"/>
      <c r="AB79" s="41"/>
      <c r="AC79" s="38"/>
      <c r="AD79" s="40"/>
      <c r="AE79" s="41"/>
      <c r="AF79" s="117"/>
      <c r="AG79" s="774"/>
      <c r="AH79" s="735"/>
      <c r="AI79" s="735"/>
      <c r="AJ79" s="735"/>
      <c r="AK79" s="735"/>
      <c r="AL79" s="735"/>
      <c r="AM79" s="735"/>
      <c r="AN79" s="735"/>
      <c r="AO79" s="857"/>
      <c r="AP79" s="735"/>
      <c r="AQ79" s="735"/>
      <c r="AR79" s="735"/>
      <c r="AS79" s="735"/>
      <c r="AT79" s="735"/>
      <c r="AU79" s="764"/>
    </row>
    <row r="80" spans="1:47" ht="17.25" customHeight="1">
      <c r="A80" s="780"/>
      <c r="B80" s="735"/>
      <c r="C80" s="724"/>
      <c r="D80" s="106" t="s">
        <v>96</v>
      </c>
      <c r="E80" s="153">
        <f>+E76+E79</f>
        <v>428</v>
      </c>
      <c r="F80" s="154"/>
      <c r="G80" s="154"/>
      <c r="H80" s="154"/>
      <c r="I80" s="154"/>
      <c r="J80" s="154"/>
      <c r="K80" s="154"/>
      <c r="L80" s="154"/>
      <c r="M80" s="154"/>
      <c r="N80" s="154"/>
      <c r="O80" s="154"/>
      <c r="P80" s="154"/>
      <c r="Q80" s="154"/>
      <c r="R80" s="154"/>
      <c r="S80" s="155"/>
      <c r="T80" s="156"/>
      <c r="U80" s="157"/>
      <c r="V80" s="157"/>
      <c r="W80" s="157"/>
      <c r="X80" s="157"/>
      <c r="Y80" s="157"/>
      <c r="Z80" s="157"/>
      <c r="AA80" s="157"/>
      <c r="AB80" s="157"/>
      <c r="AC80" s="154"/>
      <c r="AD80" s="158"/>
      <c r="AE80" s="157"/>
      <c r="AF80" s="155"/>
      <c r="AG80" s="774"/>
      <c r="AH80" s="735"/>
      <c r="AI80" s="735"/>
      <c r="AJ80" s="735"/>
      <c r="AK80" s="735"/>
      <c r="AL80" s="735"/>
      <c r="AM80" s="735"/>
      <c r="AN80" s="735"/>
      <c r="AO80" s="857"/>
      <c r="AP80" s="735"/>
      <c r="AQ80" s="735"/>
      <c r="AR80" s="735"/>
      <c r="AS80" s="735"/>
      <c r="AT80" s="735"/>
      <c r="AU80" s="764"/>
    </row>
    <row r="81" spans="1:47" ht="17.25" customHeight="1">
      <c r="A81" s="780"/>
      <c r="B81" s="735"/>
      <c r="C81" s="724"/>
      <c r="D81" s="107" t="s">
        <v>99</v>
      </c>
      <c r="E81" s="153">
        <f>+E77+E79</f>
        <v>81356636</v>
      </c>
      <c r="F81" s="154"/>
      <c r="G81" s="154"/>
      <c r="H81" s="154"/>
      <c r="I81" s="154"/>
      <c r="J81" s="154"/>
      <c r="K81" s="154"/>
      <c r="L81" s="154"/>
      <c r="M81" s="154"/>
      <c r="N81" s="154"/>
      <c r="O81" s="154"/>
      <c r="P81" s="154"/>
      <c r="Q81" s="154"/>
      <c r="R81" s="154"/>
      <c r="S81" s="155"/>
      <c r="T81" s="156"/>
      <c r="U81" s="157"/>
      <c r="V81" s="157"/>
      <c r="W81" s="157"/>
      <c r="X81" s="157"/>
      <c r="Y81" s="157"/>
      <c r="Z81" s="157"/>
      <c r="AA81" s="157"/>
      <c r="AB81" s="157"/>
      <c r="AC81" s="154"/>
      <c r="AD81" s="158"/>
      <c r="AE81" s="157"/>
      <c r="AF81" s="155"/>
      <c r="AG81" s="775"/>
      <c r="AH81" s="736"/>
      <c r="AI81" s="736"/>
      <c r="AJ81" s="736"/>
      <c r="AK81" s="736"/>
      <c r="AL81" s="736"/>
      <c r="AM81" s="736"/>
      <c r="AN81" s="736"/>
      <c r="AO81" s="857"/>
      <c r="AP81" s="736"/>
      <c r="AQ81" s="736"/>
      <c r="AR81" s="736"/>
      <c r="AS81" s="736"/>
      <c r="AT81" s="736"/>
      <c r="AU81" s="764"/>
    </row>
    <row r="82" spans="1:47" ht="17.25" customHeight="1">
      <c r="A82" s="780"/>
      <c r="B82" s="735"/>
      <c r="C82" s="724" t="s">
        <v>235</v>
      </c>
      <c r="D82" s="106" t="s">
        <v>94</v>
      </c>
      <c r="E82" s="40">
        <f>+VLOOKUP(C82,'SILVICULTURA 2020'!$B$1:$I$20,8,0)</f>
        <v>526</v>
      </c>
      <c r="F82" s="40"/>
      <c r="G82" s="40"/>
      <c r="H82" s="40"/>
      <c r="I82" s="40"/>
      <c r="J82" s="40"/>
      <c r="K82" s="40"/>
      <c r="L82" s="40"/>
      <c r="M82" s="40"/>
      <c r="N82" s="40"/>
      <c r="O82" s="40"/>
      <c r="P82" s="40"/>
      <c r="Q82" s="40"/>
      <c r="R82" s="109"/>
      <c r="S82" s="115"/>
      <c r="T82" s="111"/>
      <c r="U82" s="110"/>
      <c r="V82" s="110"/>
      <c r="W82" s="110"/>
      <c r="X82" s="110"/>
      <c r="Y82" s="110"/>
      <c r="Z82" s="110"/>
      <c r="AA82" s="110"/>
      <c r="AB82" s="110"/>
      <c r="AC82" s="38"/>
      <c r="AD82" s="39"/>
      <c r="AE82" s="110"/>
      <c r="AF82" s="115"/>
      <c r="AG82" s="773" t="str">
        <f t="shared" si="7"/>
        <v>13-TEUSAQUILLO</v>
      </c>
      <c r="AH82" s="734" t="s">
        <v>257</v>
      </c>
      <c r="AI82" s="734" t="s">
        <v>257</v>
      </c>
      <c r="AJ82" s="734" t="s">
        <v>257</v>
      </c>
      <c r="AK82" s="734" t="s">
        <v>257</v>
      </c>
      <c r="AL82" s="734" t="s">
        <v>257</v>
      </c>
      <c r="AM82" s="734"/>
      <c r="AN82" s="734"/>
      <c r="AO82" s="857"/>
      <c r="AP82" s="734" t="s">
        <v>257</v>
      </c>
      <c r="AQ82" s="734" t="s">
        <v>257</v>
      </c>
      <c r="AR82" s="734" t="s">
        <v>259</v>
      </c>
      <c r="AS82" s="734" t="s">
        <v>260</v>
      </c>
      <c r="AT82" s="734"/>
      <c r="AU82" s="764"/>
    </row>
    <row r="83" spans="1:47" ht="17.25" customHeight="1">
      <c r="A83" s="780"/>
      <c r="B83" s="735"/>
      <c r="C83" s="724"/>
      <c r="D83" s="107" t="s">
        <v>6</v>
      </c>
      <c r="E83" s="40">
        <f>+VLOOKUP(C82,'SILVICULTURA 2020'!$B$1:$I$20,7,0)</f>
        <v>100013434</v>
      </c>
      <c r="F83" s="40"/>
      <c r="G83" s="40"/>
      <c r="H83" s="40"/>
      <c r="I83" s="40"/>
      <c r="J83" s="40"/>
      <c r="K83" s="40"/>
      <c r="L83" s="40"/>
      <c r="M83" s="40"/>
      <c r="N83" s="40"/>
      <c r="O83" s="40"/>
      <c r="P83" s="40"/>
      <c r="Q83" s="40"/>
      <c r="R83" s="40"/>
      <c r="S83" s="116"/>
      <c r="T83" s="112"/>
      <c r="U83" s="36"/>
      <c r="V83" s="36"/>
      <c r="W83" s="36"/>
      <c r="X83" s="36"/>
      <c r="Y83" s="36"/>
      <c r="Z83" s="36"/>
      <c r="AA83" s="36"/>
      <c r="AB83" s="36"/>
      <c r="AC83" s="40"/>
      <c r="AD83" s="40"/>
      <c r="AE83" s="36"/>
      <c r="AF83" s="116"/>
      <c r="AG83" s="774"/>
      <c r="AH83" s="735"/>
      <c r="AI83" s="735"/>
      <c r="AJ83" s="735"/>
      <c r="AK83" s="735"/>
      <c r="AL83" s="735"/>
      <c r="AM83" s="735"/>
      <c r="AN83" s="735"/>
      <c r="AO83" s="857"/>
      <c r="AP83" s="735"/>
      <c r="AQ83" s="735"/>
      <c r="AR83" s="735"/>
      <c r="AS83" s="735"/>
      <c r="AT83" s="735"/>
      <c r="AU83" s="764"/>
    </row>
    <row r="84" spans="1:47" ht="17.25" customHeight="1">
      <c r="A84" s="780"/>
      <c r="B84" s="735"/>
      <c r="C84" s="724"/>
      <c r="D84" s="106" t="s">
        <v>95</v>
      </c>
      <c r="E84" s="40">
        <v>0</v>
      </c>
      <c r="F84" s="38"/>
      <c r="G84" s="38"/>
      <c r="H84" s="38"/>
      <c r="I84" s="38"/>
      <c r="J84" s="38"/>
      <c r="K84" s="38"/>
      <c r="L84" s="38"/>
      <c r="M84" s="38"/>
      <c r="N84" s="38"/>
      <c r="O84" s="38"/>
      <c r="P84" s="38"/>
      <c r="Q84" s="38"/>
      <c r="R84" s="38"/>
      <c r="S84" s="117"/>
      <c r="T84" s="113"/>
      <c r="U84" s="41"/>
      <c r="V84" s="41"/>
      <c r="W84" s="41"/>
      <c r="X84" s="41"/>
      <c r="Y84" s="41"/>
      <c r="Z84" s="41"/>
      <c r="AA84" s="41"/>
      <c r="AB84" s="41"/>
      <c r="AC84" s="38"/>
      <c r="AD84" s="40"/>
      <c r="AE84" s="41"/>
      <c r="AF84" s="117"/>
      <c r="AG84" s="774"/>
      <c r="AH84" s="735"/>
      <c r="AI84" s="735"/>
      <c r="AJ84" s="735"/>
      <c r="AK84" s="735"/>
      <c r="AL84" s="735"/>
      <c r="AM84" s="735"/>
      <c r="AN84" s="735"/>
      <c r="AO84" s="857"/>
      <c r="AP84" s="735"/>
      <c r="AQ84" s="735"/>
      <c r="AR84" s="735"/>
      <c r="AS84" s="735"/>
      <c r="AT84" s="735"/>
      <c r="AU84" s="764"/>
    </row>
    <row r="85" spans="1:47" ht="17.25" customHeight="1">
      <c r="A85" s="780"/>
      <c r="B85" s="735"/>
      <c r="C85" s="724"/>
      <c r="D85" s="107" t="s">
        <v>7</v>
      </c>
      <c r="E85" s="40">
        <v>0</v>
      </c>
      <c r="F85" s="38"/>
      <c r="G85" s="38"/>
      <c r="H85" s="38"/>
      <c r="I85" s="38"/>
      <c r="J85" s="38"/>
      <c r="K85" s="38"/>
      <c r="L85" s="38"/>
      <c r="M85" s="38"/>
      <c r="N85" s="38"/>
      <c r="O85" s="38"/>
      <c r="P85" s="38"/>
      <c r="Q85" s="38"/>
      <c r="R85" s="38"/>
      <c r="S85" s="117"/>
      <c r="T85" s="113"/>
      <c r="U85" s="41"/>
      <c r="V85" s="41"/>
      <c r="W85" s="41"/>
      <c r="X85" s="41"/>
      <c r="Y85" s="41"/>
      <c r="Z85" s="41"/>
      <c r="AA85" s="41"/>
      <c r="AB85" s="41"/>
      <c r="AC85" s="38"/>
      <c r="AD85" s="40"/>
      <c r="AE85" s="41"/>
      <c r="AF85" s="117"/>
      <c r="AG85" s="774"/>
      <c r="AH85" s="735"/>
      <c r="AI85" s="735"/>
      <c r="AJ85" s="735"/>
      <c r="AK85" s="735"/>
      <c r="AL85" s="735"/>
      <c r="AM85" s="735"/>
      <c r="AN85" s="735"/>
      <c r="AO85" s="857"/>
      <c r="AP85" s="735"/>
      <c r="AQ85" s="735"/>
      <c r="AR85" s="735"/>
      <c r="AS85" s="735"/>
      <c r="AT85" s="735"/>
      <c r="AU85" s="764"/>
    </row>
    <row r="86" spans="1:47" ht="17.25" customHeight="1">
      <c r="A86" s="780"/>
      <c r="B86" s="735"/>
      <c r="C86" s="724"/>
      <c r="D86" s="106" t="s">
        <v>96</v>
      </c>
      <c r="E86" s="153">
        <f>+E82+E85</f>
        <v>526</v>
      </c>
      <c r="F86" s="154"/>
      <c r="G86" s="154"/>
      <c r="H86" s="154"/>
      <c r="I86" s="154"/>
      <c r="J86" s="154"/>
      <c r="K86" s="154"/>
      <c r="L86" s="154"/>
      <c r="M86" s="154"/>
      <c r="N86" s="154"/>
      <c r="O86" s="154"/>
      <c r="P86" s="154"/>
      <c r="Q86" s="154"/>
      <c r="R86" s="154"/>
      <c r="S86" s="155"/>
      <c r="T86" s="156"/>
      <c r="U86" s="157"/>
      <c r="V86" s="157"/>
      <c r="W86" s="157"/>
      <c r="X86" s="157"/>
      <c r="Y86" s="157"/>
      <c r="Z86" s="157"/>
      <c r="AA86" s="157"/>
      <c r="AB86" s="157"/>
      <c r="AC86" s="154"/>
      <c r="AD86" s="158"/>
      <c r="AE86" s="157"/>
      <c r="AF86" s="155"/>
      <c r="AG86" s="774"/>
      <c r="AH86" s="735"/>
      <c r="AI86" s="735"/>
      <c r="AJ86" s="735"/>
      <c r="AK86" s="735"/>
      <c r="AL86" s="735"/>
      <c r="AM86" s="735"/>
      <c r="AN86" s="735"/>
      <c r="AO86" s="857"/>
      <c r="AP86" s="735"/>
      <c r="AQ86" s="735"/>
      <c r="AR86" s="735"/>
      <c r="AS86" s="735"/>
      <c r="AT86" s="735"/>
      <c r="AU86" s="764"/>
    </row>
    <row r="87" spans="1:47" ht="17.25" customHeight="1">
      <c r="A87" s="780"/>
      <c r="B87" s="735"/>
      <c r="C87" s="724"/>
      <c r="D87" s="107" t="s">
        <v>99</v>
      </c>
      <c r="E87" s="153">
        <f>+E83+E85</f>
        <v>100013434</v>
      </c>
      <c r="F87" s="154"/>
      <c r="G87" s="154"/>
      <c r="H87" s="154"/>
      <c r="I87" s="154"/>
      <c r="J87" s="154"/>
      <c r="K87" s="154"/>
      <c r="L87" s="154"/>
      <c r="M87" s="154"/>
      <c r="N87" s="154"/>
      <c r="O87" s="154"/>
      <c r="P87" s="154"/>
      <c r="Q87" s="154"/>
      <c r="R87" s="154"/>
      <c r="S87" s="155"/>
      <c r="T87" s="156"/>
      <c r="U87" s="157"/>
      <c r="V87" s="157"/>
      <c r="W87" s="157"/>
      <c r="X87" s="157"/>
      <c r="Y87" s="157"/>
      <c r="Z87" s="157"/>
      <c r="AA87" s="157"/>
      <c r="AB87" s="157"/>
      <c r="AC87" s="154"/>
      <c r="AD87" s="158"/>
      <c r="AE87" s="157"/>
      <c r="AF87" s="155"/>
      <c r="AG87" s="775"/>
      <c r="AH87" s="736"/>
      <c r="AI87" s="736"/>
      <c r="AJ87" s="736"/>
      <c r="AK87" s="736"/>
      <c r="AL87" s="736"/>
      <c r="AM87" s="736"/>
      <c r="AN87" s="736"/>
      <c r="AO87" s="857"/>
      <c r="AP87" s="736"/>
      <c r="AQ87" s="736"/>
      <c r="AR87" s="736"/>
      <c r="AS87" s="736"/>
      <c r="AT87" s="736"/>
      <c r="AU87" s="764"/>
    </row>
    <row r="88" spans="1:47" ht="17.25" customHeight="1">
      <c r="A88" s="780"/>
      <c r="B88" s="735"/>
      <c r="C88" s="724" t="s">
        <v>236</v>
      </c>
      <c r="D88" s="106" t="s">
        <v>94</v>
      </c>
      <c r="E88" s="40">
        <f>+VLOOKUP(C88,'SILVICULTURA 2020'!$B$1:$I$20,8,0)</f>
        <v>110</v>
      </c>
      <c r="F88" s="40"/>
      <c r="G88" s="40"/>
      <c r="H88" s="40"/>
      <c r="I88" s="40"/>
      <c r="J88" s="40"/>
      <c r="K88" s="40"/>
      <c r="L88" s="40"/>
      <c r="M88" s="40"/>
      <c r="N88" s="40"/>
      <c r="O88" s="40"/>
      <c r="P88" s="40"/>
      <c r="Q88" s="40"/>
      <c r="R88" s="109"/>
      <c r="S88" s="115"/>
      <c r="T88" s="111"/>
      <c r="U88" s="110"/>
      <c r="V88" s="110"/>
      <c r="W88" s="110"/>
      <c r="X88" s="110"/>
      <c r="Y88" s="110"/>
      <c r="Z88" s="110"/>
      <c r="AA88" s="110"/>
      <c r="AB88" s="110"/>
      <c r="AC88" s="38"/>
      <c r="AD88" s="39"/>
      <c r="AE88" s="110"/>
      <c r="AF88" s="115"/>
      <c r="AG88" s="773" t="str">
        <f t="shared" si="7"/>
        <v>14-LOS MARTIRES</v>
      </c>
      <c r="AH88" s="734" t="s">
        <v>257</v>
      </c>
      <c r="AI88" s="734" t="s">
        <v>257</v>
      </c>
      <c r="AJ88" s="734" t="s">
        <v>257</v>
      </c>
      <c r="AK88" s="734" t="s">
        <v>257</v>
      </c>
      <c r="AL88" s="734" t="s">
        <v>257</v>
      </c>
      <c r="AM88" s="734"/>
      <c r="AN88" s="734"/>
      <c r="AO88" s="857"/>
      <c r="AP88" s="734" t="s">
        <v>257</v>
      </c>
      <c r="AQ88" s="734" t="s">
        <v>257</v>
      </c>
      <c r="AR88" s="734" t="s">
        <v>259</v>
      </c>
      <c r="AS88" s="734" t="s">
        <v>260</v>
      </c>
      <c r="AT88" s="734"/>
      <c r="AU88" s="764"/>
    </row>
    <row r="89" spans="1:47" ht="17.25" customHeight="1">
      <c r="A89" s="780"/>
      <c r="B89" s="735"/>
      <c r="C89" s="724"/>
      <c r="D89" s="107" t="s">
        <v>6</v>
      </c>
      <c r="E89" s="40">
        <f>+VLOOKUP(C88,'SILVICULTURA 2020'!$B$1:$I$20,7,0)</f>
        <v>20884476</v>
      </c>
      <c r="F89" s="40"/>
      <c r="G89" s="40"/>
      <c r="H89" s="40"/>
      <c r="I89" s="40"/>
      <c r="J89" s="40"/>
      <c r="K89" s="40"/>
      <c r="L89" s="40"/>
      <c r="M89" s="40"/>
      <c r="N89" s="40"/>
      <c r="O89" s="40"/>
      <c r="P89" s="40"/>
      <c r="Q89" s="40"/>
      <c r="R89" s="40"/>
      <c r="S89" s="116"/>
      <c r="T89" s="112"/>
      <c r="U89" s="36"/>
      <c r="V89" s="36"/>
      <c r="W89" s="36"/>
      <c r="X89" s="36"/>
      <c r="Y89" s="36"/>
      <c r="Z89" s="36"/>
      <c r="AA89" s="36"/>
      <c r="AB89" s="36"/>
      <c r="AC89" s="40"/>
      <c r="AD89" s="40"/>
      <c r="AE89" s="36"/>
      <c r="AF89" s="116"/>
      <c r="AG89" s="774"/>
      <c r="AH89" s="735"/>
      <c r="AI89" s="735"/>
      <c r="AJ89" s="735"/>
      <c r="AK89" s="735"/>
      <c r="AL89" s="735"/>
      <c r="AM89" s="735"/>
      <c r="AN89" s="735"/>
      <c r="AO89" s="857"/>
      <c r="AP89" s="735"/>
      <c r="AQ89" s="735"/>
      <c r="AR89" s="735"/>
      <c r="AS89" s="735"/>
      <c r="AT89" s="735"/>
      <c r="AU89" s="764"/>
    </row>
    <row r="90" spans="1:47" ht="17.25" customHeight="1">
      <c r="A90" s="780"/>
      <c r="B90" s="735"/>
      <c r="C90" s="724"/>
      <c r="D90" s="106" t="s">
        <v>95</v>
      </c>
      <c r="E90" s="40">
        <v>0</v>
      </c>
      <c r="F90" s="38"/>
      <c r="G90" s="38"/>
      <c r="H90" s="38"/>
      <c r="I90" s="38"/>
      <c r="J90" s="38"/>
      <c r="K90" s="38"/>
      <c r="L90" s="38"/>
      <c r="M90" s="38"/>
      <c r="N90" s="38"/>
      <c r="O90" s="38"/>
      <c r="P90" s="38"/>
      <c r="Q90" s="38"/>
      <c r="R90" s="38"/>
      <c r="S90" s="117"/>
      <c r="T90" s="113"/>
      <c r="U90" s="41"/>
      <c r="V90" s="41"/>
      <c r="W90" s="41"/>
      <c r="X90" s="41"/>
      <c r="Y90" s="41"/>
      <c r="Z90" s="41"/>
      <c r="AA90" s="41"/>
      <c r="AB90" s="41"/>
      <c r="AC90" s="38"/>
      <c r="AD90" s="40"/>
      <c r="AE90" s="41"/>
      <c r="AF90" s="117"/>
      <c r="AG90" s="774"/>
      <c r="AH90" s="735"/>
      <c r="AI90" s="735"/>
      <c r="AJ90" s="735"/>
      <c r="AK90" s="735"/>
      <c r="AL90" s="735"/>
      <c r="AM90" s="735"/>
      <c r="AN90" s="735"/>
      <c r="AO90" s="857"/>
      <c r="AP90" s="735"/>
      <c r="AQ90" s="735"/>
      <c r="AR90" s="735"/>
      <c r="AS90" s="735"/>
      <c r="AT90" s="735"/>
      <c r="AU90" s="764"/>
    </row>
    <row r="91" spans="1:47" ht="17.25" customHeight="1">
      <c r="A91" s="780"/>
      <c r="B91" s="735"/>
      <c r="C91" s="724"/>
      <c r="D91" s="107" t="s">
        <v>7</v>
      </c>
      <c r="E91" s="40">
        <v>0</v>
      </c>
      <c r="F91" s="38"/>
      <c r="G91" s="38"/>
      <c r="H91" s="38"/>
      <c r="I91" s="38"/>
      <c r="J91" s="38"/>
      <c r="K91" s="38"/>
      <c r="L91" s="38"/>
      <c r="M91" s="38"/>
      <c r="N91" s="38"/>
      <c r="O91" s="38"/>
      <c r="P91" s="38"/>
      <c r="Q91" s="38"/>
      <c r="R91" s="38"/>
      <c r="S91" s="117"/>
      <c r="T91" s="113"/>
      <c r="U91" s="41"/>
      <c r="V91" s="41"/>
      <c r="W91" s="41"/>
      <c r="X91" s="41"/>
      <c r="Y91" s="41"/>
      <c r="Z91" s="41"/>
      <c r="AA91" s="41"/>
      <c r="AB91" s="41"/>
      <c r="AC91" s="38"/>
      <c r="AD91" s="40"/>
      <c r="AE91" s="41"/>
      <c r="AF91" s="117"/>
      <c r="AG91" s="774"/>
      <c r="AH91" s="735"/>
      <c r="AI91" s="735"/>
      <c r="AJ91" s="735"/>
      <c r="AK91" s="735"/>
      <c r="AL91" s="735"/>
      <c r="AM91" s="735"/>
      <c r="AN91" s="735"/>
      <c r="AO91" s="857"/>
      <c r="AP91" s="735"/>
      <c r="AQ91" s="735"/>
      <c r="AR91" s="735"/>
      <c r="AS91" s="735"/>
      <c r="AT91" s="735"/>
      <c r="AU91" s="764"/>
    </row>
    <row r="92" spans="1:47" ht="17.25" customHeight="1">
      <c r="A92" s="780"/>
      <c r="B92" s="735"/>
      <c r="C92" s="724"/>
      <c r="D92" s="106" t="s">
        <v>96</v>
      </c>
      <c r="E92" s="153">
        <f>+E88+E91</f>
        <v>110</v>
      </c>
      <c r="F92" s="154"/>
      <c r="G92" s="154"/>
      <c r="H92" s="154"/>
      <c r="I92" s="154"/>
      <c r="J92" s="154"/>
      <c r="K92" s="154"/>
      <c r="L92" s="154"/>
      <c r="M92" s="154"/>
      <c r="N92" s="154"/>
      <c r="O92" s="154"/>
      <c r="P92" s="154"/>
      <c r="Q92" s="154"/>
      <c r="R92" s="154"/>
      <c r="S92" s="155"/>
      <c r="T92" s="156"/>
      <c r="U92" s="157"/>
      <c r="V92" s="157"/>
      <c r="W92" s="157"/>
      <c r="X92" s="157"/>
      <c r="Y92" s="157"/>
      <c r="Z92" s="157"/>
      <c r="AA92" s="157"/>
      <c r="AB92" s="157"/>
      <c r="AC92" s="154"/>
      <c r="AD92" s="158"/>
      <c r="AE92" s="157"/>
      <c r="AF92" s="155"/>
      <c r="AG92" s="774"/>
      <c r="AH92" s="735"/>
      <c r="AI92" s="735"/>
      <c r="AJ92" s="735"/>
      <c r="AK92" s="735"/>
      <c r="AL92" s="735"/>
      <c r="AM92" s="735"/>
      <c r="AN92" s="735"/>
      <c r="AO92" s="857"/>
      <c r="AP92" s="735"/>
      <c r="AQ92" s="735"/>
      <c r="AR92" s="735"/>
      <c r="AS92" s="735"/>
      <c r="AT92" s="735"/>
      <c r="AU92" s="764"/>
    </row>
    <row r="93" spans="1:47" ht="17.25" customHeight="1">
      <c r="A93" s="780"/>
      <c r="B93" s="735"/>
      <c r="C93" s="724"/>
      <c r="D93" s="107" t="s">
        <v>99</v>
      </c>
      <c r="E93" s="153">
        <f>+E89+E91</f>
        <v>20884476</v>
      </c>
      <c r="F93" s="154"/>
      <c r="G93" s="154"/>
      <c r="H93" s="154"/>
      <c r="I93" s="154"/>
      <c r="J93" s="154"/>
      <c r="K93" s="154"/>
      <c r="L93" s="154"/>
      <c r="M93" s="154"/>
      <c r="N93" s="154"/>
      <c r="O93" s="154"/>
      <c r="P93" s="154"/>
      <c r="Q93" s="154"/>
      <c r="R93" s="154"/>
      <c r="S93" s="155"/>
      <c r="T93" s="156"/>
      <c r="U93" s="157"/>
      <c r="V93" s="157"/>
      <c r="W93" s="157"/>
      <c r="X93" s="157"/>
      <c r="Y93" s="157"/>
      <c r="Z93" s="157"/>
      <c r="AA93" s="157"/>
      <c r="AB93" s="157"/>
      <c r="AC93" s="154"/>
      <c r="AD93" s="158"/>
      <c r="AE93" s="157"/>
      <c r="AF93" s="155"/>
      <c r="AG93" s="775"/>
      <c r="AH93" s="736"/>
      <c r="AI93" s="736"/>
      <c r="AJ93" s="736"/>
      <c r="AK93" s="736"/>
      <c r="AL93" s="736"/>
      <c r="AM93" s="736"/>
      <c r="AN93" s="736"/>
      <c r="AO93" s="857"/>
      <c r="AP93" s="736"/>
      <c r="AQ93" s="736"/>
      <c r="AR93" s="736"/>
      <c r="AS93" s="736"/>
      <c r="AT93" s="736"/>
      <c r="AU93" s="764"/>
    </row>
    <row r="94" spans="1:47" ht="17.25" customHeight="1">
      <c r="A94" s="780"/>
      <c r="B94" s="735"/>
      <c r="C94" s="724" t="s">
        <v>237</v>
      </c>
      <c r="D94" s="106" t="s">
        <v>94</v>
      </c>
      <c r="E94" s="40">
        <f>+VLOOKUP(C94,'SILVICULTURA 2020'!$B$1:$I$20,8,0)</f>
        <v>111</v>
      </c>
      <c r="F94" s="40"/>
      <c r="G94" s="40"/>
      <c r="H94" s="40"/>
      <c r="I94" s="40"/>
      <c r="J94" s="40"/>
      <c r="K94" s="40"/>
      <c r="L94" s="40"/>
      <c r="M94" s="40"/>
      <c r="N94" s="40"/>
      <c r="O94" s="40"/>
      <c r="P94" s="40"/>
      <c r="Q94" s="40"/>
      <c r="R94" s="109"/>
      <c r="S94" s="115"/>
      <c r="T94" s="111"/>
      <c r="U94" s="110"/>
      <c r="V94" s="110"/>
      <c r="W94" s="110"/>
      <c r="X94" s="110"/>
      <c r="Y94" s="110"/>
      <c r="Z94" s="110"/>
      <c r="AA94" s="110"/>
      <c r="AB94" s="110"/>
      <c r="AC94" s="38"/>
      <c r="AD94" s="39"/>
      <c r="AE94" s="110"/>
      <c r="AF94" s="115"/>
      <c r="AG94" s="773" t="str">
        <f t="shared" si="7"/>
        <v>15-ANTONIO NARIÑO</v>
      </c>
      <c r="AH94" s="734" t="s">
        <v>257</v>
      </c>
      <c r="AI94" s="734" t="s">
        <v>257</v>
      </c>
      <c r="AJ94" s="734" t="s">
        <v>257</v>
      </c>
      <c r="AK94" s="734" t="s">
        <v>257</v>
      </c>
      <c r="AL94" s="734" t="s">
        <v>257</v>
      </c>
      <c r="AM94" s="734"/>
      <c r="AN94" s="734"/>
      <c r="AO94" s="857"/>
      <c r="AP94" s="734" t="s">
        <v>257</v>
      </c>
      <c r="AQ94" s="734" t="s">
        <v>257</v>
      </c>
      <c r="AR94" s="734" t="s">
        <v>259</v>
      </c>
      <c r="AS94" s="734" t="s">
        <v>260</v>
      </c>
      <c r="AT94" s="734"/>
      <c r="AU94" s="764"/>
    </row>
    <row r="95" spans="1:47" ht="17.25" customHeight="1">
      <c r="A95" s="780"/>
      <c r="B95" s="735"/>
      <c r="C95" s="724"/>
      <c r="D95" s="107" t="s">
        <v>6</v>
      </c>
      <c r="E95" s="40">
        <f>+VLOOKUP(C94,'SILVICULTURA 2020'!$B$1:$I$20,7,0)</f>
        <v>21070116</v>
      </c>
      <c r="F95" s="40"/>
      <c r="G95" s="40"/>
      <c r="H95" s="40"/>
      <c r="I95" s="40"/>
      <c r="J95" s="40"/>
      <c r="K95" s="40"/>
      <c r="L95" s="40"/>
      <c r="M95" s="40"/>
      <c r="N95" s="40"/>
      <c r="O95" s="40"/>
      <c r="P95" s="40"/>
      <c r="Q95" s="40"/>
      <c r="R95" s="40"/>
      <c r="S95" s="116"/>
      <c r="T95" s="112"/>
      <c r="U95" s="36"/>
      <c r="V95" s="36"/>
      <c r="W95" s="36"/>
      <c r="X95" s="36"/>
      <c r="Y95" s="36"/>
      <c r="Z95" s="36"/>
      <c r="AA95" s="36"/>
      <c r="AB95" s="36"/>
      <c r="AC95" s="40"/>
      <c r="AD95" s="40"/>
      <c r="AE95" s="36"/>
      <c r="AF95" s="116"/>
      <c r="AG95" s="774"/>
      <c r="AH95" s="735"/>
      <c r="AI95" s="735"/>
      <c r="AJ95" s="735"/>
      <c r="AK95" s="735"/>
      <c r="AL95" s="735"/>
      <c r="AM95" s="735"/>
      <c r="AN95" s="735"/>
      <c r="AO95" s="857"/>
      <c r="AP95" s="735"/>
      <c r="AQ95" s="735"/>
      <c r="AR95" s="735"/>
      <c r="AS95" s="735"/>
      <c r="AT95" s="735"/>
      <c r="AU95" s="764"/>
    </row>
    <row r="96" spans="1:47" ht="17.25" customHeight="1">
      <c r="A96" s="780"/>
      <c r="B96" s="735"/>
      <c r="C96" s="724"/>
      <c r="D96" s="106" t="s">
        <v>95</v>
      </c>
      <c r="E96" s="40">
        <v>0</v>
      </c>
      <c r="F96" s="38"/>
      <c r="G96" s="38"/>
      <c r="H96" s="38"/>
      <c r="I96" s="38"/>
      <c r="J96" s="38"/>
      <c r="K96" s="38"/>
      <c r="L96" s="38"/>
      <c r="M96" s="38"/>
      <c r="N96" s="38"/>
      <c r="O96" s="38"/>
      <c r="P96" s="38"/>
      <c r="Q96" s="38"/>
      <c r="R96" s="38"/>
      <c r="S96" s="117"/>
      <c r="T96" s="113"/>
      <c r="U96" s="41"/>
      <c r="V96" s="41"/>
      <c r="W96" s="41"/>
      <c r="X96" s="41"/>
      <c r="Y96" s="41"/>
      <c r="Z96" s="41"/>
      <c r="AA96" s="41"/>
      <c r="AB96" s="41"/>
      <c r="AC96" s="38"/>
      <c r="AD96" s="40"/>
      <c r="AE96" s="41"/>
      <c r="AF96" s="117"/>
      <c r="AG96" s="774"/>
      <c r="AH96" s="735"/>
      <c r="AI96" s="735"/>
      <c r="AJ96" s="735"/>
      <c r="AK96" s="735"/>
      <c r="AL96" s="735"/>
      <c r="AM96" s="735"/>
      <c r="AN96" s="735"/>
      <c r="AO96" s="857"/>
      <c r="AP96" s="735"/>
      <c r="AQ96" s="735"/>
      <c r="AR96" s="735"/>
      <c r="AS96" s="735"/>
      <c r="AT96" s="735"/>
      <c r="AU96" s="764"/>
    </row>
    <row r="97" spans="1:47" ht="17.25" customHeight="1">
      <c r="A97" s="780"/>
      <c r="B97" s="735"/>
      <c r="C97" s="724"/>
      <c r="D97" s="107" t="s">
        <v>7</v>
      </c>
      <c r="E97" s="40">
        <v>0</v>
      </c>
      <c r="F97" s="38"/>
      <c r="G97" s="38"/>
      <c r="H97" s="38"/>
      <c r="I97" s="38"/>
      <c r="J97" s="38"/>
      <c r="K97" s="38"/>
      <c r="L97" s="38"/>
      <c r="M97" s="38"/>
      <c r="N97" s="38"/>
      <c r="O97" s="38"/>
      <c r="P97" s="38"/>
      <c r="Q97" s="38"/>
      <c r="R97" s="38"/>
      <c r="S97" s="117"/>
      <c r="T97" s="113"/>
      <c r="U97" s="41"/>
      <c r="V97" s="41"/>
      <c r="W97" s="41"/>
      <c r="X97" s="41"/>
      <c r="Y97" s="41"/>
      <c r="Z97" s="41"/>
      <c r="AA97" s="41"/>
      <c r="AB97" s="41"/>
      <c r="AC97" s="38"/>
      <c r="AD97" s="40"/>
      <c r="AE97" s="41"/>
      <c r="AF97" s="117"/>
      <c r="AG97" s="774"/>
      <c r="AH97" s="735"/>
      <c r="AI97" s="735"/>
      <c r="AJ97" s="735"/>
      <c r="AK97" s="735"/>
      <c r="AL97" s="735"/>
      <c r="AM97" s="735"/>
      <c r="AN97" s="735"/>
      <c r="AO97" s="857"/>
      <c r="AP97" s="735"/>
      <c r="AQ97" s="735"/>
      <c r="AR97" s="735"/>
      <c r="AS97" s="735"/>
      <c r="AT97" s="735"/>
      <c r="AU97" s="764"/>
    </row>
    <row r="98" spans="1:47" ht="17.25" customHeight="1">
      <c r="A98" s="780"/>
      <c r="B98" s="735"/>
      <c r="C98" s="724"/>
      <c r="D98" s="106" t="s">
        <v>96</v>
      </c>
      <c r="E98" s="153">
        <f>+E94+E97</f>
        <v>111</v>
      </c>
      <c r="F98" s="154"/>
      <c r="G98" s="154"/>
      <c r="H98" s="154"/>
      <c r="I98" s="154"/>
      <c r="J98" s="154"/>
      <c r="K98" s="154"/>
      <c r="L98" s="154"/>
      <c r="M98" s="154"/>
      <c r="N98" s="154"/>
      <c r="O98" s="154"/>
      <c r="P98" s="154"/>
      <c r="Q98" s="154"/>
      <c r="R98" s="154"/>
      <c r="S98" s="155"/>
      <c r="T98" s="156"/>
      <c r="U98" s="157"/>
      <c r="V98" s="157"/>
      <c r="W98" s="157"/>
      <c r="X98" s="157"/>
      <c r="Y98" s="157"/>
      <c r="Z98" s="157"/>
      <c r="AA98" s="157"/>
      <c r="AB98" s="157"/>
      <c r="AC98" s="154"/>
      <c r="AD98" s="158"/>
      <c r="AE98" s="157"/>
      <c r="AF98" s="155"/>
      <c r="AG98" s="774"/>
      <c r="AH98" s="735"/>
      <c r="AI98" s="735"/>
      <c r="AJ98" s="735"/>
      <c r="AK98" s="735"/>
      <c r="AL98" s="735"/>
      <c r="AM98" s="735"/>
      <c r="AN98" s="735"/>
      <c r="AO98" s="857"/>
      <c r="AP98" s="735"/>
      <c r="AQ98" s="735"/>
      <c r="AR98" s="735"/>
      <c r="AS98" s="735"/>
      <c r="AT98" s="735"/>
      <c r="AU98" s="764"/>
    </row>
    <row r="99" spans="1:47" ht="17.25" customHeight="1">
      <c r="A99" s="780"/>
      <c r="B99" s="735"/>
      <c r="C99" s="724"/>
      <c r="D99" s="107" t="s">
        <v>99</v>
      </c>
      <c r="E99" s="153">
        <f>+E95+E97</f>
        <v>21070116</v>
      </c>
      <c r="F99" s="154"/>
      <c r="G99" s="154"/>
      <c r="H99" s="154"/>
      <c r="I99" s="154"/>
      <c r="J99" s="154"/>
      <c r="K99" s="154"/>
      <c r="L99" s="154"/>
      <c r="M99" s="154"/>
      <c r="N99" s="154"/>
      <c r="O99" s="154"/>
      <c r="P99" s="154"/>
      <c r="Q99" s="154"/>
      <c r="R99" s="154"/>
      <c r="S99" s="155"/>
      <c r="T99" s="156"/>
      <c r="U99" s="157"/>
      <c r="V99" s="157"/>
      <c r="W99" s="157"/>
      <c r="X99" s="157"/>
      <c r="Y99" s="157"/>
      <c r="Z99" s="157"/>
      <c r="AA99" s="157"/>
      <c r="AB99" s="157"/>
      <c r="AC99" s="154"/>
      <c r="AD99" s="158"/>
      <c r="AE99" s="157"/>
      <c r="AF99" s="155"/>
      <c r="AG99" s="775"/>
      <c r="AH99" s="736"/>
      <c r="AI99" s="736"/>
      <c r="AJ99" s="736"/>
      <c r="AK99" s="736"/>
      <c r="AL99" s="736"/>
      <c r="AM99" s="736"/>
      <c r="AN99" s="736"/>
      <c r="AO99" s="857"/>
      <c r="AP99" s="736"/>
      <c r="AQ99" s="736"/>
      <c r="AR99" s="736"/>
      <c r="AS99" s="736"/>
      <c r="AT99" s="736"/>
      <c r="AU99" s="764"/>
    </row>
    <row r="100" spans="1:47" ht="17.25" customHeight="1">
      <c r="A100" s="780"/>
      <c r="B100" s="735"/>
      <c r="C100" s="724" t="s">
        <v>238</v>
      </c>
      <c r="D100" s="106" t="s">
        <v>94</v>
      </c>
      <c r="E100" s="40">
        <f>+VLOOKUP(C100,'SILVICULTURA 2020'!$B$1:$I$20,8,0)</f>
        <v>561</v>
      </c>
      <c r="F100" s="40"/>
      <c r="G100" s="40"/>
      <c r="H100" s="40"/>
      <c r="I100" s="40"/>
      <c r="J100" s="40"/>
      <c r="K100" s="40"/>
      <c r="L100" s="40"/>
      <c r="M100" s="40"/>
      <c r="N100" s="40"/>
      <c r="O100" s="40"/>
      <c r="P100" s="40"/>
      <c r="Q100" s="40"/>
      <c r="R100" s="109"/>
      <c r="S100" s="115"/>
      <c r="T100" s="111"/>
      <c r="U100" s="110"/>
      <c r="V100" s="110"/>
      <c r="W100" s="110"/>
      <c r="X100" s="110"/>
      <c r="Y100" s="110"/>
      <c r="Z100" s="110"/>
      <c r="AA100" s="110"/>
      <c r="AB100" s="110"/>
      <c r="AC100" s="38"/>
      <c r="AD100" s="39"/>
      <c r="AE100" s="110"/>
      <c r="AF100" s="115"/>
      <c r="AG100" s="773" t="str">
        <f t="shared" si="7"/>
        <v>16-PUENTE ARANDA</v>
      </c>
      <c r="AH100" s="734" t="s">
        <v>257</v>
      </c>
      <c r="AI100" s="734" t="s">
        <v>257</v>
      </c>
      <c r="AJ100" s="734" t="s">
        <v>257</v>
      </c>
      <c r="AK100" s="734" t="s">
        <v>257</v>
      </c>
      <c r="AL100" s="734" t="s">
        <v>257</v>
      </c>
      <c r="AM100" s="734"/>
      <c r="AN100" s="734"/>
      <c r="AO100" s="857"/>
      <c r="AP100" s="734" t="s">
        <v>257</v>
      </c>
      <c r="AQ100" s="734" t="s">
        <v>257</v>
      </c>
      <c r="AR100" s="734" t="s">
        <v>259</v>
      </c>
      <c r="AS100" s="734" t="s">
        <v>260</v>
      </c>
      <c r="AT100" s="734"/>
      <c r="AU100" s="764"/>
    </row>
    <row r="101" spans="1:47" ht="17.25" customHeight="1">
      <c r="A101" s="780"/>
      <c r="B101" s="735"/>
      <c r="C101" s="724"/>
      <c r="D101" s="107" t="s">
        <v>6</v>
      </c>
      <c r="E101" s="40">
        <f>+VLOOKUP(C100,'SILVICULTURA 2020'!$B$1:$I$20,7,0)</f>
        <v>106557237</v>
      </c>
      <c r="F101" s="40"/>
      <c r="G101" s="40"/>
      <c r="H101" s="40"/>
      <c r="I101" s="40"/>
      <c r="J101" s="40"/>
      <c r="K101" s="40"/>
      <c r="L101" s="40"/>
      <c r="M101" s="40"/>
      <c r="N101" s="40"/>
      <c r="O101" s="40"/>
      <c r="P101" s="40"/>
      <c r="Q101" s="40"/>
      <c r="R101" s="40"/>
      <c r="S101" s="116"/>
      <c r="T101" s="112"/>
      <c r="U101" s="36"/>
      <c r="V101" s="36"/>
      <c r="W101" s="36"/>
      <c r="X101" s="36"/>
      <c r="Y101" s="36"/>
      <c r="Z101" s="36"/>
      <c r="AA101" s="36"/>
      <c r="AB101" s="36"/>
      <c r="AC101" s="40"/>
      <c r="AD101" s="40"/>
      <c r="AE101" s="36"/>
      <c r="AF101" s="116"/>
      <c r="AG101" s="774"/>
      <c r="AH101" s="735"/>
      <c r="AI101" s="735"/>
      <c r="AJ101" s="735"/>
      <c r="AK101" s="735"/>
      <c r="AL101" s="735"/>
      <c r="AM101" s="735"/>
      <c r="AN101" s="735"/>
      <c r="AO101" s="857"/>
      <c r="AP101" s="735"/>
      <c r="AQ101" s="735"/>
      <c r="AR101" s="735"/>
      <c r="AS101" s="735"/>
      <c r="AT101" s="735"/>
      <c r="AU101" s="764"/>
    </row>
    <row r="102" spans="1:47" ht="17.25" customHeight="1">
      <c r="A102" s="780"/>
      <c r="B102" s="735"/>
      <c r="C102" s="724"/>
      <c r="D102" s="106" t="s">
        <v>95</v>
      </c>
      <c r="E102" s="40">
        <v>0</v>
      </c>
      <c r="F102" s="38"/>
      <c r="G102" s="38"/>
      <c r="H102" s="38"/>
      <c r="I102" s="38"/>
      <c r="J102" s="38"/>
      <c r="K102" s="38"/>
      <c r="L102" s="38"/>
      <c r="M102" s="38"/>
      <c r="N102" s="38"/>
      <c r="O102" s="38"/>
      <c r="P102" s="38"/>
      <c r="Q102" s="38"/>
      <c r="R102" s="38"/>
      <c r="S102" s="117"/>
      <c r="T102" s="113"/>
      <c r="U102" s="41"/>
      <c r="V102" s="41"/>
      <c r="W102" s="41"/>
      <c r="X102" s="41"/>
      <c r="Y102" s="41"/>
      <c r="Z102" s="41"/>
      <c r="AA102" s="41"/>
      <c r="AB102" s="41"/>
      <c r="AC102" s="38"/>
      <c r="AD102" s="40"/>
      <c r="AE102" s="41"/>
      <c r="AF102" s="117"/>
      <c r="AG102" s="774"/>
      <c r="AH102" s="735"/>
      <c r="AI102" s="735"/>
      <c r="AJ102" s="735"/>
      <c r="AK102" s="735"/>
      <c r="AL102" s="735"/>
      <c r="AM102" s="735"/>
      <c r="AN102" s="735"/>
      <c r="AO102" s="857"/>
      <c r="AP102" s="735"/>
      <c r="AQ102" s="735"/>
      <c r="AR102" s="735"/>
      <c r="AS102" s="735"/>
      <c r="AT102" s="735"/>
      <c r="AU102" s="764"/>
    </row>
    <row r="103" spans="1:47" ht="17.25" customHeight="1">
      <c r="A103" s="780"/>
      <c r="B103" s="735"/>
      <c r="C103" s="724"/>
      <c r="D103" s="107" t="s">
        <v>7</v>
      </c>
      <c r="E103" s="40">
        <v>0</v>
      </c>
      <c r="F103" s="38"/>
      <c r="G103" s="38"/>
      <c r="H103" s="38"/>
      <c r="I103" s="38"/>
      <c r="J103" s="38"/>
      <c r="K103" s="38"/>
      <c r="L103" s="38"/>
      <c r="M103" s="38"/>
      <c r="N103" s="38"/>
      <c r="O103" s="38"/>
      <c r="P103" s="38"/>
      <c r="Q103" s="38"/>
      <c r="R103" s="38"/>
      <c r="S103" s="117"/>
      <c r="T103" s="113"/>
      <c r="U103" s="41"/>
      <c r="V103" s="41"/>
      <c r="W103" s="41"/>
      <c r="X103" s="41"/>
      <c r="Y103" s="41"/>
      <c r="Z103" s="41"/>
      <c r="AA103" s="41"/>
      <c r="AB103" s="41"/>
      <c r="AC103" s="38"/>
      <c r="AD103" s="40"/>
      <c r="AE103" s="41"/>
      <c r="AF103" s="117"/>
      <c r="AG103" s="774"/>
      <c r="AH103" s="735"/>
      <c r="AI103" s="735"/>
      <c r="AJ103" s="735"/>
      <c r="AK103" s="735"/>
      <c r="AL103" s="735"/>
      <c r="AM103" s="735"/>
      <c r="AN103" s="735"/>
      <c r="AO103" s="857"/>
      <c r="AP103" s="735"/>
      <c r="AQ103" s="735"/>
      <c r="AR103" s="735"/>
      <c r="AS103" s="735"/>
      <c r="AT103" s="735"/>
      <c r="AU103" s="764"/>
    </row>
    <row r="104" spans="1:47" ht="17.25" customHeight="1">
      <c r="A104" s="780"/>
      <c r="B104" s="735"/>
      <c r="C104" s="724"/>
      <c r="D104" s="106" t="s">
        <v>96</v>
      </c>
      <c r="E104" s="153">
        <f>+E100+E103</f>
        <v>561</v>
      </c>
      <c r="F104" s="154"/>
      <c r="G104" s="154"/>
      <c r="H104" s="154"/>
      <c r="I104" s="154"/>
      <c r="J104" s="154"/>
      <c r="K104" s="154"/>
      <c r="L104" s="154"/>
      <c r="M104" s="154"/>
      <c r="N104" s="154"/>
      <c r="O104" s="154"/>
      <c r="P104" s="154"/>
      <c r="Q104" s="154"/>
      <c r="R104" s="154"/>
      <c r="S104" s="155"/>
      <c r="T104" s="156"/>
      <c r="U104" s="157"/>
      <c r="V104" s="157"/>
      <c r="W104" s="157"/>
      <c r="X104" s="157"/>
      <c r="Y104" s="157"/>
      <c r="Z104" s="157"/>
      <c r="AA104" s="157"/>
      <c r="AB104" s="157"/>
      <c r="AC104" s="154"/>
      <c r="AD104" s="158"/>
      <c r="AE104" s="157"/>
      <c r="AF104" s="155"/>
      <c r="AG104" s="774"/>
      <c r="AH104" s="735"/>
      <c r="AI104" s="735"/>
      <c r="AJ104" s="735"/>
      <c r="AK104" s="735"/>
      <c r="AL104" s="735"/>
      <c r="AM104" s="735"/>
      <c r="AN104" s="735"/>
      <c r="AO104" s="857"/>
      <c r="AP104" s="735"/>
      <c r="AQ104" s="735"/>
      <c r="AR104" s="735"/>
      <c r="AS104" s="735"/>
      <c r="AT104" s="735"/>
      <c r="AU104" s="764"/>
    </row>
    <row r="105" spans="1:47" ht="17.25" customHeight="1">
      <c r="A105" s="780"/>
      <c r="B105" s="735"/>
      <c r="C105" s="724"/>
      <c r="D105" s="107" t="s">
        <v>99</v>
      </c>
      <c r="E105" s="153">
        <f>+E101+E103</f>
        <v>106557237</v>
      </c>
      <c r="F105" s="154"/>
      <c r="G105" s="154"/>
      <c r="H105" s="154"/>
      <c r="I105" s="154"/>
      <c r="J105" s="154"/>
      <c r="K105" s="154"/>
      <c r="L105" s="154"/>
      <c r="M105" s="154"/>
      <c r="N105" s="154"/>
      <c r="O105" s="154"/>
      <c r="P105" s="154"/>
      <c r="Q105" s="154"/>
      <c r="R105" s="154"/>
      <c r="S105" s="155"/>
      <c r="T105" s="156"/>
      <c r="U105" s="157"/>
      <c r="V105" s="157"/>
      <c r="W105" s="157"/>
      <c r="X105" s="157"/>
      <c r="Y105" s="157"/>
      <c r="Z105" s="157"/>
      <c r="AA105" s="157"/>
      <c r="AB105" s="157"/>
      <c r="AC105" s="154"/>
      <c r="AD105" s="158"/>
      <c r="AE105" s="157"/>
      <c r="AF105" s="155"/>
      <c r="AG105" s="775"/>
      <c r="AH105" s="736"/>
      <c r="AI105" s="736"/>
      <c r="AJ105" s="736"/>
      <c r="AK105" s="736"/>
      <c r="AL105" s="736"/>
      <c r="AM105" s="736"/>
      <c r="AN105" s="736"/>
      <c r="AO105" s="857"/>
      <c r="AP105" s="736"/>
      <c r="AQ105" s="736"/>
      <c r="AR105" s="736"/>
      <c r="AS105" s="736"/>
      <c r="AT105" s="736"/>
      <c r="AU105" s="764"/>
    </row>
    <row r="106" spans="1:47" ht="17.25" customHeight="1">
      <c r="A106" s="780"/>
      <c r="B106" s="735"/>
      <c r="C106" s="724" t="s">
        <v>239</v>
      </c>
      <c r="D106" s="106" t="s">
        <v>94</v>
      </c>
      <c r="E106" s="40">
        <f>+VLOOKUP(C106,'SILVICULTURA 2020'!$B$1:$I$20,8,0)</f>
        <v>241</v>
      </c>
      <c r="F106" s="40"/>
      <c r="G106" s="40"/>
      <c r="H106" s="40"/>
      <c r="I106" s="40"/>
      <c r="J106" s="40"/>
      <c r="K106" s="40"/>
      <c r="L106" s="40"/>
      <c r="M106" s="40"/>
      <c r="N106" s="40"/>
      <c r="O106" s="40"/>
      <c r="P106" s="40"/>
      <c r="Q106" s="40"/>
      <c r="R106" s="109"/>
      <c r="S106" s="115"/>
      <c r="T106" s="111"/>
      <c r="U106" s="110"/>
      <c r="V106" s="110"/>
      <c r="W106" s="110"/>
      <c r="X106" s="110"/>
      <c r="Y106" s="110"/>
      <c r="Z106" s="110"/>
      <c r="AA106" s="110"/>
      <c r="AB106" s="110"/>
      <c r="AC106" s="38"/>
      <c r="AD106" s="39"/>
      <c r="AE106" s="110"/>
      <c r="AF106" s="115"/>
      <c r="AG106" s="773" t="str">
        <f t="shared" si="7"/>
        <v>17-CANDELARIA</v>
      </c>
      <c r="AH106" s="734" t="s">
        <v>257</v>
      </c>
      <c r="AI106" s="734" t="s">
        <v>257</v>
      </c>
      <c r="AJ106" s="734" t="s">
        <v>257</v>
      </c>
      <c r="AK106" s="734" t="s">
        <v>257</v>
      </c>
      <c r="AL106" s="734" t="s">
        <v>257</v>
      </c>
      <c r="AM106" s="734"/>
      <c r="AN106" s="734"/>
      <c r="AO106" s="857"/>
      <c r="AP106" s="734" t="s">
        <v>257</v>
      </c>
      <c r="AQ106" s="734" t="s">
        <v>257</v>
      </c>
      <c r="AR106" s="734" t="s">
        <v>259</v>
      </c>
      <c r="AS106" s="734" t="s">
        <v>260</v>
      </c>
      <c r="AT106" s="734"/>
      <c r="AU106" s="764"/>
    </row>
    <row r="107" spans="1:47" ht="17.25" customHeight="1">
      <c r="A107" s="780"/>
      <c r="B107" s="735"/>
      <c r="C107" s="724"/>
      <c r="D107" s="107" t="s">
        <v>6</v>
      </c>
      <c r="E107" s="40">
        <f>+VLOOKUP(C106,'SILVICULTURA 2020'!$B$1:$I$20,7,0)</f>
        <v>45876232</v>
      </c>
      <c r="F107" s="40"/>
      <c r="G107" s="40"/>
      <c r="H107" s="40"/>
      <c r="I107" s="40"/>
      <c r="J107" s="40"/>
      <c r="K107" s="40"/>
      <c r="L107" s="40"/>
      <c r="M107" s="40"/>
      <c r="N107" s="40"/>
      <c r="O107" s="40"/>
      <c r="P107" s="40"/>
      <c r="Q107" s="40"/>
      <c r="R107" s="40"/>
      <c r="S107" s="116"/>
      <c r="T107" s="112"/>
      <c r="U107" s="36"/>
      <c r="V107" s="36"/>
      <c r="W107" s="36"/>
      <c r="X107" s="36"/>
      <c r="Y107" s="36"/>
      <c r="Z107" s="36"/>
      <c r="AA107" s="36"/>
      <c r="AB107" s="36"/>
      <c r="AC107" s="40"/>
      <c r="AD107" s="40"/>
      <c r="AE107" s="36"/>
      <c r="AF107" s="116"/>
      <c r="AG107" s="774"/>
      <c r="AH107" s="735"/>
      <c r="AI107" s="735"/>
      <c r="AJ107" s="735"/>
      <c r="AK107" s="735"/>
      <c r="AL107" s="735"/>
      <c r="AM107" s="735"/>
      <c r="AN107" s="735"/>
      <c r="AO107" s="857"/>
      <c r="AP107" s="735"/>
      <c r="AQ107" s="735"/>
      <c r="AR107" s="735"/>
      <c r="AS107" s="735"/>
      <c r="AT107" s="735"/>
      <c r="AU107" s="764"/>
    </row>
    <row r="108" spans="1:47" ht="17.25" customHeight="1">
      <c r="A108" s="780"/>
      <c r="B108" s="735"/>
      <c r="C108" s="724"/>
      <c r="D108" s="106" t="s">
        <v>95</v>
      </c>
      <c r="E108" s="40">
        <v>0</v>
      </c>
      <c r="F108" s="38"/>
      <c r="G108" s="38"/>
      <c r="H108" s="38"/>
      <c r="I108" s="38"/>
      <c r="J108" s="38"/>
      <c r="K108" s="38"/>
      <c r="L108" s="38"/>
      <c r="M108" s="38"/>
      <c r="N108" s="38"/>
      <c r="O108" s="38"/>
      <c r="P108" s="38"/>
      <c r="Q108" s="38"/>
      <c r="R108" s="38"/>
      <c r="S108" s="117"/>
      <c r="T108" s="113"/>
      <c r="U108" s="41"/>
      <c r="V108" s="41"/>
      <c r="W108" s="41"/>
      <c r="X108" s="41"/>
      <c r="Y108" s="41"/>
      <c r="Z108" s="41"/>
      <c r="AA108" s="41"/>
      <c r="AB108" s="41"/>
      <c r="AC108" s="38"/>
      <c r="AD108" s="40"/>
      <c r="AE108" s="41"/>
      <c r="AF108" s="117"/>
      <c r="AG108" s="774"/>
      <c r="AH108" s="735"/>
      <c r="AI108" s="735"/>
      <c r="AJ108" s="735"/>
      <c r="AK108" s="735"/>
      <c r="AL108" s="735"/>
      <c r="AM108" s="735"/>
      <c r="AN108" s="735"/>
      <c r="AO108" s="857"/>
      <c r="AP108" s="735"/>
      <c r="AQ108" s="735"/>
      <c r="AR108" s="735"/>
      <c r="AS108" s="735"/>
      <c r="AT108" s="735"/>
      <c r="AU108" s="764"/>
    </row>
    <row r="109" spans="1:47" ht="17.25" customHeight="1">
      <c r="A109" s="780"/>
      <c r="B109" s="735"/>
      <c r="C109" s="724"/>
      <c r="D109" s="107" t="s">
        <v>7</v>
      </c>
      <c r="E109" s="40">
        <v>0</v>
      </c>
      <c r="F109" s="38"/>
      <c r="G109" s="38"/>
      <c r="H109" s="38"/>
      <c r="I109" s="38"/>
      <c r="J109" s="38"/>
      <c r="K109" s="38"/>
      <c r="L109" s="38"/>
      <c r="M109" s="38"/>
      <c r="N109" s="38"/>
      <c r="O109" s="38"/>
      <c r="P109" s="38"/>
      <c r="Q109" s="38"/>
      <c r="R109" s="38"/>
      <c r="S109" s="117"/>
      <c r="T109" s="113"/>
      <c r="U109" s="41"/>
      <c r="V109" s="41"/>
      <c r="W109" s="41"/>
      <c r="X109" s="41"/>
      <c r="Y109" s="41"/>
      <c r="Z109" s="41"/>
      <c r="AA109" s="41"/>
      <c r="AB109" s="41"/>
      <c r="AC109" s="38"/>
      <c r="AD109" s="40"/>
      <c r="AE109" s="41"/>
      <c r="AF109" s="117"/>
      <c r="AG109" s="774"/>
      <c r="AH109" s="735"/>
      <c r="AI109" s="735"/>
      <c r="AJ109" s="735"/>
      <c r="AK109" s="735"/>
      <c r="AL109" s="735"/>
      <c r="AM109" s="735"/>
      <c r="AN109" s="735"/>
      <c r="AO109" s="857"/>
      <c r="AP109" s="735"/>
      <c r="AQ109" s="735"/>
      <c r="AR109" s="735"/>
      <c r="AS109" s="735"/>
      <c r="AT109" s="735"/>
      <c r="AU109" s="764"/>
    </row>
    <row r="110" spans="1:47" ht="17.25" customHeight="1">
      <c r="A110" s="780"/>
      <c r="B110" s="735"/>
      <c r="C110" s="724"/>
      <c r="D110" s="106" t="s">
        <v>96</v>
      </c>
      <c r="E110" s="153">
        <f>+E106+E109</f>
        <v>241</v>
      </c>
      <c r="F110" s="154"/>
      <c r="G110" s="154"/>
      <c r="H110" s="154"/>
      <c r="I110" s="154"/>
      <c r="J110" s="154"/>
      <c r="K110" s="154"/>
      <c r="L110" s="154"/>
      <c r="M110" s="154"/>
      <c r="N110" s="154"/>
      <c r="O110" s="154"/>
      <c r="P110" s="154"/>
      <c r="Q110" s="154"/>
      <c r="R110" s="154"/>
      <c r="S110" s="155"/>
      <c r="T110" s="156"/>
      <c r="U110" s="157"/>
      <c r="V110" s="157"/>
      <c r="W110" s="157"/>
      <c r="X110" s="157"/>
      <c r="Y110" s="157"/>
      <c r="Z110" s="157"/>
      <c r="AA110" s="157"/>
      <c r="AB110" s="157"/>
      <c r="AC110" s="154"/>
      <c r="AD110" s="158"/>
      <c r="AE110" s="157"/>
      <c r="AF110" s="155"/>
      <c r="AG110" s="774"/>
      <c r="AH110" s="735"/>
      <c r="AI110" s="735"/>
      <c r="AJ110" s="735"/>
      <c r="AK110" s="735"/>
      <c r="AL110" s="735"/>
      <c r="AM110" s="735"/>
      <c r="AN110" s="735"/>
      <c r="AO110" s="857"/>
      <c r="AP110" s="735"/>
      <c r="AQ110" s="735"/>
      <c r="AR110" s="735"/>
      <c r="AS110" s="735"/>
      <c r="AT110" s="735"/>
      <c r="AU110" s="764"/>
    </row>
    <row r="111" spans="1:47" ht="17.25" customHeight="1">
      <c r="A111" s="780"/>
      <c r="B111" s="735"/>
      <c r="C111" s="724"/>
      <c r="D111" s="107" t="s">
        <v>99</v>
      </c>
      <c r="E111" s="153">
        <f>+E107+E109</f>
        <v>45876232</v>
      </c>
      <c r="F111" s="154"/>
      <c r="G111" s="154"/>
      <c r="H111" s="154"/>
      <c r="I111" s="154"/>
      <c r="J111" s="154"/>
      <c r="K111" s="154"/>
      <c r="L111" s="154"/>
      <c r="M111" s="154"/>
      <c r="N111" s="154"/>
      <c r="O111" s="154"/>
      <c r="P111" s="154"/>
      <c r="Q111" s="154"/>
      <c r="R111" s="154"/>
      <c r="S111" s="155"/>
      <c r="T111" s="156"/>
      <c r="U111" s="157"/>
      <c r="V111" s="157"/>
      <c r="W111" s="157"/>
      <c r="X111" s="157"/>
      <c r="Y111" s="157"/>
      <c r="Z111" s="157"/>
      <c r="AA111" s="157"/>
      <c r="AB111" s="157"/>
      <c r="AC111" s="154"/>
      <c r="AD111" s="158"/>
      <c r="AE111" s="157"/>
      <c r="AF111" s="155"/>
      <c r="AG111" s="775"/>
      <c r="AH111" s="736"/>
      <c r="AI111" s="736"/>
      <c r="AJ111" s="736"/>
      <c r="AK111" s="736"/>
      <c r="AL111" s="736"/>
      <c r="AM111" s="736"/>
      <c r="AN111" s="736"/>
      <c r="AO111" s="857"/>
      <c r="AP111" s="736"/>
      <c r="AQ111" s="736"/>
      <c r="AR111" s="736"/>
      <c r="AS111" s="736"/>
      <c r="AT111" s="736"/>
      <c r="AU111" s="764"/>
    </row>
    <row r="112" spans="1:47" ht="17.25" customHeight="1">
      <c r="A112" s="780"/>
      <c r="B112" s="735"/>
      <c r="C112" s="724" t="s">
        <v>240</v>
      </c>
      <c r="D112" s="106" t="s">
        <v>94</v>
      </c>
      <c r="E112" s="40">
        <f>+VLOOKUP(C112,'SILVICULTURA 2020'!$B$1:$I$20,8,0)</f>
        <v>169</v>
      </c>
      <c r="F112" s="40"/>
      <c r="G112" s="40"/>
      <c r="H112" s="40"/>
      <c r="I112" s="40"/>
      <c r="J112" s="40"/>
      <c r="K112" s="40"/>
      <c r="L112" s="40"/>
      <c r="M112" s="40"/>
      <c r="N112" s="40"/>
      <c r="O112" s="40"/>
      <c r="P112" s="40"/>
      <c r="Q112" s="40"/>
      <c r="R112" s="109"/>
      <c r="S112" s="115"/>
      <c r="T112" s="111"/>
      <c r="U112" s="110"/>
      <c r="V112" s="110"/>
      <c r="W112" s="110"/>
      <c r="X112" s="110"/>
      <c r="Y112" s="110"/>
      <c r="Z112" s="110"/>
      <c r="AA112" s="110"/>
      <c r="AB112" s="110"/>
      <c r="AC112" s="38"/>
      <c r="AD112" s="39"/>
      <c r="AE112" s="110"/>
      <c r="AF112" s="115"/>
      <c r="AG112" s="773" t="str">
        <f t="shared" si="7"/>
        <v>18-RAFAEL URIBE URIBE</v>
      </c>
      <c r="AH112" s="734" t="s">
        <v>257</v>
      </c>
      <c r="AI112" s="734" t="s">
        <v>257</v>
      </c>
      <c r="AJ112" s="734" t="s">
        <v>257</v>
      </c>
      <c r="AK112" s="734" t="s">
        <v>257</v>
      </c>
      <c r="AL112" s="734" t="s">
        <v>257</v>
      </c>
      <c r="AM112" s="734"/>
      <c r="AN112" s="734"/>
      <c r="AO112" s="857"/>
      <c r="AP112" s="734" t="s">
        <v>257</v>
      </c>
      <c r="AQ112" s="734" t="s">
        <v>257</v>
      </c>
      <c r="AR112" s="734" t="s">
        <v>259</v>
      </c>
      <c r="AS112" s="734" t="s">
        <v>260</v>
      </c>
      <c r="AT112" s="734"/>
      <c r="AU112" s="764"/>
    </row>
    <row r="113" spans="1:47" ht="17.25" customHeight="1">
      <c r="A113" s="780"/>
      <c r="B113" s="735"/>
      <c r="C113" s="724"/>
      <c r="D113" s="107" t="s">
        <v>6</v>
      </c>
      <c r="E113" s="40">
        <f>+VLOOKUP(C112,'SILVICULTURA 2020'!$B$1:$I$20,7,0)</f>
        <v>32069273</v>
      </c>
      <c r="F113" s="40"/>
      <c r="G113" s="40"/>
      <c r="H113" s="40"/>
      <c r="I113" s="40"/>
      <c r="J113" s="40"/>
      <c r="K113" s="40"/>
      <c r="L113" s="40"/>
      <c r="M113" s="40"/>
      <c r="N113" s="40"/>
      <c r="O113" s="40"/>
      <c r="P113" s="40"/>
      <c r="Q113" s="40"/>
      <c r="R113" s="40"/>
      <c r="S113" s="116"/>
      <c r="T113" s="112"/>
      <c r="U113" s="36"/>
      <c r="V113" s="36"/>
      <c r="W113" s="36"/>
      <c r="X113" s="36"/>
      <c r="Y113" s="36"/>
      <c r="Z113" s="36"/>
      <c r="AA113" s="36"/>
      <c r="AB113" s="36"/>
      <c r="AC113" s="40"/>
      <c r="AD113" s="40"/>
      <c r="AE113" s="36"/>
      <c r="AF113" s="116"/>
      <c r="AG113" s="774"/>
      <c r="AH113" s="735"/>
      <c r="AI113" s="735"/>
      <c r="AJ113" s="735"/>
      <c r="AK113" s="735"/>
      <c r="AL113" s="735"/>
      <c r="AM113" s="735"/>
      <c r="AN113" s="735"/>
      <c r="AO113" s="857"/>
      <c r="AP113" s="735"/>
      <c r="AQ113" s="735"/>
      <c r="AR113" s="735"/>
      <c r="AS113" s="735"/>
      <c r="AT113" s="735"/>
      <c r="AU113" s="764"/>
    </row>
    <row r="114" spans="1:47" ht="17.25" customHeight="1">
      <c r="A114" s="780"/>
      <c r="B114" s="735"/>
      <c r="C114" s="724"/>
      <c r="D114" s="106" t="s">
        <v>95</v>
      </c>
      <c r="E114" s="40">
        <v>0</v>
      </c>
      <c r="F114" s="38"/>
      <c r="G114" s="38"/>
      <c r="H114" s="38"/>
      <c r="I114" s="38"/>
      <c r="J114" s="38"/>
      <c r="K114" s="38"/>
      <c r="L114" s="38"/>
      <c r="M114" s="38"/>
      <c r="N114" s="38"/>
      <c r="O114" s="38"/>
      <c r="P114" s="38"/>
      <c r="Q114" s="38"/>
      <c r="R114" s="38"/>
      <c r="S114" s="117"/>
      <c r="T114" s="113"/>
      <c r="U114" s="41"/>
      <c r="V114" s="41"/>
      <c r="W114" s="41"/>
      <c r="X114" s="41"/>
      <c r="Y114" s="41"/>
      <c r="Z114" s="41"/>
      <c r="AA114" s="41"/>
      <c r="AB114" s="41"/>
      <c r="AC114" s="38"/>
      <c r="AD114" s="40"/>
      <c r="AE114" s="41"/>
      <c r="AF114" s="117"/>
      <c r="AG114" s="774"/>
      <c r="AH114" s="735"/>
      <c r="AI114" s="735"/>
      <c r="AJ114" s="735"/>
      <c r="AK114" s="735"/>
      <c r="AL114" s="735"/>
      <c r="AM114" s="735"/>
      <c r="AN114" s="735"/>
      <c r="AO114" s="857"/>
      <c r="AP114" s="735"/>
      <c r="AQ114" s="735"/>
      <c r="AR114" s="735"/>
      <c r="AS114" s="735"/>
      <c r="AT114" s="735"/>
      <c r="AU114" s="764"/>
    </row>
    <row r="115" spans="1:47" ht="17.25" customHeight="1">
      <c r="A115" s="780"/>
      <c r="B115" s="735"/>
      <c r="C115" s="724"/>
      <c r="D115" s="107" t="s">
        <v>7</v>
      </c>
      <c r="E115" s="40">
        <v>0</v>
      </c>
      <c r="F115" s="38"/>
      <c r="G115" s="38"/>
      <c r="H115" s="38"/>
      <c r="I115" s="38"/>
      <c r="J115" s="38"/>
      <c r="K115" s="38"/>
      <c r="L115" s="38"/>
      <c r="M115" s="38"/>
      <c r="N115" s="38"/>
      <c r="O115" s="38"/>
      <c r="P115" s="38"/>
      <c r="Q115" s="38"/>
      <c r="R115" s="38"/>
      <c r="S115" s="117"/>
      <c r="T115" s="113"/>
      <c r="U115" s="41"/>
      <c r="V115" s="41"/>
      <c r="W115" s="41"/>
      <c r="X115" s="41"/>
      <c r="Y115" s="41"/>
      <c r="Z115" s="41"/>
      <c r="AA115" s="41"/>
      <c r="AB115" s="41"/>
      <c r="AC115" s="38"/>
      <c r="AD115" s="40"/>
      <c r="AE115" s="41"/>
      <c r="AF115" s="117"/>
      <c r="AG115" s="774"/>
      <c r="AH115" s="735"/>
      <c r="AI115" s="735"/>
      <c r="AJ115" s="735"/>
      <c r="AK115" s="735"/>
      <c r="AL115" s="735"/>
      <c r="AM115" s="735"/>
      <c r="AN115" s="735"/>
      <c r="AO115" s="857"/>
      <c r="AP115" s="735"/>
      <c r="AQ115" s="735"/>
      <c r="AR115" s="735"/>
      <c r="AS115" s="735"/>
      <c r="AT115" s="735"/>
      <c r="AU115" s="764"/>
    </row>
    <row r="116" spans="1:47" ht="17.25" customHeight="1">
      <c r="A116" s="780"/>
      <c r="B116" s="735"/>
      <c r="C116" s="724"/>
      <c r="D116" s="106" t="s">
        <v>96</v>
      </c>
      <c r="E116" s="153">
        <f>+E112+E115</f>
        <v>169</v>
      </c>
      <c r="F116" s="154"/>
      <c r="G116" s="154"/>
      <c r="H116" s="154"/>
      <c r="I116" s="154"/>
      <c r="J116" s="154"/>
      <c r="K116" s="154"/>
      <c r="L116" s="154"/>
      <c r="M116" s="154"/>
      <c r="N116" s="154"/>
      <c r="O116" s="154"/>
      <c r="P116" s="154"/>
      <c r="Q116" s="154"/>
      <c r="R116" s="154"/>
      <c r="S116" s="155"/>
      <c r="T116" s="156"/>
      <c r="U116" s="157"/>
      <c r="V116" s="157"/>
      <c r="W116" s="157"/>
      <c r="X116" s="157"/>
      <c r="Y116" s="157"/>
      <c r="Z116" s="157"/>
      <c r="AA116" s="157"/>
      <c r="AB116" s="157"/>
      <c r="AC116" s="154"/>
      <c r="AD116" s="158"/>
      <c r="AE116" s="157"/>
      <c r="AF116" s="155"/>
      <c r="AG116" s="774"/>
      <c r="AH116" s="735"/>
      <c r="AI116" s="735"/>
      <c r="AJ116" s="735"/>
      <c r="AK116" s="735"/>
      <c r="AL116" s="735"/>
      <c r="AM116" s="735"/>
      <c r="AN116" s="735"/>
      <c r="AO116" s="857"/>
      <c r="AP116" s="735"/>
      <c r="AQ116" s="735"/>
      <c r="AR116" s="735"/>
      <c r="AS116" s="735"/>
      <c r="AT116" s="735"/>
      <c r="AU116" s="764"/>
    </row>
    <row r="117" spans="1:47" ht="17.25" customHeight="1">
      <c r="A117" s="780"/>
      <c r="B117" s="735"/>
      <c r="C117" s="724"/>
      <c r="D117" s="107" t="s">
        <v>99</v>
      </c>
      <c r="E117" s="153">
        <f>+E113+E115</f>
        <v>32069273</v>
      </c>
      <c r="F117" s="154"/>
      <c r="G117" s="154"/>
      <c r="H117" s="154"/>
      <c r="I117" s="154"/>
      <c r="J117" s="154"/>
      <c r="K117" s="154"/>
      <c r="L117" s="154"/>
      <c r="M117" s="154"/>
      <c r="N117" s="154"/>
      <c r="O117" s="154"/>
      <c r="P117" s="154"/>
      <c r="Q117" s="154"/>
      <c r="R117" s="154"/>
      <c r="S117" s="155"/>
      <c r="T117" s="156"/>
      <c r="U117" s="157"/>
      <c r="V117" s="157"/>
      <c r="W117" s="157"/>
      <c r="X117" s="157"/>
      <c r="Y117" s="157"/>
      <c r="Z117" s="157"/>
      <c r="AA117" s="157"/>
      <c r="AB117" s="157"/>
      <c r="AC117" s="154"/>
      <c r="AD117" s="158"/>
      <c r="AE117" s="157"/>
      <c r="AF117" s="155"/>
      <c r="AG117" s="775"/>
      <c r="AH117" s="736"/>
      <c r="AI117" s="736"/>
      <c r="AJ117" s="736"/>
      <c r="AK117" s="736"/>
      <c r="AL117" s="736"/>
      <c r="AM117" s="736"/>
      <c r="AN117" s="736"/>
      <c r="AO117" s="857"/>
      <c r="AP117" s="736"/>
      <c r="AQ117" s="736"/>
      <c r="AR117" s="736"/>
      <c r="AS117" s="736"/>
      <c r="AT117" s="736"/>
      <c r="AU117" s="764"/>
    </row>
    <row r="118" spans="1:47" ht="17.25" customHeight="1">
      <c r="A118" s="780"/>
      <c r="B118" s="735"/>
      <c r="C118" s="724" t="s">
        <v>241</v>
      </c>
      <c r="D118" s="106" t="s">
        <v>94</v>
      </c>
      <c r="E118" s="40">
        <f>+VLOOKUP(C118,'SILVICULTURA 2020'!$B$1:$I$20,8,0)</f>
        <v>246</v>
      </c>
      <c r="F118" s="40"/>
      <c r="G118" s="40"/>
      <c r="H118" s="40"/>
      <c r="I118" s="40"/>
      <c r="J118" s="40"/>
      <c r="K118" s="40"/>
      <c r="L118" s="40"/>
      <c r="M118" s="40"/>
      <c r="N118" s="40"/>
      <c r="O118" s="40"/>
      <c r="P118" s="40"/>
      <c r="Q118" s="40"/>
      <c r="R118" s="109"/>
      <c r="S118" s="115"/>
      <c r="T118" s="111"/>
      <c r="U118" s="110"/>
      <c r="V118" s="110"/>
      <c r="W118" s="110"/>
      <c r="X118" s="110"/>
      <c r="Y118" s="110"/>
      <c r="Z118" s="110"/>
      <c r="AA118" s="110"/>
      <c r="AB118" s="110"/>
      <c r="AC118" s="38"/>
      <c r="AD118" s="39"/>
      <c r="AE118" s="110"/>
      <c r="AF118" s="115"/>
      <c r="AG118" s="773" t="str">
        <f t="shared" si="7"/>
        <v>19-CIUDAD BOLIVAR</v>
      </c>
      <c r="AH118" s="734" t="s">
        <v>257</v>
      </c>
      <c r="AI118" s="734" t="s">
        <v>257</v>
      </c>
      <c r="AJ118" s="734" t="s">
        <v>257</v>
      </c>
      <c r="AK118" s="734" t="s">
        <v>257</v>
      </c>
      <c r="AL118" s="734" t="s">
        <v>257</v>
      </c>
      <c r="AM118" s="734"/>
      <c r="AN118" s="734"/>
      <c r="AO118" s="857"/>
      <c r="AP118" s="734" t="s">
        <v>257</v>
      </c>
      <c r="AQ118" s="734" t="s">
        <v>257</v>
      </c>
      <c r="AR118" s="734" t="s">
        <v>259</v>
      </c>
      <c r="AS118" s="734" t="s">
        <v>260</v>
      </c>
      <c r="AT118" s="734"/>
      <c r="AU118" s="764"/>
    </row>
    <row r="119" spans="1:47" ht="17.25" customHeight="1">
      <c r="A119" s="780"/>
      <c r="B119" s="735"/>
      <c r="C119" s="724"/>
      <c r="D119" s="107" t="s">
        <v>6</v>
      </c>
      <c r="E119" s="40">
        <f>+VLOOKUP(C118,'SILVICULTURA 2020'!$B$1:$I$20,7,0)</f>
        <v>46665203</v>
      </c>
      <c r="F119" s="40"/>
      <c r="G119" s="40"/>
      <c r="H119" s="40"/>
      <c r="I119" s="40"/>
      <c r="J119" s="40"/>
      <c r="K119" s="40"/>
      <c r="L119" s="40"/>
      <c r="M119" s="40"/>
      <c r="N119" s="40"/>
      <c r="O119" s="40"/>
      <c r="P119" s="40"/>
      <c r="Q119" s="40"/>
      <c r="R119" s="40"/>
      <c r="S119" s="116"/>
      <c r="T119" s="112"/>
      <c r="U119" s="36"/>
      <c r="V119" s="36"/>
      <c r="W119" s="36"/>
      <c r="X119" s="36"/>
      <c r="Y119" s="36"/>
      <c r="Z119" s="36"/>
      <c r="AA119" s="36"/>
      <c r="AB119" s="36"/>
      <c r="AC119" s="40"/>
      <c r="AD119" s="40"/>
      <c r="AE119" s="36"/>
      <c r="AF119" s="116"/>
      <c r="AG119" s="774"/>
      <c r="AH119" s="735"/>
      <c r="AI119" s="735"/>
      <c r="AJ119" s="735"/>
      <c r="AK119" s="735"/>
      <c r="AL119" s="735"/>
      <c r="AM119" s="735"/>
      <c r="AN119" s="735"/>
      <c r="AO119" s="857"/>
      <c r="AP119" s="735"/>
      <c r="AQ119" s="735"/>
      <c r="AR119" s="735"/>
      <c r="AS119" s="735"/>
      <c r="AT119" s="735"/>
      <c r="AU119" s="764"/>
    </row>
    <row r="120" spans="1:47" ht="17.25" customHeight="1">
      <c r="A120" s="780"/>
      <c r="B120" s="735"/>
      <c r="C120" s="724"/>
      <c r="D120" s="106" t="s">
        <v>95</v>
      </c>
      <c r="E120" s="40">
        <v>0</v>
      </c>
      <c r="F120" s="38"/>
      <c r="G120" s="38"/>
      <c r="H120" s="38"/>
      <c r="I120" s="38"/>
      <c r="J120" s="38"/>
      <c r="K120" s="38"/>
      <c r="L120" s="38"/>
      <c r="M120" s="38"/>
      <c r="N120" s="38"/>
      <c r="O120" s="38"/>
      <c r="P120" s="38"/>
      <c r="Q120" s="38"/>
      <c r="R120" s="38"/>
      <c r="S120" s="117"/>
      <c r="T120" s="113"/>
      <c r="U120" s="41"/>
      <c r="V120" s="41"/>
      <c r="W120" s="41"/>
      <c r="X120" s="41"/>
      <c r="Y120" s="41"/>
      <c r="Z120" s="41"/>
      <c r="AA120" s="41"/>
      <c r="AB120" s="41"/>
      <c r="AC120" s="38"/>
      <c r="AD120" s="40"/>
      <c r="AE120" s="41"/>
      <c r="AF120" s="117"/>
      <c r="AG120" s="774"/>
      <c r="AH120" s="735"/>
      <c r="AI120" s="735"/>
      <c r="AJ120" s="735"/>
      <c r="AK120" s="735"/>
      <c r="AL120" s="735"/>
      <c r="AM120" s="735"/>
      <c r="AN120" s="735"/>
      <c r="AO120" s="857"/>
      <c r="AP120" s="735"/>
      <c r="AQ120" s="735"/>
      <c r="AR120" s="735"/>
      <c r="AS120" s="735"/>
      <c r="AT120" s="735"/>
      <c r="AU120" s="764"/>
    </row>
    <row r="121" spans="1:47" ht="17.25" customHeight="1">
      <c r="A121" s="780"/>
      <c r="B121" s="735"/>
      <c r="C121" s="724"/>
      <c r="D121" s="107" t="s">
        <v>7</v>
      </c>
      <c r="E121" s="40">
        <v>0</v>
      </c>
      <c r="F121" s="38"/>
      <c r="G121" s="38"/>
      <c r="H121" s="38"/>
      <c r="I121" s="38"/>
      <c r="J121" s="38"/>
      <c r="K121" s="38"/>
      <c r="L121" s="38"/>
      <c r="M121" s="38"/>
      <c r="N121" s="38"/>
      <c r="O121" s="38"/>
      <c r="P121" s="38"/>
      <c r="Q121" s="38"/>
      <c r="R121" s="38"/>
      <c r="S121" s="117"/>
      <c r="T121" s="113"/>
      <c r="U121" s="41"/>
      <c r="V121" s="41"/>
      <c r="W121" s="41"/>
      <c r="X121" s="41"/>
      <c r="Y121" s="41"/>
      <c r="Z121" s="41"/>
      <c r="AA121" s="41"/>
      <c r="AB121" s="41"/>
      <c r="AC121" s="38"/>
      <c r="AD121" s="40"/>
      <c r="AE121" s="41"/>
      <c r="AF121" s="117"/>
      <c r="AG121" s="774"/>
      <c r="AH121" s="735"/>
      <c r="AI121" s="735"/>
      <c r="AJ121" s="735"/>
      <c r="AK121" s="735"/>
      <c r="AL121" s="735"/>
      <c r="AM121" s="735"/>
      <c r="AN121" s="735"/>
      <c r="AO121" s="857"/>
      <c r="AP121" s="735"/>
      <c r="AQ121" s="735"/>
      <c r="AR121" s="735"/>
      <c r="AS121" s="735"/>
      <c r="AT121" s="735"/>
      <c r="AU121" s="764"/>
    </row>
    <row r="122" spans="1:47" ht="17.25" customHeight="1">
      <c r="A122" s="780"/>
      <c r="B122" s="735"/>
      <c r="C122" s="724"/>
      <c r="D122" s="106" t="s">
        <v>96</v>
      </c>
      <c r="E122" s="153">
        <f>+E118+E121</f>
        <v>246</v>
      </c>
      <c r="F122" s="154"/>
      <c r="G122" s="154"/>
      <c r="H122" s="154"/>
      <c r="I122" s="154"/>
      <c r="J122" s="154"/>
      <c r="K122" s="154"/>
      <c r="L122" s="154"/>
      <c r="M122" s="154"/>
      <c r="N122" s="154"/>
      <c r="O122" s="154"/>
      <c r="P122" s="154"/>
      <c r="Q122" s="154"/>
      <c r="R122" s="154"/>
      <c r="S122" s="155"/>
      <c r="T122" s="156"/>
      <c r="U122" s="157"/>
      <c r="V122" s="157"/>
      <c r="W122" s="157"/>
      <c r="X122" s="157"/>
      <c r="Y122" s="157"/>
      <c r="Z122" s="157"/>
      <c r="AA122" s="157"/>
      <c r="AB122" s="157"/>
      <c r="AC122" s="154"/>
      <c r="AD122" s="158"/>
      <c r="AE122" s="157"/>
      <c r="AF122" s="155"/>
      <c r="AG122" s="774"/>
      <c r="AH122" s="735"/>
      <c r="AI122" s="735"/>
      <c r="AJ122" s="735"/>
      <c r="AK122" s="735"/>
      <c r="AL122" s="735"/>
      <c r="AM122" s="735"/>
      <c r="AN122" s="735"/>
      <c r="AO122" s="857"/>
      <c r="AP122" s="735"/>
      <c r="AQ122" s="735"/>
      <c r="AR122" s="735"/>
      <c r="AS122" s="735"/>
      <c r="AT122" s="735"/>
      <c r="AU122" s="764"/>
    </row>
    <row r="123" spans="1:47" ht="17.25" customHeight="1">
      <c r="A123" s="780"/>
      <c r="B123" s="735"/>
      <c r="C123" s="724"/>
      <c r="D123" s="107" t="s">
        <v>99</v>
      </c>
      <c r="E123" s="153">
        <f>+E119+E121</f>
        <v>46665203</v>
      </c>
      <c r="F123" s="154"/>
      <c r="G123" s="154"/>
      <c r="H123" s="154"/>
      <c r="I123" s="154"/>
      <c r="J123" s="154"/>
      <c r="K123" s="154"/>
      <c r="L123" s="154"/>
      <c r="M123" s="154"/>
      <c r="N123" s="154"/>
      <c r="O123" s="154"/>
      <c r="P123" s="154"/>
      <c r="Q123" s="154"/>
      <c r="R123" s="154"/>
      <c r="S123" s="155"/>
      <c r="T123" s="156"/>
      <c r="U123" s="157"/>
      <c r="V123" s="157"/>
      <c r="W123" s="157"/>
      <c r="X123" s="157"/>
      <c r="Y123" s="157"/>
      <c r="Z123" s="157"/>
      <c r="AA123" s="157"/>
      <c r="AB123" s="157"/>
      <c r="AC123" s="154"/>
      <c r="AD123" s="158"/>
      <c r="AE123" s="157"/>
      <c r="AF123" s="155"/>
      <c r="AG123" s="775"/>
      <c r="AH123" s="736"/>
      <c r="AI123" s="736"/>
      <c r="AJ123" s="736"/>
      <c r="AK123" s="736"/>
      <c r="AL123" s="736"/>
      <c r="AM123" s="736"/>
      <c r="AN123" s="736"/>
      <c r="AO123" s="857"/>
      <c r="AP123" s="736"/>
      <c r="AQ123" s="736"/>
      <c r="AR123" s="736"/>
      <c r="AS123" s="736"/>
      <c r="AT123" s="736"/>
      <c r="AU123" s="764"/>
    </row>
    <row r="124" spans="1:47" ht="19.5" customHeight="1">
      <c r="A124" s="780"/>
      <c r="B124" s="735"/>
      <c r="C124" s="858" t="s">
        <v>243</v>
      </c>
      <c r="D124" s="106" t="s">
        <v>159</v>
      </c>
      <c r="E124" s="128">
        <f>+E10+E16+E22+E28+E34+E40+E46+E52+E58+E64+E70+E76+E82+E88+E94+E100+E106+E112+E118</f>
        <v>10000</v>
      </c>
      <c r="F124" s="119"/>
      <c r="G124" s="119"/>
      <c r="H124" s="119"/>
      <c r="I124" s="119"/>
      <c r="J124" s="119"/>
      <c r="K124" s="119"/>
      <c r="L124" s="119"/>
      <c r="M124" s="119"/>
      <c r="N124" s="119"/>
      <c r="O124" s="119"/>
      <c r="P124" s="119"/>
      <c r="Q124" s="119"/>
      <c r="R124" s="120"/>
      <c r="S124" s="121"/>
      <c r="T124" s="122"/>
      <c r="U124" s="123"/>
      <c r="V124" s="123"/>
      <c r="W124" s="123"/>
      <c r="X124" s="123"/>
      <c r="Y124" s="123"/>
      <c r="Z124" s="123"/>
      <c r="AA124" s="123"/>
      <c r="AB124" s="123"/>
      <c r="AC124" s="123"/>
      <c r="AD124" s="123"/>
      <c r="AE124" s="123"/>
      <c r="AF124" s="121"/>
      <c r="AG124" s="731" t="s">
        <v>258</v>
      </c>
      <c r="AH124" s="748" t="s">
        <v>257</v>
      </c>
      <c r="AI124" s="748" t="s">
        <v>257</v>
      </c>
      <c r="AJ124" s="748" t="s">
        <v>257</v>
      </c>
      <c r="AK124" s="748" t="s">
        <v>257</v>
      </c>
      <c r="AL124" s="748" t="s">
        <v>257</v>
      </c>
      <c r="AM124" s="847" t="s">
        <v>261</v>
      </c>
      <c r="AN124" s="757">
        <v>4152687</v>
      </c>
      <c r="AO124" s="757">
        <v>4228114</v>
      </c>
      <c r="AP124" s="748" t="s">
        <v>257</v>
      </c>
      <c r="AQ124" s="748" t="s">
        <v>257</v>
      </c>
      <c r="AR124" s="748" t="s">
        <v>259</v>
      </c>
      <c r="AS124" s="770" t="s">
        <v>260</v>
      </c>
      <c r="AT124" s="757">
        <f>+AN124+AO124</f>
        <v>8380801</v>
      </c>
      <c r="AU124" s="748"/>
    </row>
    <row r="125" spans="1:47" ht="19.5" customHeight="1">
      <c r="A125" s="780"/>
      <c r="B125" s="735"/>
      <c r="C125" s="858"/>
      <c r="D125" s="107" t="s">
        <v>153</v>
      </c>
      <c r="E125" s="128">
        <f>+E11+E17+E23+E29+E35+E41+E47+E53+E59+E65+E71+E77+E83+E89+E95+E101+E107+E113+E119</f>
        <v>1900000000</v>
      </c>
      <c r="F125" s="119"/>
      <c r="G125" s="119"/>
      <c r="H125" s="119"/>
      <c r="I125" s="119"/>
      <c r="J125" s="119"/>
      <c r="K125" s="119"/>
      <c r="L125" s="119"/>
      <c r="M125" s="119"/>
      <c r="N125" s="119"/>
      <c r="O125" s="119"/>
      <c r="P125" s="119"/>
      <c r="Q125" s="119"/>
      <c r="R125" s="119"/>
      <c r="S125" s="121"/>
      <c r="T125" s="122"/>
      <c r="U125" s="123"/>
      <c r="V125" s="123"/>
      <c r="W125" s="123"/>
      <c r="X125" s="123"/>
      <c r="Y125" s="123"/>
      <c r="Z125" s="123"/>
      <c r="AA125" s="123"/>
      <c r="AB125" s="123"/>
      <c r="AC125" s="119"/>
      <c r="AD125" s="124"/>
      <c r="AE125" s="123"/>
      <c r="AF125" s="121"/>
      <c r="AG125" s="732"/>
      <c r="AH125" s="749"/>
      <c r="AI125" s="749"/>
      <c r="AJ125" s="749"/>
      <c r="AK125" s="749"/>
      <c r="AL125" s="749"/>
      <c r="AM125" s="848"/>
      <c r="AN125" s="749"/>
      <c r="AO125" s="749"/>
      <c r="AP125" s="749"/>
      <c r="AQ125" s="749"/>
      <c r="AR125" s="749"/>
      <c r="AS125" s="771"/>
      <c r="AT125" s="749"/>
      <c r="AU125" s="749"/>
    </row>
    <row r="126" spans="1:47" ht="19.5" customHeight="1">
      <c r="A126" s="780"/>
      <c r="B126" s="735"/>
      <c r="C126" s="858"/>
      <c r="D126" s="106" t="s">
        <v>160</v>
      </c>
      <c r="E126" s="128">
        <f aca="true" t="shared" si="8" ref="E126:E127">+E12+E18+E24+E30+E36+E42+E48+E54+E60+E66+E72+E78+E84+E90+E96+E102+E108+E114+E120</f>
        <v>0</v>
      </c>
      <c r="F126" s="119"/>
      <c r="G126" s="119"/>
      <c r="H126" s="119"/>
      <c r="I126" s="119"/>
      <c r="J126" s="119"/>
      <c r="K126" s="119"/>
      <c r="L126" s="119"/>
      <c r="M126" s="119"/>
      <c r="N126" s="119"/>
      <c r="O126" s="119"/>
      <c r="P126" s="119"/>
      <c r="Q126" s="119"/>
      <c r="R126" s="120"/>
      <c r="S126" s="121"/>
      <c r="T126" s="122"/>
      <c r="U126" s="123"/>
      <c r="V126" s="123"/>
      <c r="W126" s="123"/>
      <c r="X126" s="123"/>
      <c r="Y126" s="123"/>
      <c r="Z126" s="123"/>
      <c r="AA126" s="123"/>
      <c r="AB126" s="123"/>
      <c r="AC126" s="123"/>
      <c r="AD126" s="123"/>
      <c r="AE126" s="123"/>
      <c r="AF126" s="121"/>
      <c r="AG126" s="732"/>
      <c r="AH126" s="749"/>
      <c r="AI126" s="749"/>
      <c r="AJ126" s="749"/>
      <c r="AK126" s="749"/>
      <c r="AL126" s="749"/>
      <c r="AM126" s="848"/>
      <c r="AN126" s="749"/>
      <c r="AO126" s="749"/>
      <c r="AP126" s="749"/>
      <c r="AQ126" s="749"/>
      <c r="AR126" s="749"/>
      <c r="AS126" s="771"/>
      <c r="AT126" s="749"/>
      <c r="AU126" s="749"/>
    </row>
    <row r="127" spans="1:47" ht="19.5" customHeight="1">
      <c r="A127" s="781"/>
      <c r="B127" s="736"/>
      <c r="C127" s="858"/>
      <c r="D127" s="107" t="s">
        <v>161</v>
      </c>
      <c r="E127" s="128">
        <f t="shared" si="8"/>
        <v>0</v>
      </c>
      <c r="F127" s="125"/>
      <c r="G127" s="125"/>
      <c r="H127" s="125"/>
      <c r="I127" s="125"/>
      <c r="J127" s="125"/>
      <c r="K127" s="125"/>
      <c r="L127" s="125"/>
      <c r="M127" s="125"/>
      <c r="N127" s="125"/>
      <c r="O127" s="125"/>
      <c r="P127" s="125"/>
      <c r="Q127" s="125"/>
      <c r="R127" s="119"/>
      <c r="S127" s="121"/>
      <c r="T127" s="122"/>
      <c r="U127" s="123"/>
      <c r="V127" s="123"/>
      <c r="W127" s="123"/>
      <c r="X127" s="123"/>
      <c r="Y127" s="123"/>
      <c r="Z127" s="123"/>
      <c r="AA127" s="123"/>
      <c r="AB127" s="123"/>
      <c r="AC127" s="126"/>
      <c r="AD127" s="127"/>
      <c r="AE127" s="123"/>
      <c r="AF127" s="121"/>
      <c r="AG127" s="733"/>
      <c r="AH127" s="750"/>
      <c r="AI127" s="750"/>
      <c r="AJ127" s="750"/>
      <c r="AK127" s="750"/>
      <c r="AL127" s="750"/>
      <c r="AM127" s="849"/>
      <c r="AN127" s="750"/>
      <c r="AO127" s="750"/>
      <c r="AP127" s="750"/>
      <c r="AQ127" s="750"/>
      <c r="AR127" s="750"/>
      <c r="AS127" s="772"/>
      <c r="AT127" s="750"/>
      <c r="AU127" s="750"/>
    </row>
    <row r="128" spans="1:47" ht="17.25" customHeight="1">
      <c r="A128" s="779">
        <v>3</v>
      </c>
      <c r="B128" s="734" t="s">
        <v>195</v>
      </c>
      <c r="C128" s="724" t="s">
        <v>223</v>
      </c>
      <c r="D128" s="106" t="s">
        <v>94</v>
      </c>
      <c r="E128" s="40">
        <f>+VLOOKUP(C128,'FLORA 2020'!$B$1:$I$20,8,0)</f>
        <v>107</v>
      </c>
      <c r="F128" s="40"/>
      <c r="G128" s="40"/>
      <c r="H128" s="40"/>
      <c r="I128" s="40"/>
      <c r="J128" s="40"/>
      <c r="K128" s="40"/>
      <c r="L128" s="40"/>
      <c r="M128" s="40"/>
      <c r="N128" s="40"/>
      <c r="O128" s="40"/>
      <c r="P128" s="40"/>
      <c r="Q128" s="40"/>
      <c r="R128" s="109"/>
      <c r="S128" s="115"/>
      <c r="T128" s="111"/>
      <c r="U128" s="110"/>
      <c r="V128" s="110"/>
      <c r="W128" s="110"/>
      <c r="X128" s="110"/>
      <c r="Y128" s="110"/>
      <c r="Z128" s="110"/>
      <c r="AA128" s="110"/>
      <c r="AB128" s="110"/>
      <c r="AC128" s="38"/>
      <c r="AD128" s="39"/>
      <c r="AE128" s="110"/>
      <c r="AF128" s="115"/>
      <c r="AG128" s="773" t="str">
        <f>+C128</f>
        <v>1-USAQUEN</v>
      </c>
      <c r="AH128" s="734" t="s">
        <v>257</v>
      </c>
      <c r="AI128" s="734" t="s">
        <v>257</v>
      </c>
      <c r="AJ128" s="734" t="s">
        <v>257</v>
      </c>
      <c r="AK128" s="734" t="s">
        <v>257</v>
      </c>
      <c r="AL128" s="734" t="s">
        <v>257</v>
      </c>
      <c r="AM128" s="734"/>
      <c r="AN128" s="734"/>
      <c r="AO128" s="857"/>
      <c r="AP128" s="734" t="s">
        <v>257</v>
      </c>
      <c r="AQ128" s="734" t="s">
        <v>257</v>
      </c>
      <c r="AR128" s="734" t="s">
        <v>259</v>
      </c>
      <c r="AS128" s="734" t="s">
        <v>260</v>
      </c>
      <c r="AT128" s="734"/>
      <c r="AU128" s="764"/>
    </row>
    <row r="129" spans="1:47" ht="17.25" customHeight="1">
      <c r="A129" s="780"/>
      <c r="B129" s="735"/>
      <c r="C129" s="724"/>
      <c r="D129" s="107" t="s">
        <v>6</v>
      </c>
      <c r="E129" s="40">
        <f>+VLOOKUP(C128,'FLORA 2020'!$B$1:$I$20,7,0)</f>
        <v>13967128</v>
      </c>
      <c r="F129" s="40"/>
      <c r="G129" s="40"/>
      <c r="H129" s="40"/>
      <c r="I129" s="40"/>
      <c r="J129" s="40"/>
      <c r="K129" s="40"/>
      <c r="L129" s="40"/>
      <c r="M129" s="40"/>
      <c r="N129" s="40"/>
      <c r="O129" s="40"/>
      <c r="P129" s="40"/>
      <c r="Q129" s="40"/>
      <c r="R129" s="40"/>
      <c r="S129" s="116"/>
      <c r="T129" s="112"/>
      <c r="U129" s="36"/>
      <c r="V129" s="36"/>
      <c r="W129" s="36"/>
      <c r="X129" s="36"/>
      <c r="Y129" s="36"/>
      <c r="Z129" s="36"/>
      <c r="AA129" s="36"/>
      <c r="AB129" s="36"/>
      <c r="AC129" s="40"/>
      <c r="AD129" s="40"/>
      <c r="AE129" s="36"/>
      <c r="AF129" s="116"/>
      <c r="AG129" s="774"/>
      <c r="AH129" s="735"/>
      <c r="AI129" s="735"/>
      <c r="AJ129" s="735"/>
      <c r="AK129" s="735"/>
      <c r="AL129" s="735"/>
      <c r="AM129" s="735"/>
      <c r="AN129" s="735"/>
      <c r="AO129" s="857"/>
      <c r="AP129" s="735"/>
      <c r="AQ129" s="735"/>
      <c r="AR129" s="735"/>
      <c r="AS129" s="735"/>
      <c r="AT129" s="735"/>
      <c r="AU129" s="764"/>
    </row>
    <row r="130" spans="1:47" ht="17.25" customHeight="1">
      <c r="A130" s="780"/>
      <c r="B130" s="735"/>
      <c r="C130" s="724"/>
      <c r="D130" s="106" t="s">
        <v>95</v>
      </c>
      <c r="E130" s="40">
        <v>0</v>
      </c>
      <c r="F130" s="38"/>
      <c r="G130" s="38"/>
      <c r="H130" s="38"/>
      <c r="I130" s="38"/>
      <c r="J130" s="38"/>
      <c r="K130" s="38"/>
      <c r="L130" s="38"/>
      <c r="M130" s="38"/>
      <c r="N130" s="38"/>
      <c r="O130" s="38"/>
      <c r="P130" s="38"/>
      <c r="Q130" s="38"/>
      <c r="R130" s="38"/>
      <c r="S130" s="117"/>
      <c r="T130" s="113"/>
      <c r="U130" s="41"/>
      <c r="V130" s="41"/>
      <c r="W130" s="41"/>
      <c r="X130" s="41"/>
      <c r="Y130" s="41"/>
      <c r="Z130" s="41"/>
      <c r="AA130" s="41"/>
      <c r="AB130" s="41"/>
      <c r="AC130" s="38"/>
      <c r="AD130" s="40"/>
      <c r="AE130" s="41"/>
      <c r="AF130" s="117"/>
      <c r="AG130" s="774"/>
      <c r="AH130" s="735"/>
      <c r="AI130" s="735"/>
      <c r="AJ130" s="735"/>
      <c r="AK130" s="735"/>
      <c r="AL130" s="735"/>
      <c r="AM130" s="735"/>
      <c r="AN130" s="735"/>
      <c r="AO130" s="857"/>
      <c r="AP130" s="735"/>
      <c r="AQ130" s="735"/>
      <c r="AR130" s="735"/>
      <c r="AS130" s="735"/>
      <c r="AT130" s="735"/>
      <c r="AU130" s="764"/>
    </row>
    <row r="131" spans="1:47" ht="17.25" customHeight="1">
      <c r="A131" s="780"/>
      <c r="B131" s="735"/>
      <c r="C131" s="724"/>
      <c r="D131" s="107" t="s">
        <v>7</v>
      </c>
      <c r="E131" s="40">
        <v>0</v>
      </c>
      <c r="F131" s="38"/>
      <c r="G131" s="38"/>
      <c r="H131" s="38"/>
      <c r="I131" s="38"/>
      <c r="J131" s="38"/>
      <c r="K131" s="38"/>
      <c r="L131" s="38"/>
      <c r="M131" s="38"/>
      <c r="N131" s="38"/>
      <c r="O131" s="38"/>
      <c r="P131" s="38"/>
      <c r="Q131" s="38"/>
      <c r="R131" s="38"/>
      <c r="S131" s="117"/>
      <c r="T131" s="113"/>
      <c r="U131" s="41"/>
      <c r="V131" s="41"/>
      <c r="W131" s="41"/>
      <c r="X131" s="41"/>
      <c r="Y131" s="41"/>
      <c r="Z131" s="41"/>
      <c r="AA131" s="41"/>
      <c r="AB131" s="41"/>
      <c r="AC131" s="38"/>
      <c r="AD131" s="40"/>
      <c r="AE131" s="41"/>
      <c r="AF131" s="117"/>
      <c r="AG131" s="774"/>
      <c r="AH131" s="735"/>
      <c r="AI131" s="735"/>
      <c r="AJ131" s="735"/>
      <c r="AK131" s="735"/>
      <c r="AL131" s="735"/>
      <c r="AM131" s="735"/>
      <c r="AN131" s="735"/>
      <c r="AO131" s="857"/>
      <c r="AP131" s="735"/>
      <c r="AQ131" s="735"/>
      <c r="AR131" s="735"/>
      <c r="AS131" s="735"/>
      <c r="AT131" s="735"/>
      <c r="AU131" s="764"/>
    </row>
    <row r="132" spans="1:47" ht="17.25" customHeight="1">
      <c r="A132" s="780"/>
      <c r="B132" s="735"/>
      <c r="C132" s="724"/>
      <c r="D132" s="106" t="s">
        <v>96</v>
      </c>
      <c r="E132" s="153">
        <f>+E128+E131</f>
        <v>107</v>
      </c>
      <c r="F132" s="154"/>
      <c r="G132" s="154"/>
      <c r="H132" s="154"/>
      <c r="I132" s="154"/>
      <c r="J132" s="154"/>
      <c r="K132" s="154"/>
      <c r="L132" s="154"/>
      <c r="M132" s="154"/>
      <c r="N132" s="154"/>
      <c r="O132" s="154"/>
      <c r="P132" s="154"/>
      <c r="Q132" s="154"/>
      <c r="R132" s="154"/>
      <c r="S132" s="155"/>
      <c r="T132" s="156"/>
      <c r="U132" s="157"/>
      <c r="V132" s="157"/>
      <c r="W132" s="157"/>
      <c r="X132" s="157"/>
      <c r="Y132" s="157"/>
      <c r="Z132" s="157"/>
      <c r="AA132" s="157"/>
      <c r="AB132" s="157"/>
      <c r="AC132" s="154"/>
      <c r="AD132" s="158"/>
      <c r="AE132" s="157"/>
      <c r="AF132" s="155"/>
      <c r="AG132" s="774"/>
      <c r="AH132" s="735"/>
      <c r="AI132" s="735"/>
      <c r="AJ132" s="735"/>
      <c r="AK132" s="735"/>
      <c r="AL132" s="735"/>
      <c r="AM132" s="735"/>
      <c r="AN132" s="735"/>
      <c r="AO132" s="857"/>
      <c r="AP132" s="735"/>
      <c r="AQ132" s="735"/>
      <c r="AR132" s="735"/>
      <c r="AS132" s="735"/>
      <c r="AT132" s="735"/>
      <c r="AU132" s="764"/>
    </row>
    <row r="133" spans="1:47" ht="17.25" customHeight="1">
      <c r="A133" s="780"/>
      <c r="B133" s="735"/>
      <c r="C133" s="724"/>
      <c r="D133" s="107" t="s">
        <v>99</v>
      </c>
      <c r="E133" s="153">
        <f>+E129+E131</f>
        <v>13967128</v>
      </c>
      <c r="F133" s="154"/>
      <c r="G133" s="154"/>
      <c r="H133" s="154"/>
      <c r="I133" s="154"/>
      <c r="J133" s="154"/>
      <c r="K133" s="154"/>
      <c r="L133" s="154"/>
      <c r="M133" s="154"/>
      <c r="N133" s="154"/>
      <c r="O133" s="154"/>
      <c r="P133" s="154"/>
      <c r="Q133" s="154"/>
      <c r="R133" s="154"/>
      <c r="S133" s="155"/>
      <c r="T133" s="156"/>
      <c r="U133" s="157"/>
      <c r="V133" s="157"/>
      <c r="W133" s="157"/>
      <c r="X133" s="157"/>
      <c r="Y133" s="157"/>
      <c r="Z133" s="157"/>
      <c r="AA133" s="157"/>
      <c r="AB133" s="157"/>
      <c r="AC133" s="154"/>
      <c r="AD133" s="158"/>
      <c r="AE133" s="157"/>
      <c r="AF133" s="155"/>
      <c r="AG133" s="775"/>
      <c r="AH133" s="736"/>
      <c r="AI133" s="736"/>
      <c r="AJ133" s="736"/>
      <c r="AK133" s="736"/>
      <c r="AL133" s="736"/>
      <c r="AM133" s="736"/>
      <c r="AN133" s="736"/>
      <c r="AO133" s="857"/>
      <c r="AP133" s="736"/>
      <c r="AQ133" s="736"/>
      <c r="AR133" s="736"/>
      <c r="AS133" s="736"/>
      <c r="AT133" s="736"/>
      <c r="AU133" s="764"/>
    </row>
    <row r="134" spans="1:47" ht="17.25" customHeight="1">
      <c r="A134" s="780"/>
      <c r="B134" s="735"/>
      <c r="C134" s="724" t="s">
        <v>224</v>
      </c>
      <c r="D134" s="106" t="s">
        <v>94</v>
      </c>
      <c r="E134" s="40">
        <f>+VLOOKUP(C134,'FLORA 2020'!$B$1:$I$20,8,0)</f>
        <v>66</v>
      </c>
      <c r="F134" s="40"/>
      <c r="G134" s="40"/>
      <c r="H134" s="40"/>
      <c r="I134" s="40"/>
      <c r="J134" s="40"/>
      <c r="K134" s="40"/>
      <c r="L134" s="40"/>
      <c r="M134" s="40"/>
      <c r="N134" s="40"/>
      <c r="O134" s="40"/>
      <c r="P134" s="40"/>
      <c r="Q134" s="40"/>
      <c r="R134" s="109"/>
      <c r="S134" s="115"/>
      <c r="T134" s="111"/>
      <c r="U134" s="110"/>
      <c r="V134" s="110"/>
      <c r="W134" s="110"/>
      <c r="X134" s="110"/>
      <c r="Y134" s="110"/>
      <c r="Z134" s="110"/>
      <c r="AA134" s="110"/>
      <c r="AB134" s="110"/>
      <c r="AC134" s="38"/>
      <c r="AD134" s="39"/>
      <c r="AE134" s="110"/>
      <c r="AF134" s="115"/>
      <c r="AG134" s="773" t="str">
        <f aca="true" t="shared" si="9" ref="AG134">+C134</f>
        <v>2-CHAPINERO</v>
      </c>
      <c r="AH134" s="734" t="s">
        <v>257</v>
      </c>
      <c r="AI134" s="734" t="s">
        <v>257</v>
      </c>
      <c r="AJ134" s="734" t="s">
        <v>257</v>
      </c>
      <c r="AK134" s="734" t="s">
        <v>257</v>
      </c>
      <c r="AL134" s="734" t="s">
        <v>257</v>
      </c>
      <c r="AM134" s="734"/>
      <c r="AN134" s="734"/>
      <c r="AO134" s="857"/>
      <c r="AP134" s="734" t="s">
        <v>257</v>
      </c>
      <c r="AQ134" s="734" t="s">
        <v>257</v>
      </c>
      <c r="AR134" s="734" t="s">
        <v>259</v>
      </c>
      <c r="AS134" s="734" t="s">
        <v>260</v>
      </c>
      <c r="AT134" s="734"/>
      <c r="AU134" s="764"/>
    </row>
    <row r="135" spans="1:47" ht="17.25" customHeight="1">
      <c r="A135" s="780"/>
      <c r="B135" s="735"/>
      <c r="C135" s="724"/>
      <c r="D135" s="107" t="s">
        <v>6</v>
      </c>
      <c r="E135" s="40">
        <f>+VLOOKUP(C134,'FLORA 2020'!$B$1:$I$20,7,0)</f>
        <v>8614187</v>
      </c>
      <c r="F135" s="40"/>
      <c r="G135" s="40"/>
      <c r="H135" s="40"/>
      <c r="I135" s="40"/>
      <c r="J135" s="40"/>
      <c r="K135" s="40"/>
      <c r="L135" s="40"/>
      <c r="M135" s="40"/>
      <c r="N135" s="40"/>
      <c r="O135" s="40"/>
      <c r="P135" s="40"/>
      <c r="Q135" s="40"/>
      <c r="R135" s="40"/>
      <c r="S135" s="116"/>
      <c r="T135" s="112"/>
      <c r="U135" s="36"/>
      <c r="V135" s="36"/>
      <c r="W135" s="36"/>
      <c r="X135" s="36"/>
      <c r="Y135" s="36"/>
      <c r="Z135" s="36"/>
      <c r="AA135" s="36"/>
      <c r="AB135" s="36"/>
      <c r="AC135" s="40"/>
      <c r="AD135" s="40"/>
      <c r="AE135" s="36"/>
      <c r="AF135" s="116"/>
      <c r="AG135" s="774"/>
      <c r="AH135" s="735"/>
      <c r="AI135" s="735"/>
      <c r="AJ135" s="735"/>
      <c r="AK135" s="735"/>
      <c r="AL135" s="735"/>
      <c r="AM135" s="735"/>
      <c r="AN135" s="735"/>
      <c r="AO135" s="857"/>
      <c r="AP135" s="735"/>
      <c r="AQ135" s="735"/>
      <c r="AR135" s="735"/>
      <c r="AS135" s="735"/>
      <c r="AT135" s="735"/>
      <c r="AU135" s="764"/>
    </row>
    <row r="136" spans="1:47" ht="17.25" customHeight="1">
      <c r="A136" s="780"/>
      <c r="B136" s="735"/>
      <c r="C136" s="724"/>
      <c r="D136" s="106" t="s">
        <v>95</v>
      </c>
      <c r="E136" s="40">
        <v>0</v>
      </c>
      <c r="F136" s="38"/>
      <c r="G136" s="38"/>
      <c r="H136" s="38"/>
      <c r="I136" s="38"/>
      <c r="J136" s="38"/>
      <c r="K136" s="38"/>
      <c r="L136" s="38"/>
      <c r="M136" s="38"/>
      <c r="N136" s="38"/>
      <c r="O136" s="38"/>
      <c r="P136" s="38"/>
      <c r="Q136" s="38"/>
      <c r="R136" s="38"/>
      <c r="S136" s="117"/>
      <c r="T136" s="113"/>
      <c r="U136" s="41"/>
      <c r="V136" s="41"/>
      <c r="W136" s="41"/>
      <c r="X136" s="41"/>
      <c r="Y136" s="41"/>
      <c r="Z136" s="41"/>
      <c r="AA136" s="41"/>
      <c r="AB136" s="41"/>
      <c r="AC136" s="38"/>
      <c r="AD136" s="40"/>
      <c r="AE136" s="41"/>
      <c r="AF136" s="117"/>
      <c r="AG136" s="774"/>
      <c r="AH136" s="735"/>
      <c r="AI136" s="735"/>
      <c r="AJ136" s="735"/>
      <c r="AK136" s="735"/>
      <c r="AL136" s="735"/>
      <c r="AM136" s="735"/>
      <c r="AN136" s="735"/>
      <c r="AO136" s="857"/>
      <c r="AP136" s="735"/>
      <c r="AQ136" s="735"/>
      <c r="AR136" s="735"/>
      <c r="AS136" s="735"/>
      <c r="AT136" s="735"/>
      <c r="AU136" s="764"/>
    </row>
    <row r="137" spans="1:47" ht="17.25" customHeight="1">
      <c r="A137" s="780"/>
      <c r="B137" s="735"/>
      <c r="C137" s="724"/>
      <c r="D137" s="107" t="s">
        <v>7</v>
      </c>
      <c r="E137" s="40">
        <v>0</v>
      </c>
      <c r="F137" s="38"/>
      <c r="G137" s="38"/>
      <c r="H137" s="38"/>
      <c r="I137" s="38"/>
      <c r="J137" s="38"/>
      <c r="K137" s="38"/>
      <c r="L137" s="38"/>
      <c r="M137" s="38"/>
      <c r="N137" s="38"/>
      <c r="O137" s="38"/>
      <c r="P137" s="38"/>
      <c r="Q137" s="38"/>
      <c r="R137" s="38"/>
      <c r="S137" s="117"/>
      <c r="T137" s="113"/>
      <c r="U137" s="41"/>
      <c r="V137" s="41"/>
      <c r="W137" s="41"/>
      <c r="X137" s="41"/>
      <c r="Y137" s="41"/>
      <c r="Z137" s="41"/>
      <c r="AA137" s="41"/>
      <c r="AB137" s="41"/>
      <c r="AC137" s="38"/>
      <c r="AD137" s="40"/>
      <c r="AE137" s="41"/>
      <c r="AF137" s="117"/>
      <c r="AG137" s="774"/>
      <c r="AH137" s="735"/>
      <c r="AI137" s="735"/>
      <c r="AJ137" s="735"/>
      <c r="AK137" s="735"/>
      <c r="AL137" s="735"/>
      <c r="AM137" s="735"/>
      <c r="AN137" s="735"/>
      <c r="AO137" s="857"/>
      <c r="AP137" s="735"/>
      <c r="AQ137" s="735"/>
      <c r="AR137" s="735"/>
      <c r="AS137" s="735"/>
      <c r="AT137" s="735"/>
      <c r="AU137" s="764"/>
    </row>
    <row r="138" spans="1:47" ht="17.25" customHeight="1">
      <c r="A138" s="780"/>
      <c r="B138" s="735"/>
      <c r="C138" s="724"/>
      <c r="D138" s="106" t="s">
        <v>96</v>
      </c>
      <c r="E138" s="153">
        <f>+E134+E137</f>
        <v>66</v>
      </c>
      <c r="F138" s="154"/>
      <c r="G138" s="154"/>
      <c r="H138" s="154"/>
      <c r="I138" s="154"/>
      <c r="J138" s="154"/>
      <c r="K138" s="154"/>
      <c r="L138" s="154"/>
      <c r="M138" s="154"/>
      <c r="N138" s="154"/>
      <c r="O138" s="154"/>
      <c r="P138" s="154"/>
      <c r="Q138" s="154"/>
      <c r="R138" s="154"/>
      <c r="S138" s="155"/>
      <c r="T138" s="156"/>
      <c r="U138" s="157"/>
      <c r="V138" s="157"/>
      <c r="W138" s="157"/>
      <c r="X138" s="157"/>
      <c r="Y138" s="157"/>
      <c r="Z138" s="157"/>
      <c r="AA138" s="157"/>
      <c r="AB138" s="157"/>
      <c r="AC138" s="154"/>
      <c r="AD138" s="158"/>
      <c r="AE138" s="157"/>
      <c r="AF138" s="155"/>
      <c r="AG138" s="774"/>
      <c r="AH138" s="735"/>
      <c r="AI138" s="735"/>
      <c r="AJ138" s="735"/>
      <c r="AK138" s="735"/>
      <c r="AL138" s="735"/>
      <c r="AM138" s="735"/>
      <c r="AN138" s="735"/>
      <c r="AO138" s="857"/>
      <c r="AP138" s="735"/>
      <c r="AQ138" s="735"/>
      <c r="AR138" s="735"/>
      <c r="AS138" s="735"/>
      <c r="AT138" s="735"/>
      <c r="AU138" s="764"/>
    </row>
    <row r="139" spans="1:47" ht="17.25" customHeight="1">
      <c r="A139" s="780"/>
      <c r="B139" s="735"/>
      <c r="C139" s="724"/>
      <c r="D139" s="107" t="s">
        <v>99</v>
      </c>
      <c r="E139" s="153">
        <f>+E135+E137</f>
        <v>8614187</v>
      </c>
      <c r="F139" s="154"/>
      <c r="G139" s="154"/>
      <c r="H139" s="154"/>
      <c r="I139" s="154"/>
      <c r="J139" s="154"/>
      <c r="K139" s="154"/>
      <c r="L139" s="154"/>
      <c r="M139" s="154"/>
      <c r="N139" s="154"/>
      <c r="O139" s="154"/>
      <c r="P139" s="154"/>
      <c r="Q139" s="154"/>
      <c r="R139" s="154"/>
      <c r="S139" s="155"/>
      <c r="T139" s="156"/>
      <c r="U139" s="157"/>
      <c r="V139" s="157"/>
      <c r="W139" s="157"/>
      <c r="X139" s="157"/>
      <c r="Y139" s="157"/>
      <c r="Z139" s="157"/>
      <c r="AA139" s="157"/>
      <c r="AB139" s="157"/>
      <c r="AC139" s="154"/>
      <c r="AD139" s="158"/>
      <c r="AE139" s="157"/>
      <c r="AF139" s="155"/>
      <c r="AG139" s="775"/>
      <c r="AH139" s="736"/>
      <c r="AI139" s="736"/>
      <c r="AJ139" s="736"/>
      <c r="AK139" s="736"/>
      <c r="AL139" s="736"/>
      <c r="AM139" s="736"/>
      <c r="AN139" s="736"/>
      <c r="AO139" s="857"/>
      <c r="AP139" s="736"/>
      <c r="AQ139" s="736"/>
      <c r="AR139" s="736"/>
      <c r="AS139" s="736"/>
      <c r="AT139" s="736"/>
      <c r="AU139" s="764"/>
    </row>
    <row r="140" spans="1:47" ht="17.25" customHeight="1">
      <c r="A140" s="780"/>
      <c r="B140" s="735"/>
      <c r="C140" s="724" t="s">
        <v>225</v>
      </c>
      <c r="D140" s="106" t="s">
        <v>94</v>
      </c>
      <c r="E140" s="40">
        <f>+VLOOKUP(C140,'FLORA 2020'!$B$1:$I$20,8,0)</f>
        <v>17</v>
      </c>
      <c r="F140" s="40"/>
      <c r="G140" s="40"/>
      <c r="H140" s="40"/>
      <c r="I140" s="40"/>
      <c r="J140" s="40"/>
      <c r="K140" s="40"/>
      <c r="L140" s="40"/>
      <c r="M140" s="40"/>
      <c r="N140" s="40"/>
      <c r="O140" s="40"/>
      <c r="P140" s="40"/>
      <c r="Q140" s="40"/>
      <c r="R140" s="109"/>
      <c r="S140" s="115"/>
      <c r="T140" s="111"/>
      <c r="U140" s="110"/>
      <c r="V140" s="110"/>
      <c r="W140" s="110"/>
      <c r="X140" s="110"/>
      <c r="Y140" s="110"/>
      <c r="Z140" s="110"/>
      <c r="AA140" s="110"/>
      <c r="AB140" s="110"/>
      <c r="AC140" s="38"/>
      <c r="AD140" s="39"/>
      <c r="AE140" s="110"/>
      <c r="AF140" s="115"/>
      <c r="AG140" s="773" t="str">
        <f aca="true" t="shared" si="10" ref="AG140">+C140</f>
        <v>3-SANTA FE</v>
      </c>
      <c r="AH140" s="734" t="s">
        <v>257</v>
      </c>
      <c r="AI140" s="734" t="s">
        <v>257</v>
      </c>
      <c r="AJ140" s="734" t="s">
        <v>257</v>
      </c>
      <c r="AK140" s="734" t="s">
        <v>257</v>
      </c>
      <c r="AL140" s="734" t="s">
        <v>257</v>
      </c>
      <c r="AM140" s="734"/>
      <c r="AN140" s="734"/>
      <c r="AO140" s="857"/>
      <c r="AP140" s="734" t="s">
        <v>257</v>
      </c>
      <c r="AQ140" s="734" t="s">
        <v>257</v>
      </c>
      <c r="AR140" s="734" t="s">
        <v>259</v>
      </c>
      <c r="AS140" s="734" t="s">
        <v>260</v>
      </c>
      <c r="AT140" s="734"/>
      <c r="AU140" s="764"/>
    </row>
    <row r="141" spans="1:47" ht="17.25" customHeight="1">
      <c r="A141" s="780"/>
      <c r="B141" s="735"/>
      <c r="C141" s="724"/>
      <c r="D141" s="107" t="s">
        <v>6</v>
      </c>
      <c r="E141" s="40">
        <f>+VLOOKUP(C140,'FLORA 2020'!$B$1:$I$20,7,0)</f>
        <v>2181661</v>
      </c>
      <c r="F141" s="40"/>
      <c r="G141" s="40"/>
      <c r="H141" s="40"/>
      <c r="I141" s="40"/>
      <c r="J141" s="40"/>
      <c r="K141" s="40"/>
      <c r="L141" s="40"/>
      <c r="M141" s="40"/>
      <c r="N141" s="40"/>
      <c r="O141" s="40"/>
      <c r="P141" s="40"/>
      <c r="Q141" s="40"/>
      <c r="R141" s="40"/>
      <c r="S141" s="116"/>
      <c r="T141" s="112"/>
      <c r="U141" s="36"/>
      <c r="V141" s="36"/>
      <c r="W141" s="36"/>
      <c r="X141" s="36"/>
      <c r="Y141" s="36"/>
      <c r="Z141" s="36"/>
      <c r="AA141" s="36"/>
      <c r="AB141" s="36"/>
      <c r="AC141" s="40"/>
      <c r="AD141" s="40"/>
      <c r="AE141" s="36"/>
      <c r="AF141" s="116"/>
      <c r="AG141" s="774"/>
      <c r="AH141" s="735"/>
      <c r="AI141" s="735"/>
      <c r="AJ141" s="735"/>
      <c r="AK141" s="735"/>
      <c r="AL141" s="735"/>
      <c r="AM141" s="735"/>
      <c r="AN141" s="735"/>
      <c r="AO141" s="857"/>
      <c r="AP141" s="735"/>
      <c r="AQ141" s="735"/>
      <c r="AR141" s="735"/>
      <c r="AS141" s="735"/>
      <c r="AT141" s="735"/>
      <c r="AU141" s="764"/>
    </row>
    <row r="142" spans="1:47" ht="17.25" customHeight="1">
      <c r="A142" s="780"/>
      <c r="B142" s="735"/>
      <c r="C142" s="724"/>
      <c r="D142" s="106" t="s">
        <v>95</v>
      </c>
      <c r="E142" s="40">
        <v>0</v>
      </c>
      <c r="F142" s="38"/>
      <c r="G142" s="38"/>
      <c r="H142" s="38"/>
      <c r="I142" s="38"/>
      <c r="J142" s="38"/>
      <c r="K142" s="38"/>
      <c r="L142" s="38"/>
      <c r="M142" s="38"/>
      <c r="N142" s="38"/>
      <c r="O142" s="38"/>
      <c r="P142" s="38"/>
      <c r="Q142" s="38"/>
      <c r="R142" s="38"/>
      <c r="S142" s="117"/>
      <c r="T142" s="113"/>
      <c r="U142" s="41"/>
      <c r="V142" s="41"/>
      <c r="W142" s="41"/>
      <c r="X142" s="41"/>
      <c r="Y142" s="41"/>
      <c r="Z142" s="41"/>
      <c r="AA142" s="41"/>
      <c r="AB142" s="41"/>
      <c r="AC142" s="38"/>
      <c r="AD142" s="40"/>
      <c r="AE142" s="41"/>
      <c r="AF142" s="117"/>
      <c r="AG142" s="774"/>
      <c r="AH142" s="735"/>
      <c r="AI142" s="735"/>
      <c r="AJ142" s="735"/>
      <c r="AK142" s="735"/>
      <c r="AL142" s="735"/>
      <c r="AM142" s="735"/>
      <c r="AN142" s="735"/>
      <c r="AO142" s="857"/>
      <c r="AP142" s="735"/>
      <c r="AQ142" s="735"/>
      <c r="AR142" s="735"/>
      <c r="AS142" s="735"/>
      <c r="AT142" s="735"/>
      <c r="AU142" s="764"/>
    </row>
    <row r="143" spans="1:47" ht="17.25" customHeight="1">
      <c r="A143" s="780"/>
      <c r="B143" s="735"/>
      <c r="C143" s="724"/>
      <c r="D143" s="107" t="s">
        <v>7</v>
      </c>
      <c r="E143" s="40">
        <v>0</v>
      </c>
      <c r="F143" s="38"/>
      <c r="G143" s="38"/>
      <c r="H143" s="38"/>
      <c r="I143" s="38"/>
      <c r="J143" s="38"/>
      <c r="K143" s="38"/>
      <c r="L143" s="38"/>
      <c r="M143" s="38"/>
      <c r="N143" s="38"/>
      <c r="O143" s="38"/>
      <c r="P143" s="38"/>
      <c r="Q143" s="38"/>
      <c r="R143" s="38"/>
      <c r="S143" s="117"/>
      <c r="T143" s="113"/>
      <c r="U143" s="41"/>
      <c r="V143" s="41"/>
      <c r="W143" s="41"/>
      <c r="X143" s="41"/>
      <c r="Y143" s="41"/>
      <c r="Z143" s="41"/>
      <c r="AA143" s="41"/>
      <c r="AB143" s="41"/>
      <c r="AC143" s="38"/>
      <c r="AD143" s="40"/>
      <c r="AE143" s="41"/>
      <c r="AF143" s="117"/>
      <c r="AG143" s="774"/>
      <c r="AH143" s="735"/>
      <c r="AI143" s="735"/>
      <c r="AJ143" s="735"/>
      <c r="AK143" s="735"/>
      <c r="AL143" s="735"/>
      <c r="AM143" s="735"/>
      <c r="AN143" s="735"/>
      <c r="AO143" s="857"/>
      <c r="AP143" s="735"/>
      <c r="AQ143" s="735"/>
      <c r="AR143" s="735"/>
      <c r="AS143" s="735"/>
      <c r="AT143" s="735"/>
      <c r="AU143" s="764"/>
    </row>
    <row r="144" spans="1:47" ht="17.25" customHeight="1">
      <c r="A144" s="780"/>
      <c r="B144" s="735"/>
      <c r="C144" s="724"/>
      <c r="D144" s="106" t="s">
        <v>96</v>
      </c>
      <c r="E144" s="153">
        <f aca="true" t="shared" si="11" ref="E144">+E140+E143</f>
        <v>17</v>
      </c>
      <c r="F144" s="154"/>
      <c r="G144" s="154"/>
      <c r="H144" s="154"/>
      <c r="I144" s="154"/>
      <c r="J144" s="154"/>
      <c r="K144" s="154"/>
      <c r="L144" s="154"/>
      <c r="M144" s="154"/>
      <c r="N144" s="154"/>
      <c r="O144" s="154"/>
      <c r="P144" s="154"/>
      <c r="Q144" s="154"/>
      <c r="R144" s="154"/>
      <c r="S144" s="155"/>
      <c r="T144" s="156"/>
      <c r="U144" s="157"/>
      <c r="V144" s="157"/>
      <c r="W144" s="157"/>
      <c r="X144" s="157"/>
      <c r="Y144" s="157"/>
      <c r="Z144" s="157"/>
      <c r="AA144" s="157"/>
      <c r="AB144" s="157"/>
      <c r="AC144" s="154"/>
      <c r="AD144" s="158"/>
      <c r="AE144" s="157"/>
      <c r="AF144" s="155"/>
      <c r="AG144" s="774"/>
      <c r="AH144" s="735"/>
      <c r="AI144" s="735"/>
      <c r="AJ144" s="735"/>
      <c r="AK144" s="735"/>
      <c r="AL144" s="735"/>
      <c r="AM144" s="735"/>
      <c r="AN144" s="735"/>
      <c r="AO144" s="857"/>
      <c r="AP144" s="735"/>
      <c r="AQ144" s="735"/>
      <c r="AR144" s="735"/>
      <c r="AS144" s="735"/>
      <c r="AT144" s="735"/>
      <c r="AU144" s="764"/>
    </row>
    <row r="145" spans="1:47" ht="17.25" customHeight="1">
      <c r="A145" s="780"/>
      <c r="B145" s="735"/>
      <c r="C145" s="724"/>
      <c r="D145" s="107" t="s">
        <v>99</v>
      </c>
      <c r="E145" s="153">
        <f aca="true" t="shared" si="12" ref="E145">+E141+E143</f>
        <v>2181661</v>
      </c>
      <c r="F145" s="154"/>
      <c r="G145" s="154"/>
      <c r="H145" s="154"/>
      <c r="I145" s="154"/>
      <c r="J145" s="154"/>
      <c r="K145" s="154"/>
      <c r="L145" s="154"/>
      <c r="M145" s="154"/>
      <c r="N145" s="154"/>
      <c r="O145" s="154"/>
      <c r="P145" s="154"/>
      <c r="Q145" s="154"/>
      <c r="R145" s="154"/>
      <c r="S145" s="155"/>
      <c r="T145" s="156"/>
      <c r="U145" s="157"/>
      <c r="V145" s="157"/>
      <c r="W145" s="157"/>
      <c r="X145" s="157"/>
      <c r="Y145" s="157"/>
      <c r="Z145" s="157"/>
      <c r="AA145" s="157"/>
      <c r="AB145" s="157"/>
      <c r="AC145" s="154"/>
      <c r="AD145" s="158"/>
      <c r="AE145" s="157"/>
      <c r="AF145" s="155"/>
      <c r="AG145" s="775"/>
      <c r="AH145" s="736"/>
      <c r="AI145" s="736"/>
      <c r="AJ145" s="736"/>
      <c r="AK145" s="736"/>
      <c r="AL145" s="736"/>
      <c r="AM145" s="736"/>
      <c r="AN145" s="736"/>
      <c r="AO145" s="857"/>
      <c r="AP145" s="736"/>
      <c r="AQ145" s="736"/>
      <c r="AR145" s="736"/>
      <c r="AS145" s="736"/>
      <c r="AT145" s="736"/>
      <c r="AU145" s="764"/>
    </row>
    <row r="146" spans="1:47" ht="17.25" customHeight="1">
      <c r="A146" s="780"/>
      <c r="B146" s="735"/>
      <c r="C146" s="724" t="s">
        <v>226</v>
      </c>
      <c r="D146" s="106" t="s">
        <v>94</v>
      </c>
      <c r="E146" s="40">
        <f>+VLOOKUP(C146,'FLORA 2020'!$B$1:$I$20,8,0)</f>
        <v>61</v>
      </c>
      <c r="F146" s="40"/>
      <c r="G146" s="40"/>
      <c r="H146" s="40"/>
      <c r="I146" s="40"/>
      <c r="J146" s="40"/>
      <c r="K146" s="40"/>
      <c r="L146" s="40"/>
      <c r="M146" s="40"/>
      <c r="N146" s="40"/>
      <c r="O146" s="40"/>
      <c r="P146" s="40"/>
      <c r="Q146" s="40"/>
      <c r="R146" s="109"/>
      <c r="S146" s="115"/>
      <c r="T146" s="111"/>
      <c r="U146" s="110"/>
      <c r="V146" s="110"/>
      <c r="W146" s="110"/>
      <c r="X146" s="110"/>
      <c r="Y146" s="110"/>
      <c r="Z146" s="110"/>
      <c r="AA146" s="110"/>
      <c r="AB146" s="110"/>
      <c r="AC146" s="38"/>
      <c r="AD146" s="39"/>
      <c r="AE146" s="110"/>
      <c r="AF146" s="115"/>
      <c r="AG146" s="773" t="str">
        <f aca="true" t="shared" si="13" ref="AG146">+C146</f>
        <v>4-SAN CRISTOBAL</v>
      </c>
      <c r="AH146" s="734" t="s">
        <v>257</v>
      </c>
      <c r="AI146" s="734" t="s">
        <v>257</v>
      </c>
      <c r="AJ146" s="734" t="s">
        <v>257</v>
      </c>
      <c r="AK146" s="734" t="s">
        <v>257</v>
      </c>
      <c r="AL146" s="734" t="s">
        <v>257</v>
      </c>
      <c r="AM146" s="734"/>
      <c r="AN146" s="734"/>
      <c r="AO146" s="857"/>
      <c r="AP146" s="734" t="s">
        <v>257</v>
      </c>
      <c r="AQ146" s="734" t="s">
        <v>257</v>
      </c>
      <c r="AR146" s="734" t="s">
        <v>259</v>
      </c>
      <c r="AS146" s="734" t="s">
        <v>260</v>
      </c>
      <c r="AT146" s="734"/>
      <c r="AU146" s="764"/>
    </row>
    <row r="147" spans="1:47" ht="17.25" customHeight="1">
      <c r="A147" s="780"/>
      <c r="B147" s="735"/>
      <c r="C147" s="724"/>
      <c r="D147" s="107" t="s">
        <v>6</v>
      </c>
      <c r="E147" s="40">
        <f>+VLOOKUP(C146,'FLORA 2020'!$B$1:$I$20,7,0)</f>
        <v>7916955</v>
      </c>
      <c r="F147" s="40"/>
      <c r="G147" s="40"/>
      <c r="H147" s="40"/>
      <c r="I147" s="40"/>
      <c r="J147" s="40"/>
      <c r="K147" s="40"/>
      <c r="L147" s="40"/>
      <c r="M147" s="40"/>
      <c r="N147" s="40"/>
      <c r="O147" s="40"/>
      <c r="P147" s="40"/>
      <c r="Q147" s="40"/>
      <c r="R147" s="40"/>
      <c r="S147" s="116"/>
      <c r="T147" s="112"/>
      <c r="U147" s="36"/>
      <c r="V147" s="36"/>
      <c r="W147" s="36"/>
      <c r="X147" s="36"/>
      <c r="Y147" s="36"/>
      <c r="Z147" s="36"/>
      <c r="AA147" s="36"/>
      <c r="AB147" s="36"/>
      <c r="AC147" s="40"/>
      <c r="AD147" s="40"/>
      <c r="AE147" s="36"/>
      <c r="AF147" s="116"/>
      <c r="AG147" s="774"/>
      <c r="AH147" s="735"/>
      <c r="AI147" s="735"/>
      <c r="AJ147" s="735"/>
      <c r="AK147" s="735"/>
      <c r="AL147" s="735"/>
      <c r="AM147" s="735"/>
      <c r="AN147" s="735"/>
      <c r="AO147" s="857"/>
      <c r="AP147" s="735"/>
      <c r="AQ147" s="735"/>
      <c r="AR147" s="735"/>
      <c r="AS147" s="735"/>
      <c r="AT147" s="735"/>
      <c r="AU147" s="764"/>
    </row>
    <row r="148" spans="1:47" ht="17.25" customHeight="1">
      <c r="A148" s="780"/>
      <c r="B148" s="735"/>
      <c r="C148" s="724"/>
      <c r="D148" s="106" t="s">
        <v>95</v>
      </c>
      <c r="E148" s="40">
        <v>0</v>
      </c>
      <c r="F148" s="38"/>
      <c r="G148" s="38"/>
      <c r="H148" s="38"/>
      <c r="I148" s="38"/>
      <c r="J148" s="38"/>
      <c r="K148" s="38"/>
      <c r="L148" s="38"/>
      <c r="M148" s="38"/>
      <c r="N148" s="38"/>
      <c r="O148" s="38"/>
      <c r="P148" s="38"/>
      <c r="Q148" s="38"/>
      <c r="R148" s="38"/>
      <c r="S148" s="117"/>
      <c r="T148" s="113"/>
      <c r="U148" s="41"/>
      <c r="V148" s="41"/>
      <c r="W148" s="41"/>
      <c r="X148" s="41"/>
      <c r="Y148" s="41"/>
      <c r="Z148" s="41"/>
      <c r="AA148" s="41"/>
      <c r="AB148" s="41"/>
      <c r="AC148" s="38"/>
      <c r="AD148" s="40"/>
      <c r="AE148" s="41"/>
      <c r="AF148" s="117"/>
      <c r="AG148" s="774"/>
      <c r="AH148" s="735"/>
      <c r="AI148" s="735"/>
      <c r="AJ148" s="735"/>
      <c r="AK148" s="735"/>
      <c r="AL148" s="735"/>
      <c r="AM148" s="735"/>
      <c r="AN148" s="735"/>
      <c r="AO148" s="857"/>
      <c r="AP148" s="735"/>
      <c r="AQ148" s="735"/>
      <c r="AR148" s="735"/>
      <c r="AS148" s="735"/>
      <c r="AT148" s="735"/>
      <c r="AU148" s="764"/>
    </row>
    <row r="149" spans="1:47" ht="17.25" customHeight="1">
      <c r="A149" s="780"/>
      <c r="B149" s="735"/>
      <c r="C149" s="724"/>
      <c r="D149" s="107" t="s">
        <v>7</v>
      </c>
      <c r="E149" s="40">
        <v>0</v>
      </c>
      <c r="F149" s="38"/>
      <c r="G149" s="38"/>
      <c r="H149" s="38"/>
      <c r="I149" s="38"/>
      <c r="J149" s="38"/>
      <c r="K149" s="38"/>
      <c r="L149" s="38"/>
      <c r="M149" s="38"/>
      <c r="N149" s="38"/>
      <c r="O149" s="38"/>
      <c r="P149" s="38"/>
      <c r="Q149" s="38"/>
      <c r="R149" s="38"/>
      <c r="S149" s="117"/>
      <c r="T149" s="113"/>
      <c r="U149" s="41"/>
      <c r="V149" s="41"/>
      <c r="W149" s="41"/>
      <c r="X149" s="41"/>
      <c r="Y149" s="41"/>
      <c r="Z149" s="41"/>
      <c r="AA149" s="41"/>
      <c r="AB149" s="41"/>
      <c r="AC149" s="38"/>
      <c r="AD149" s="40"/>
      <c r="AE149" s="41"/>
      <c r="AF149" s="117"/>
      <c r="AG149" s="774"/>
      <c r="AH149" s="735"/>
      <c r="AI149" s="735"/>
      <c r="AJ149" s="735"/>
      <c r="AK149" s="735"/>
      <c r="AL149" s="735"/>
      <c r="AM149" s="735"/>
      <c r="AN149" s="735"/>
      <c r="AO149" s="857"/>
      <c r="AP149" s="735"/>
      <c r="AQ149" s="735"/>
      <c r="AR149" s="735"/>
      <c r="AS149" s="735"/>
      <c r="AT149" s="735"/>
      <c r="AU149" s="764"/>
    </row>
    <row r="150" spans="1:47" ht="17.25" customHeight="1">
      <c r="A150" s="780"/>
      <c r="B150" s="735"/>
      <c r="C150" s="724"/>
      <c r="D150" s="106" t="s">
        <v>96</v>
      </c>
      <c r="E150" s="153">
        <f aca="true" t="shared" si="14" ref="E150">+E146+E149</f>
        <v>61</v>
      </c>
      <c r="F150" s="154"/>
      <c r="G150" s="154"/>
      <c r="H150" s="154"/>
      <c r="I150" s="154"/>
      <c r="J150" s="154"/>
      <c r="K150" s="154"/>
      <c r="L150" s="154"/>
      <c r="M150" s="154"/>
      <c r="N150" s="154"/>
      <c r="O150" s="154"/>
      <c r="P150" s="154"/>
      <c r="Q150" s="154"/>
      <c r="R150" s="154"/>
      <c r="S150" s="155"/>
      <c r="T150" s="156"/>
      <c r="U150" s="157"/>
      <c r="V150" s="157"/>
      <c r="W150" s="157"/>
      <c r="X150" s="157"/>
      <c r="Y150" s="157"/>
      <c r="Z150" s="157"/>
      <c r="AA150" s="157"/>
      <c r="AB150" s="157"/>
      <c r="AC150" s="154"/>
      <c r="AD150" s="158"/>
      <c r="AE150" s="157"/>
      <c r="AF150" s="155"/>
      <c r="AG150" s="774"/>
      <c r="AH150" s="735"/>
      <c r="AI150" s="735"/>
      <c r="AJ150" s="735"/>
      <c r="AK150" s="735"/>
      <c r="AL150" s="735"/>
      <c r="AM150" s="735"/>
      <c r="AN150" s="735"/>
      <c r="AO150" s="857"/>
      <c r="AP150" s="735"/>
      <c r="AQ150" s="735"/>
      <c r="AR150" s="735"/>
      <c r="AS150" s="735"/>
      <c r="AT150" s="735"/>
      <c r="AU150" s="764"/>
    </row>
    <row r="151" spans="1:47" ht="17.25" customHeight="1">
      <c r="A151" s="780"/>
      <c r="B151" s="735"/>
      <c r="C151" s="724"/>
      <c r="D151" s="107" t="s">
        <v>99</v>
      </c>
      <c r="E151" s="153">
        <f aca="true" t="shared" si="15" ref="E151">+E147+E149</f>
        <v>7916955</v>
      </c>
      <c r="F151" s="154"/>
      <c r="G151" s="154"/>
      <c r="H151" s="154"/>
      <c r="I151" s="154"/>
      <c r="J151" s="154"/>
      <c r="K151" s="154"/>
      <c r="L151" s="154"/>
      <c r="M151" s="154"/>
      <c r="N151" s="154"/>
      <c r="O151" s="154"/>
      <c r="P151" s="154"/>
      <c r="Q151" s="154"/>
      <c r="R151" s="154"/>
      <c r="S151" s="155"/>
      <c r="T151" s="156"/>
      <c r="U151" s="157"/>
      <c r="V151" s="157"/>
      <c r="W151" s="157"/>
      <c r="X151" s="157"/>
      <c r="Y151" s="157"/>
      <c r="Z151" s="157"/>
      <c r="AA151" s="157"/>
      <c r="AB151" s="157"/>
      <c r="AC151" s="154"/>
      <c r="AD151" s="158"/>
      <c r="AE151" s="157"/>
      <c r="AF151" s="155"/>
      <c r="AG151" s="775"/>
      <c r="AH151" s="736"/>
      <c r="AI151" s="736"/>
      <c r="AJ151" s="736"/>
      <c r="AK151" s="736"/>
      <c r="AL151" s="736"/>
      <c r="AM151" s="736"/>
      <c r="AN151" s="736"/>
      <c r="AO151" s="857"/>
      <c r="AP151" s="736"/>
      <c r="AQ151" s="736"/>
      <c r="AR151" s="736"/>
      <c r="AS151" s="736"/>
      <c r="AT151" s="736"/>
      <c r="AU151" s="764"/>
    </row>
    <row r="152" spans="1:47" ht="17.25" customHeight="1">
      <c r="A152" s="780"/>
      <c r="B152" s="735"/>
      <c r="C152" s="724" t="s">
        <v>227</v>
      </c>
      <c r="D152" s="106" t="s">
        <v>94</v>
      </c>
      <c r="E152" s="40">
        <f>+VLOOKUP(C152,'FLORA 2020'!$B$1:$I$20,8,0)</f>
        <v>20</v>
      </c>
      <c r="F152" s="40"/>
      <c r="G152" s="40"/>
      <c r="H152" s="40"/>
      <c r="I152" s="40"/>
      <c r="J152" s="40"/>
      <c r="K152" s="40"/>
      <c r="L152" s="40"/>
      <c r="M152" s="40"/>
      <c r="N152" s="40"/>
      <c r="O152" s="40"/>
      <c r="P152" s="40"/>
      <c r="Q152" s="40"/>
      <c r="R152" s="109"/>
      <c r="S152" s="115"/>
      <c r="T152" s="111"/>
      <c r="U152" s="110"/>
      <c r="V152" s="110"/>
      <c r="W152" s="110"/>
      <c r="X152" s="110"/>
      <c r="Y152" s="110"/>
      <c r="Z152" s="110"/>
      <c r="AA152" s="110"/>
      <c r="AB152" s="110"/>
      <c r="AC152" s="38"/>
      <c r="AD152" s="39"/>
      <c r="AE152" s="110"/>
      <c r="AF152" s="115"/>
      <c r="AG152" s="773" t="str">
        <f aca="true" t="shared" si="16" ref="AG152">+C152</f>
        <v>5-USME</v>
      </c>
      <c r="AH152" s="734" t="s">
        <v>257</v>
      </c>
      <c r="AI152" s="734" t="s">
        <v>257</v>
      </c>
      <c r="AJ152" s="734" t="s">
        <v>257</v>
      </c>
      <c r="AK152" s="734" t="s">
        <v>257</v>
      </c>
      <c r="AL152" s="734" t="s">
        <v>257</v>
      </c>
      <c r="AM152" s="734"/>
      <c r="AN152" s="734"/>
      <c r="AO152" s="857"/>
      <c r="AP152" s="734" t="s">
        <v>257</v>
      </c>
      <c r="AQ152" s="734" t="s">
        <v>257</v>
      </c>
      <c r="AR152" s="734" t="s">
        <v>259</v>
      </c>
      <c r="AS152" s="734" t="s">
        <v>260</v>
      </c>
      <c r="AT152" s="734"/>
      <c r="AU152" s="764"/>
    </row>
    <row r="153" spans="1:47" ht="17.25" customHeight="1">
      <c r="A153" s="780"/>
      <c r="B153" s="735"/>
      <c r="C153" s="724"/>
      <c r="D153" s="107" t="s">
        <v>6</v>
      </c>
      <c r="E153" s="40">
        <f>+VLOOKUP(C152,'FLORA 2020'!$B$1:$I$20,7,0)</f>
        <v>2631488</v>
      </c>
      <c r="F153" s="40"/>
      <c r="G153" s="40"/>
      <c r="H153" s="40"/>
      <c r="I153" s="40"/>
      <c r="J153" s="40"/>
      <c r="K153" s="40"/>
      <c r="L153" s="40"/>
      <c r="M153" s="40"/>
      <c r="N153" s="40"/>
      <c r="O153" s="40"/>
      <c r="P153" s="40"/>
      <c r="Q153" s="40"/>
      <c r="R153" s="40"/>
      <c r="S153" s="116"/>
      <c r="T153" s="112"/>
      <c r="U153" s="36"/>
      <c r="V153" s="36"/>
      <c r="W153" s="36"/>
      <c r="X153" s="36"/>
      <c r="Y153" s="36"/>
      <c r="Z153" s="36"/>
      <c r="AA153" s="36"/>
      <c r="AB153" s="36"/>
      <c r="AC153" s="40"/>
      <c r="AD153" s="40"/>
      <c r="AE153" s="36"/>
      <c r="AF153" s="116"/>
      <c r="AG153" s="774"/>
      <c r="AH153" s="735"/>
      <c r="AI153" s="735"/>
      <c r="AJ153" s="735"/>
      <c r="AK153" s="735"/>
      <c r="AL153" s="735"/>
      <c r="AM153" s="735"/>
      <c r="AN153" s="735"/>
      <c r="AO153" s="857"/>
      <c r="AP153" s="735"/>
      <c r="AQ153" s="735"/>
      <c r="AR153" s="735"/>
      <c r="AS153" s="735"/>
      <c r="AT153" s="735"/>
      <c r="AU153" s="764"/>
    </row>
    <row r="154" spans="1:47" ht="17.25" customHeight="1">
      <c r="A154" s="780"/>
      <c r="B154" s="735"/>
      <c r="C154" s="724"/>
      <c r="D154" s="106" t="s">
        <v>95</v>
      </c>
      <c r="E154" s="40">
        <v>0</v>
      </c>
      <c r="F154" s="38"/>
      <c r="G154" s="38"/>
      <c r="H154" s="38"/>
      <c r="I154" s="38"/>
      <c r="J154" s="38"/>
      <c r="K154" s="38"/>
      <c r="L154" s="38"/>
      <c r="M154" s="38"/>
      <c r="N154" s="38"/>
      <c r="O154" s="38"/>
      <c r="P154" s="38"/>
      <c r="Q154" s="38"/>
      <c r="R154" s="38"/>
      <c r="S154" s="117"/>
      <c r="T154" s="113"/>
      <c r="U154" s="41"/>
      <c r="V154" s="41"/>
      <c r="W154" s="41"/>
      <c r="X154" s="41"/>
      <c r="Y154" s="41"/>
      <c r="Z154" s="41"/>
      <c r="AA154" s="41"/>
      <c r="AB154" s="41"/>
      <c r="AC154" s="38"/>
      <c r="AD154" s="40"/>
      <c r="AE154" s="41"/>
      <c r="AF154" s="117"/>
      <c r="AG154" s="774"/>
      <c r="AH154" s="735"/>
      <c r="AI154" s="735"/>
      <c r="AJ154" s="735"/>
      <c r="AK154" s="735"/>
      <c r="AL154" s="735"/>
      <c r="AM154" s="735"/>
      <c r="AN154" s="735"/>
      <c r="AO154" s="857"/>
      <c r="AP154" s="735"/>
      <c r="AQ154" s="735"/>
      <c r="AR154" s="735"/>
      <c r="AS154" s="735"/>
      <c r="AT154" s="735"/>
      <c r="AU154" s="764"/>
    </row>
    <row r="155" spans="1:47" ht="17.25" customHeight="1">
      <c r="A155" s="780"/>
      <c r="B155" s="735"/>
      <c r="C155" s="724"/>
      <c r="D155" s="107" t="s">
        <v>7</v>
      </c>
      <c r="E155" s="40">
        <v>0</v>
      </c>
      <c r="F155" s="38"/>
      <c r="G155" s="38"/>
      <c r="H155" s="38"/>
      <c r="I155" s="38"/>
      <c r="J155" s="38"/>
      <c r="K155" s="38"/>
      <c r="L155" s="38"/>
      <c r="M155" s="38"/>
      <c r="N155" s="38"/>
      <c r="O155" s="38"/>
      <c r="P155" s="38"/>
      <c r="Q155" s="38"/>
      <c r="R155" s="38"/>
      <c r="S155" s="117"/>
      <c r="T155" s="113"/>
      <c r="U155" s="41"/>
      <c r="V155" s="41"/>
      <c r="W155" s="41"/>
      <c r="X155" s="41"/>
      <c r="Y155" s="41"/>
      <c r="Z155" s="41"/>
      <c r="AA155" s="41"/>
      <c r="AB155" s="41"/>
      <c r="AC155" s="38"/>
      <c r="AD155" s="40"/>
      <c r="AE155" s="41"/>
      <c r="AF155" s="117"/>
      <c r="AG155" s="774"/>
      <c r="AH155" s="735"/>
      <c r="AI155" s="735"/>
      <c r="AJ155" s="735"/>
      <c r="AK155" s="735"/>
      <c r="AL155" s="735"/>
      <c r="AM155" s="735"/>
      <c r="AN155" s="735"/>
      <c r="AO155" s="857"/>
      <c r="AP155" s="735"/>
      <c r="AQ155" s="735"/>
      <c r="AR155" s="735"/>
      <c r="AS155" s="735"/>
      <c r="AT155" s="735"/>
      <c r="AU155" s="764"/>
    </row>
    <row r="156" spans="1:47" ht="17.25" customHeight="1">
      <c r="A156" s="780"/>
      <c r="B156" s="735"/>
      <c r="C156" s="724"/>
      <c r="D156" s="106" t="s">
        <v>96</v>
      </c>
      <c r="E156" s="153">
        <f aca="true" t="shared" si="17" ref="E156">+E152+E155</f>
        <v>20</v>
      </c>
      <c r="F156" s="154"/>
      <c r="G156" s="154"/>
      <c r="H156" s="154"/>
      <c r="I156" s="154"/>
      <c r="J156" s="154"/>
      <c r="K156" s="154"/>
      <c r="L156" s="154"/>
      <c r="M156" s="154"/>
      <c r="N156" s="154"/>
      <c r="O156" s="154"/>
      <c r="P156" s="154"/>
      <c r="Q156" s="154"/>
      <c r="R156" s="154"/>
      <c r="S156" s="155"/>
      <c r="T156" s="156"/>
      <c r="U156" s="157"/>
      <c r="V156" s="157"/>
      <c r="W156" s="157"/>
      <c r="X156" s="157"/>
      <c r="Y156" s="157"/>
      <c r="Z156" s="157"/>
      <c r="AA156" s="157"/>
      <c r="AB156" s="157"/>
      <c r="AC156" s="154"/>
      <c r="AD156" s="158"/>
      <c r="AE156" s="157"/>
      <c r="AF156" s="155"/>
      <c r="AG156" s="774"/>
      <c r="AH156" s="735"/>
      <c r="AI156" s="735"/>
      <c r="AJ156" s="735"/>
      <c r="AK156" s="735"/>
      <c r="AL156" s="735"/>
      <c r="AM156" s="735"/>
      <c r="AN156" s="735"/>
      <c r="AO156" s="857"/>
      <c r="AP156" s="735"/>
      <c r="AQ156" s="735"/>
      <c r="AR156" s="735"/>
      <c r="AS156" s="735"/>
      <c r="AT156" s="735"/>
      <c r="AU156" s="764"/>
    </row>
    <row r="157" spans="1:47" ht="17.25" customHeight="1">
      <c r="A157" s="780"/>
      <c r="B157" s="735"/>
      <c r="C157" s="724"/>
      <c r="D157" s="107" t="s">
        <v>99</v>
      </c>
      <c r="E157" s="153">
        <f aca="true" t="shared" si="18" ref="E157">+E153+E155</f>
        <v>2631488</v>
      </c>
      <c r="F157" s="154"/>
      <c r="G157" s="154"/>
      <c r="H157" s="154"/>
      <c r="I157" s="154"/>
      <c r="J157" s="154"/>
      <c r="K157" s="154"/>
      <c r="L157" s="154"/>
      <c r="M157" s="154"/>
      <c r="N157" s="154"/>
      <c r="O157" s="154"/>
      <c r="P157" s="154"/>
      <c r="Q157" s="154"/>
      <c r="R157" s="154"/>
      <c r="S157" s="155"/>
      <c r="T157" s="156"/>
      <c r="U157" s="157"/>
      <c r="V157" s="157"/>
      <c r="W157" s="157"/>
      <c r="X157" s="157"/>
      <c r="Y157" s="157"/>
      <c r="Z157" s="157"/>
      <c r="AA157" s="157"/>
      <c r="AB157" s="157"/>
      <c r="AC157" s="154"/>
      <c r="AD157" s="158"/>
      <c r="AE157" s="157"/>
      <c r="AF157" s="155"/>
      <c r="AG157" s="775"/>
      <c r="AH157" s="736"/>
      <c r="AI157" s="736"/>
      <c r="AJ157" s="736"/>
      <c r="AK157" s="736"/>
      <c r="AL157" s="736"/>
      <c r="AM157" s="736"/>
      <c r="AN157" s="736"/>
      <c r="AO157" s="857"/>
      <c r="AP157" s="736"/>
      <c r="AQ157" s="736"/>
      <c r="AR157" s="736"/>
      <c r="AS157" s="736"/>
      <c r="AT157" s="736"/>
      <c r="AU157" s="764"/>
    </row>
    <row r="158" spans="1:47" ht="17.25" customHeight="1">
      <c r="A158" s="780"/>
      <c r="B158" s="735"/>
      <c r="C158" s="724" t="s">
        <v>228</v>
      </c>
      <c r="D158" s="106" t="s">
        <v>94</v>
      </c>
      <c r="E158" s="40">
        <f>+VLOOKUP(C158,'FLORA 2020'!$B$1:$I$20,8,0)</f>
        <v>64</v>
      </c>
      <c r="F158" s="40"/>
      <c r="G158" s="40"/>
      <c r="H158" s="40"/>
      <c r="I158" s="40"/>
      <c r="J158" s="40"/>
      <c r="K158" s="40"/>
      <c r="L158" s="40"/>
      <c r="M158" s="40"/>
      <c r="N158" s="40"/>
      <c r="O158" s="40"/>
      <c r="P158" s="40"/>
      <c r="Q158" s="40"/>
      <c r="R158" s="109"/>
      <c r="S158" s="115"/>
      <c r="T158" s="111"/>
      <c r="U158" s="110"/>
      <c r="V158" s="110"/>
      <c r="W158" s="110"/>
      <c r="X158" s="110"/>
      <c r="Y158" s="110"/>
      <c r="Z158" s="110"/>
      <c r="AA158" s="110"/>
      <c r="AB158" s="110"/>
      <c r="AC158" s="38"/>
      <c r="AD158" s="39"/>
      <c r="AE158" s="110"/>
      <c r="AF158" s="115"/>
      <c r="AG158" s="773" t="str">
        <f aca="true" t="shared" si="19" ref="AG158">+C158</f>
        <v>6-TUNJUELITO</v>
      </c>
      <c r="AH158" s="734" t="s">
        <v>257</v>
      </c>
      <c r="AI158" s="734" t="s">
        <v>257</v>
      </c>
      <c r="AJ158" s="734" t="s">
        <v>257</v>
      </c>
      <c r="AK158" s="734" t="s">
        <v>257</v>
      </c>
      <c r="AL158" s="734" t="s">
        <v>257</v>
      </c>
      <c r="AM158" s="734"/>
      <c r="AN158" s="734"/>
      <c r="AO158" s="857"/>
      <c r="AP158" s="734" t="s">
        <v>257</v>
      </c>
      <c r="AQ158" s="734" t="s">
        <v>257</v>
      </c>
      <c r="AR158" s="734" t="s">
        <v>259</v>
      </c>
      <c r="AS158" s="734" t="s">
        <v>260</v>
      </c>
      <c r="AT158" s="734"/>
      <c r="AU158" s="764"/>
    </row>
    <row r="159" spans="1:47" ht="17.25" customHeight="1">
      <c r="A159" s="780"/>
      <c r="B159" s="735"/>
      <c r="C159" s="724"/>
      <c r="D159" s="107" t="s">
        <v>6</v>
      </c>
      <c r="E159" s="40">
        <f>+VLOOKUP(C158,'FLORA 2020'!$B$1:$I$20,7,0)</f>
        <v>8321799</v>
      </c>
      <c r="F159" s="40"/>
      <c r="G159" s="40"/>
      <c r="H159" s="40"/>
      <c r="I159" s="40"/>
      <c r="J159" s="40"/>
      <c r="K159" s="40"/>
      <c r="L159" s="40"/>
      <c r="M159" s="40"/>
      <c r="N159" s="40"/>
      <c r="O159" s="40"/>
      <c r="P159" s="40"/>
      <c r="Q159" s="40"/>
      <c r="R159" s="40"/>
      <c r="S159" s="116"/>
      <c r="T159" s="112"/>
      <c r="U159" s="36"/>
      <c r="V159" s="36"/>
      <c r="W159" s="36"/>
      <c r="X159" s="36"/>
      <c r="Y159" s="36"/>
      <c r="Z159" s="36"/>
      <c r="AA159" s="36"/>
      <c r="AB159" s="36"/>
      <c r="AC159" s="40"/>
      <c r="AD159" s="40"/>
      <c r="AE159" s="36"/>
      <c r="AF159" s="116"/>
      <c r="AG159" s="774"/>
      <c r="AH159" s="735"/>
      <c r="AI159" s="735"/>
      <c r="AJ159" s="735"/>
      <c r="AK159" s="735"/>
      <c r="AL159" s="735"/>
      <c r="AM159" s="735"/>
      <c r="AN159" s="735"/>
      <c r="AO159" s="857"/>
      <c r="AP159" s="735"/>
      <c r="AQ159" s="735"/>
      <c r="AR159" s="735"/>
      <c r="AS159" s="735"/>
      <c r="AT159" s="735"/>
      <c r="AU159" s="764"/>
    </row>
    <row r="160" spans="1:47" ht="17.25" customHeight="1">
      <c r="A160" s="780"/>
      <c r="B160" s="735"/>
      <c r="C160" s="724"/>
      <c r="D160" s="106" t="s">
        <v>95</v>
      </c>
      <c r="E160" s="40">
        <v>0</v>
      </c>
      <c r="F160" s="38"/>
      <c r="G160" s="38"/>
      <c r="H160" s="38"/>
      <c r="I160" s="38"/>
      <c r="J160" s="38"/>
      <c r="K160" s="38"/>
      <c r="L160" s="38"/>
      <c r="M160" s="38"/>
      <c r="N160" s="38"/>
      <c r="O160" s="38"/>
      <c r="P160" s="38"/>
      <c r="Q160" s="38"/>
      <c r="R160" s="38"/>
      <c r="S160" s="117"/>
      <c r="T160" s="113"/>
      <c r="U160" s="41"/>
      <c r="V160" s="41"/>
      <c r="W160" s="41"/>
      <c r="X160" s="41"/>
      <c r="Y160" s="41"/>
      <c r="Z160" s="41"/>
      <c r="AA160" s="41"/>
      <c r="AB160" s="41"/>
      <c r="AC160" s="38"/>
      <c r="AD160" s="40"/>
      <c r="AE160" s="41"/>
      <c r="AF160" s="117"/>
      <c r="AG160" s="774"/>
      <c r="AH160" s="735"/>
      <c r="AI160" s="735"/>
      <c r="AJ160" s="735"/>
      <c r="AK160" s="735"/>
      <c r="AL160" s="735"/>
      <c r="AM160" s="735"/>
      <c r="AN160" s="735"/>
      <c r="AO160" s="857"/>
      <c r="AP160" s="735"/>
      <c r="AQ160" s="735"/>
      <c r="AR160" s="735"/>
      <c r="AS160" s="735"/>
      <c r="AT160" s="735"/>
      <c r="AU160" s="764"/>
    </row>
    <row r="161" spans="1:47" ht="17.25" customHeight="1">
      <c r="A161" s="780"/>
      <c r="B161" s="735"/>
      <c r="C161" s="724"/>
      <c r="D161" s="107" t="s">
        <v>7</v>
      </c>
      <c r="E161" s="40">
        <v>0</v>
      </c>
      <c r="F161" s="38"/>
      <c r="G161" s="38"/>
      <c r="H161" s="38"/>
      <c r="I161" s="38"/>
      <c r="J161" s="38"/>
      <c r="K161" s="38"/>
      <c r="L161" s="38"/>
      <c r="M161" s="38"/>
      <c r="N161" s="38"/>
      <c r="O161" s="38"/>
      <c r="P161" s="38"/>
      <c r="Q161" s="38"/>
      <c r="R161" s="38"/>
      <c r="S161" s="117"/>
      <c r="T161" s="113"/>
      <c r="U161" s="41"/>
      <c r="V161" s="41"/>
      <c r="W161" s="41"/>
      <c r="X161" s="41"/>
      <c r="Y161" s="41"/>
      <c r="Z161" s="41"/>
      <c r="AA161" s="41"/>
      <c r="AB161" s="41"/>
      <c r="AC161" s="38"/>
      <c r="AD161" s="40"/>
      <c r="AE161" s="41"/>
      <c r="AF161" s="117"/>
      <c r="AG161" s="774"/>
      <c r="AH161" s="735"/>
      <c r="AI161" s="735"/>
      <c r="AJ161" s="735"/>
      <c r="AK161" s="735"/>
      <c r="AL161" s="735"/>
      <c r="AM161" s="735"/>
      <c r="AN161" s="735"/>
      <c r="AO161" s="857"/>
      <c r="AP161" s="735"/>
      <c r="AQ161" s="735"/>
      <c r="AR161" s="735"/>
      <c r="AS161" s="735"/>
      <c r="AT161" s="735"/>
      <c r="AU161" s="764"/>
    </row>
    <row r="162" spans="1:47" ht="17.25" customHeight="1">
      <c r="A162" s="780"/>
      <c r="B162" s="735"/>
      <c r="C162" s="724"/>
      <c r="D162" s="106" t="s">
        <v>96</v>
      </c>
      <c r="E162" s="153">
        <f aca="true" t="shared" si="20" ref="E162">+E158+E161</f>
        <v>64</v>
      </c>
      <c r="F162" s="154"/>
      <c r="G162" s="154"/>
      <c r="H162" s="154"/>
      <c r="I162" s="154"/>
      <c r="J162" s="154"/>
      <c r="K162" s="154"/>
      <c r="L162" s="154"/>
      <c r="M162" s="154"/>
      <c r="N162" s="154"/>
      <c r="O162" s="154"/>
      <c r="P162" s="154"/>
      <c r="Q162" s="154"/>
      <c r="R162" s="154"/>
      <c r="S162" s="155"/>
      <c r="T162" s="156"/>
      <c r="U162" s="157"/>
      <c r="V162" s="157"/>
      <c r="W162" s="157"/>
      <c r="X162" s="157"/>
      <c r="Y162" s="157"/>
      <c r="Z162" s="157"/>
      <c r="AA162" s="157"/>
      <c r="AB162" s="157"/>
      <c r="AC162" s="154"/>
      <c r="AD162" s="158"/>
      <c r="AE162" s="157"/>
      <c r="AF162" s="155"/>
      <c r="AG162" s="774"/>
      <c r="AH162" s="735"/>
      <c r="AI162" s="735"/>
      <c r="AJ162" s="735"/>
      <c r="AK162" s="735"/>
      <c r="AL162" s="735"/>
      <c r="AM162" s="735"/>
      <c r="AN162" s="735"/>
      <c r="AO162" s="857"/>
      <c r="AP162" s="735"/>
      <c r="AQ162" s="735"/>
      <c r="AR162" s="735"/>
      <c r="AS162" s="735"/>
      <c r="AT162" s="735"/>
      <c r="AU162" s="764"/>
    </row>
    <row r="163" spans="1:47" ht="17.25" customHeight="1">
      <c r="A163" s="780"/>
      <c r="B163" s="735"/>
      <c r="C163" s="724"/>
      <c r="D163" s="107" t="s">
        <v>99</v>
      </c>
      <c r="E163" s="153">
        <f aca="true" t="shared" si="21" ref="E163">+E159+E161</f>
        <v>8321799</v>
      </c>
      <c r="F163" s="154"/>
      <c r="G163" s="154"/>
      <c r="H163" s="154"/>
      <c r="I163" s="154"/>
      <c r="J163" s="154"/>
      <c r="K163" s="154"/>
      <c r="L163" s="154"/>
      <c r="M163" s="154"/>
      <c r="N163" s="154"/>
      <c r="O163" s="154"/>
      <c r="P163" s="154"/>
      <c r="Q163" s="154"/>
      <c r="R163" s="154"/>
      <c r="S163" s="155"/>
      <c r="T163" s="156"/>
      <c r="U163" s="157"/>
      <c r="V163" s="157"/>
      <c r="W163" s="157"/>
      <c r="X163" s="157"/>
      <c r="Y163" s="157"/>
      <c r="Z163" s="157"/>
      <c r="AA163" s="157"/>
      <c r="AB163" s="157"/>
      <c r="AC163" s="154"/>
      <c r="AD163" s="158"/>
      <c r="AE163" s="157"/>
      <c r="AF163" s="155"/>
      <c r="AG163" s="775"/>
      <c r="AH163" s="736"/>
      <c r="AI163" s="736"/>
      <c r="AJ163" s="736"/>
      <c r="AK163" s="736"/>
      <c r="AL163" s="736"/>
      <c r="AM163" s="736"/>
      <c r="AN163" s="736"/>
      <c r="AO163" s="857"/>
      <c r="AP163" s="736"/>
      <c r="AQ163" s="736"/>
      <c r="AR163" s="736"/>
      <c r="AS163" s="736"/>
      <c r="AT163" s="736"/>
      <c r="AU163" s="764"/>
    </row>
    <row r="164" spans="1:47" ht="17.25" customHeight="1">
      <c r="A164" s="780"/>
      <c r="B164" s="735"/>
      <c r="C164" s="724" t="s">
        <v>229</v>
      </c>
      <c r="D164" s="106" t="s">
        <v>94</v>
      </c>
      <c r="E164" s="40">
        <f>+VLOOKUP(C164,'FLORA 2020'!$B$1:$I$20,8,0)</f>
        <v>76</v>
      </c>
      <c r="F164" s="40"/>
      <c r="G164" s="40"/>
      <c r="H164" s="40"/>
      <c r="I164" s="40"/>
      <c r="J164" s="40"/>
      <c r="K164" s="40"/>
      <c r="L164" s="40"/>
      <c r="M164" s="40"/>
      <c r="N164" s="40"/>
      <c r="O164" s="40"/>
      <c r="P164" s="40"/>
      <c r="Q164" s="40"/>
      <c r="R164" s="109"/>
      <c r="S164" s="115"/>
      <c r="T164" s="111"/>
      <c r="U164" s="110"/>
      <c r="V164" s="110"/>
      <c r="W164" s="110"/>
      <c r="X164" s="110"/>
      <c r="Y164" s="110"/>
      <c r="Z164" s="110"/>
      <c r="AA164" s="110"/>
      <c r="AB164" s="110"/>
      <c r="AC164" s="38"/>
      <c r="AD164" s="39"/>
      <c r="AE164" s="110"/>
      <c r="AF164" s="115"/>
      <c r="AG164" s="773" t="str">
        <f aca="true" t="shared" si="22" ref="AG164">+C164</f>
        <v>7-BOSA</v>
      </c>
      <c r="AH164" s="734" t="s">
        <v>257</v>
      </c>
      <c r="AI164" s="734" t="s">
        <v>257</v>
      </c>
      <c r="AJ164" s="734" t="s">
        <v>257</v>
      </c>
      <c r="AK164" s="734" t="s">
        <v>257</v>
      </c>
      <c r="AL164" s="734" t="s">
        <v>257</v>
      </c>
      <c r="AM164" s="734"/>
      <c r="AN164" s="734"/>
      <c r="AO164" s="857"/>
      <c r="AP164" s="734" t="s">
        <v>257</v>
      </c>
      <c r="AQ164" s="734" t="s">
        <v>257</v>
      </c>
      <c r="AR164" s="734" t="s">
        <v>259</v>
      </c>
      <c r="AS164" s="734" t="s">
        <v>260</v>
      </c>
      <c r="AT164" s="734"/>
      <c r="AU164" s="764"/>
    </row>
    <row r="165" spans="1:47" ht="17.25" customHeight="1">
      <c r="A165" s="780"/>
      <c r="B165" s="735"/>
      <c r="C165" s="724"/>
      <c r="D165" s="107" t="s">
        <v>6</v>
      </c>
      <c r="E165" s="40">
        <f>+VLOOKUP(C164,'FLORA 2020'!$B$1:$I$20,7,0)</f>
        <v>9873702</v>
      </c>
      <c r="F165" s="40"/>
      <c r="G165" s="40"/>
      <c r="H165" s="40"/>
      <c r="I165" s="40"/>
      <c r="J165" s="40"/>
      <c r="K165" s="40"/>
      <c r="L165" s="40"/>
      <c r="M165" s="40"/>
      <c r="N165" s="40"/>
      <c r="O165" s="40"/>
      <c r="P165" s="40"/>
      <c r="Q165" s="40"/>
      <c r="R165" s="40"/>
      <c r="S165" s="116"/>
      <c r="T165" s="112"/>
      <c r="U165" s="36"/>
      <c r="V165" s="36"/>
      <c r="W165" s="36"/>
      <c r="X165" s="36"/>
      <c r="Y165" s="36"/>
      <c r="Z165" s="36"/>
      <c r="AA165" s="36"/>
      <c r="AB165" s="36"/>
      <c r="AC165" s="40"/>
      <c r="AD165" s="40"/>
      <c r="AE165" s="36"/>
      <c r="AF165" s="116"/>
      <c r="AG165" s="774"/>
      <c r="AH165" s="735"/>
      <c r="AI165" s="735"/>
      <c r="AJ165" s="735"/>
      <c r="AK165" s="735"/>
      <c r="AL165" s="735"/>
      <c r="AM165" s="735"/>
      <c r="AN165" s="735"/>
      <c r="AO165" s="857"/>
      <c r="AP165" s="735"/>
      <c r="AQ165" s="735"/>
      <c r="AR165" s="735"/>
      <c r="AS165" s="735"/>
      <c r="AT165" s="735"/>
      <c r="AU165" s="764"/>
    </row>
    <row r="166" spans="1:47" ht="17.25" customHeight="1">
      <c r="A166" s="780"/>
      <c r="B166" s="735"/>
      <c r="C166" s="724"/>
      <c r="D166" s="106" t="s">
        <v>95</v>
      </c>
      <c r="E166" s="40">
        <v>0</v>
      </c>
      <c r="F166" s="38"/>
      <c r="G166" s="38"/>
      <c r="H166" s="38"/>
      <c r="I166" s="38"/>
      <c r="J166" s="38"/>
      <c r="K166" s="38"/>
      <c r="L166" s="38"/>
      <c r="M166" s="38"/>
      <c r="N166" s="38"/>
      <c r="O166" s="38"/>
      <c r="P166" s="38"/>
      <c r="Q166" s="38"/>
      <c r="R166" s="38"/>
      <c r="S166" s="117"/>
      <c r="T166" s="113"/>
      <c r="U166" s="41"/>
      <c r="V166" s="41"/>
      <c r="W166" s="41"/>
      <c r="X166" s="41"/>
      <c r="Y166" s="41"/>
      <c r="Z166" s="41"/>
      <c r="AA166" s="41"/>
      <c r="AB166" s="41"/>
      <c r="AC166" s="38"/>
      <c r="AD166" s="40"/>
      <c r="AE166" s="41"/>
      <c r="AF166" s="117"/>
      <c r="AG166" s="774"/>
      <c r="AH166" s="735"/>
      <c r="AI166" s="735"/>
      <c r="AJ166" s="735"/>
      <c r="AK166" s="735"/>
      <c r="AL166" s="735"/>
      <c r="AM166" s="735"/>
      <c r="AN166" s="735"/>
      <c r="AO166" s="857"/>
      <c r="AP166" s="735"/>
      <c r="AQ166" s="735"/>
      <c r="AR166" s="735"/>
      <c r="AS166" s="735"/>
      <c r="AT166" s="735"/>
      <c r="AU166" s="764"/>
    </row>
    <row r="167" spans="1:47" ht="17.25" customHeight="1">
      <c r="A167" s="780"/>
      <c r="B167" s="735"/>
      <c r="C167" s="724"/>
      <c r="D167" s="107" t="s">
        <v>7</v>
      </c>
      <c r="E167" s="40">
        <v>0</v>
      </c>
      <c r="F167" s="38"/>
      <c r="G167" s="38"/>
      <c r="H167" s="38"/>
      <c r="I167" s="38"/>
      <c r="J167" s="38"/>
      <c r="K167" s="38"/>
      <c r="L167" s="38"/>
      <c r="M167" s="38"/>
      <c r="N167" s="38"/>
      <c r="O167" s="38"/>
      <c r="P167" s="38"/>
      <c r="Q167" s="38"/>
      <c r="R167" s="38"/>
      <c r="S167" s="117"/>
      <c r="T167" s="113"/>
      <c r="U167" s="41"/>
      <c r="V167" s="41"/>
      <c r="W167" s="41"/>
      <c r="X167" s="41"/>
      <c r="Y167" s="41"/>
      <c r="Z167" s="41"/>
      <c r="AA167" s="41"/>
      <c r="AB167" s="41"/>
      <c r="AC167" s="38"/>
      <c r="AD167" s="40"/>
      <c r="AE167" s="41"/>
      <c r="AF167" s="117"/>
      <c r="AG167" s="774"/>
      <c r="AH167" s="735"/>
      <c r="AI167" s="735"/>
      <c r="AJ167" s="735"/>
      <c r="AK167" s="735"/>
      <c r="AL167" s="735"/>
      <c r="AM167" s="735"/>
      <c r="AN167" s="735"/>
      <c r="AO167" s="857"/>
      <c r="AP167" s="735"/>
      <c r="AQ167" s="735"/>
      <c r="AR167" s="735"/>
      <c r="AS167" s="735"/>
      <c r="AT167" s="735"/>
      <c r="AU167" s="764"/>
    </row>
    <row r="168" spans="1:47" ht="17.25" customHeight="1">
      <c r="A168" s="780"/>
      <c r="B168" s="735"/>
      <c r="C168" s="724"/>
      <c r="D168" s="106" t="s">
        <v>96</v>
      </c>
      <c r="E168" s="153">
        <f aca="true" t="shared" si="23" ref="E168">+E164+E167</f>
        <v>76</v>
      </c>
      <c r="F168" s="154"/>
      <c r="G168" s="154"/>
      <c r="H168" s="154"/>
      <c r="I168" s="154"/>
      <c r="J168" s="154"/>
      <c r="K168" s="154"/>
      <c r="L168" s="154"/>
      <c r="M168" s="154"/>
      <c r="N168" s="154"/>
      <c r="O168" s="154"/>
      <c r="P168" s="154"/>
      <c r="Q168" s="154"/>
      <c r="R168" s="154"/>
      <c r="S168" s="155"/>
      <c r="T168" s="156"/>
      <c r="U168" s="157"/>
      <c r="V168" s="157"/>
      <c r="W168" s="157"/>
      <c r="X168" s="157"/>
      <c r="Y168" s="157"/>
      <c r="Z168" s="157"/>
      <c r="AA168" s="157"/>
      <c r="AB168" s="157"/>
      <c r="AC168" s="154"/>
      <c r="AD168" s="158"/>
      <c r="AE168" s="157"/>
      <c r="AF168" s="155"/>
      <c r="AG168" s="774"/>
      <c r="AH168" s="735"/>
      <c r="AI168" s="735"/>
      <c r="AJ168" s="735"/>
      <c r="AK168" s="735"/>
      <c r="AL168" s="735"/>
      <c r="AM168" s="735"/>
      <c r="AN168" s="735"/>
      <c r="AO168" s="857"/>
      <c r="AP168" s="735"/>
      <c r="AQ168" s="735"/>
      <c r="AR168" s="735"/>
      <c r="AS168" s="735"/>
      <c r="AT168" s="735"/>
      <c r="AU168" s="764"/>
    </row>
    <row r="169" spans="1:47" ht="17.25" customHeight="1">
      <c r="A169" s="780"/>
      <c r="B169" s="735"/>
      <c r="C169" s="724"/>
      <c r="D169" s="107" t="s">
        <v>99</v>
      </c>
      <c r="E169" s="153">
        <f aca="true" t="shared" si="24" ref="E169">+E165+E167</f>
        <v>9873702</v>
      </c>
      <c r="F169" s="154"/>
      <c r="G169" s="154"/>
      <c r="H169" s="154"/>
      <c r="I169" s="154"/>
      <c r="J169" s="154"/>
      <c r="K169" s="154"/>
      <c r="L169" s="154"/>
      <c r="M169" s="154"/>
      <c r="N169" s="154"/>
      <c r="O169" s="154"/>
      <c r="P169" s="154"/>
      <c r="Q169" s="154"/>
      <c r="R169" s="154"/>
      <c r="S169" s="155"/>
      <c r="T169" s="156"/>
      <c r="U169" s="157"/>
      <c r="V169" s="157"/>
      <c r="W169" s="157"/>
      <c r="X169" s="157"/>
      <c r="Y169" s="157"/>
      <c r="Z169" s="157"/>
      <c r="AA169" s="157"/>
      <c r="AB169" s="157"/>
      <c r="AC169" s="154"/>
      <c r="AD169" s="158"/>
      <c r="AE169" s="157"/>
      <c r="AF169" s="155"/>
      <c r="AG169" s="775"/>
      <c r="AH169" s="736"/>
      <c r="AI169" s="736"/>
      <c r="AJ169" s="736"/>
      <c r="AK169" s="736"/>
      <c r="AL169" s="736"/>
      <c r="AM169" s="736"/>
      <c r="AN169" s="736"/>
      <c r="AO169" s="857"/>
      <c r="AP169" s="736"/>
      <c r="AQ169" s="736"/>
      <c r="AR169" s="736"/>
      <c r="AS169" s="736"/>
      <c r="AT169" s="736"/>
      <c r="AU169" s="764"/>
    </row>
    <row r="170" spans="1:47" ht="17.25" customHeight="1">
      <c r="A170" s="780"/>
      <c r="B170" s="735"/>
      <c r="C170" s="724" t="s">
        <v>230</v>
      </c>
      <c r="D170" s="106" t="s">
        <v>94</v>
      </c>
      <c r="E170" s="40">
        <f>+VLOOKUP(C170,'FLORA 2020'!$B$1:$I$20,8,0)</f>
        <v>181</v>
      </c>
      <c r="F170" s="40"/>
      <c r="G170" s="40"/>
      <c r="H170" s="40"/>
      <c r="I170" s="40"/>
      <c r="J170" s="40"/>
      <c r="K170" s="40"/>
      <c r="L170" s="40"/>
      <c r="M170" s="40"/>
      <c r="N170" s="40"/>
      <c r="O170" s="40"/>
      <c r="P170" s="40"/>
      <c r="Q170" s="40"/>
      <c r="R170" s="109"/>
      <c r="S170" s="115"/>
      <c r="T170" s="111"/>
      <c r="U170" s="110"/>
      <c r="V170" s="110"/>
      <c r="W170" s="110"/>
      <c r="X170" s="110"/>
      <c r="Y170" s="110"/>
      <c r="Z170" s="110"/>
      <c r="AA170" s="110"/>
      <c r="AB170" s="110"/>
      <c r="AC170" s="38"/>
      <c r="AD170" s="39"/>
      <c r="AE170" s="110"/>
      <c r="AF170" s="115"/>
      <c r="AG170" s="773" t="str">
        <f aca="true" t="shared" si="25" ref="AG170">+C170</f>
        <v>8-KENNEDY</v>
      </c>
      <c r="AH170" s="734" t="s">
        <v>257</v>
      </c>
      <c r="AI170" s="734" t="s">
        <v>257</v>
      </c>
      <c r="AJ170" s="734" t="s">
        <v>257</v>
      </c>
      <c r="AK170" s="734" t="s">
        <v>257</v>
      </c>
      <c r="AL170" s="734" t="s">
        <v>257</v>
      </c>
      <c r="AM170" s="734"/>
      <c r="AN170" s="734"/>
      <c r="AO170" s="857"/>
      <c r="AP170" s="734" t="s">
        <v>257</v>
      </c>
      <c r="AQ170" s="734" t="s">
        <v>257</v>
      </c>
      <c r="AR170" s="734" t="s">
        <v>259</v>
      </c>
      <c r="AS170" s="734" t="s">
        <v>260</v>
      </c>
      <c r="AT170" s="734"/>
      <c r="AU170" s="764"/>
    </row>
    <row r="171" spans="1:47" ht="17.25" customHeight="1">
      <c r="A171" s="780"/>
      <c r="B171" s="735"/>
      <c r="C171" s="724"/>
      <c r="D171" s="107" t="s">
        <v>6</v>
      </c>
      <c r="E171" s="40">
        <f>+VLOOKUP(C170,'FLORA 2020'!$B$1:$I$20,7,0)</f>
        <v>23548443</v>
      </c>
      <c r="F171" s="40"/>
      <c r="G171" s="40"/>
      <c r="H171" s="40"/>
      <c r="I171" s="40"/>
      <c r="J171" s="40"/>
      <c r="K171" s="40"/>
      <c r="L171" s="40"/>
      <c r="M171" s="40"/>
      <c r="N171" s="40"/>
      <c r="O171" s="40"/>
      <c r="P171" s="40"/>
      <c r="Q171" s="40"/>
      <c r="R171" s="40"/>
      <c r="S171" s="116"/>
      <c r="T171" s="112"/>
      <c r="U171" s="36"/>
      <c r="V171" s="36"/>
      <c r="W171" s="36"/>
      <c r="X171" s="36"/>
      <c r="Y171" s="36"/>
      <c r="Z171" s="36"/>
      <c r="AA171" s="36"/>
      <c r="AB171" s="36"/>
      <c r="AC171" s="40"/>
      <c r="AD171" s="40"/>
      <c r="AE171" s="36"/>
      <c r="AF171" s="116"/>
      <c r="AG171" s="774"/>
      <c r="AH171" s="735"/>
      <c r="AI171" s="735"/>
      <c r="AJ171" s="735"/>
      <c r="AK171" s="735"/>
      <c r="AL171" s="735"/>
      <c r="AM171" s="735"/>
      <c r="AN171" s="735"/>
      <c r="AO171" s="857"/>
      <c r="AP171" s="735"/>
      <c r="AQ171" s="735"/>
      <c r="AR171" s="735"/>
      <c r="AS171" s="735"/>
      <c r="AT171" s="735"/>
      <c r="AU171" s="764"/>
    </row>
    <row r="172" spans="1:47" ht="17.25" customHeight="1">
      <c r="A172" s="780"/>
      <c r="B172" s="735"/>
      <c r="C172" s="724"/>
      <c r="D172" s="106" t="s">
        <v>95</v>
      </c>
      <c r="E172" s="40">
        <v>0</v>
      </c>
      <c r="F172" s="38"/>
      <c r="G172" s="38"/>
      <c r="H172" s="38"/>
      <c r="I172" s="38"/>
      <c r="J172" s="38"/>
      <c r="K172" s="38"/>
      <c r="L172" s="38"/>
      <c r="M172" s="38"/>
      <c r="N172" s="38"/>
      <c r="O172" s="38"/>
      <c r="P172" s="38"/>
      <c r="Q172" s="38"/>
      <c r="R172" s="38"/>
      <c r="S172" s="117"/>
      <c r="T172" s="113"/>
      <c r="U172" s="41"/>
      <c r="V172" s="41"/>
      <c r="W172" s="41"/>
      <c r="X172" s="41"/>
      <c r="Y172" s="41"/>
      <c r="Z172" s="41"/>
      <c r="AA172" s="41"/>
      <c r="AB172" s="41"/>
      <c r="AC172" s="38"/>
      <c r="AD172" s="40"/>
      <c r="AE172" s="41"/>
      <c r="AF172" s="117"/>
      <c r="AG172" s="774"/>
      <c r="AH172" s="735"/>
      <c r="AI172" s="735"/>
      <c r="AJ172" s="735"/>
      <c r="AK172" s="735"/>
      <c r="AL172" s="735"/>
      <c r="AM172" s="735"/>
      <c r="AN172" s="735"/>
      <c r="AO172" s="857"/>
      <c r="AP172" s="735"/>
      <c r="AQ172" s="735"/>
      <c r="AR172" s="735"/>
      <c r="AS172" s="735"/>
      <c r="AT172" s="735"/>
      <c r="AU172" s="764"/>
    </row>
    <row r="173" spans="1:47" ht="17.25" customHeight="1">
      <c r="A173" s="780"/>
      <c r="B173" s="735"/>
      <c r="C173" s="724"/>
      <c r="D173" s="107" t="s">
        <v>7</v>
      </c>
      <c r="E173" s="40">
        <v>0</v>
      </c>
      <c r="F173" s="38"/>
      <c r="G173" s="38"/>
      <c r="H173" s="38"/>
      <c r="I173" s="38"/>
      <c r="J173" s="38"/>
      <c r="K173" s="38"/>
      <c r="L173" s="38"/>
      <c r="M173" s="38"/>
      <c r="N173" s="38"/>
      <c r="O173" s="38"/>
      <c r="P173" s="38"/>
      <c r="Q173" s="38"/>
      <c r="R173" s="38"/>
      <c r="S173" s="117"/>
      <c r="T173" s="113"/>
      <c r="U173" s="41"/>
      <c r="V173" s="41"/>
      <c r="W173" s="41"/>
      <c r="X173" s="41"/>
      <c r="Y173" s="41"/>
      <c r="Z173" s="41"/>
      <c r="AA173" s="41"/>
      <c r="AB173" s="41"/>
      <c r="AC173" s="38"/>
      <c r="AD173" s="40"/>
      <c r="AE173" s="41"/>
      <c r="AF173" s="117"/>
      <c r="AG173" s="774"/>
      <c r="AH173" s="735"/>
      <c r="AI173" s="735"/>
      <c r="AJ173" s="735"/>
      <c r="AK173" s="735"/>
      <c r="AL173" s="735"/>
      <c r="AM173" s="735"/>
      <c r="AN173" s="735"/>
      <c r="AO173" s="857"/>
      <c r="AP173" s="735"/>
      <c r="AQ173" s="735"/>
      <c r="AR173" s="735"/>
      <c r="AS173" s="735"/>
      <c r="AT173" s="735"/>
      <c r="AU173" s="764"/>
    </row>
    <row r="174" spans="1:47" ht="17.25" customHeight="1">
      <c r="A174" s="780"/>
      <c r="B174" s="735"/>
      <c r="C174" s="724"/>
      <c r="D174" s="106" t="s">
        <v>96</v>
      </c>
      <c r="E174" s="153">
        <f aca="true" t="shared" si="26" ref="E174">+E170+E173</f>
        <v>181</v>
      </c>
      <c r="F174" s="154"/>
      <c r="G174" s="154"/>
      <c r="H174" s="154"/>
      <c r="I174" s="154"/>
      <c r="J174" s="154"/>
      <c r="K174" s="154"/>
      <c r="L174" s="154"/>
      <c r="M174" s="154"/>
      <c r="N174" s="154"/>
      <c r="O174" s="154"/>
      <c r="P174" s="154"/>
      <c r="Q174" s="154"/>
      <c r="R174" s="154"/>
      <c r="S174" s="155"/>
      <c r="T174" s="156"/>
      <c r="U174" s="157"/>
      <c r="V174" s="157"/>
      <c r="W174" s="157"/>
      <c r="X174" s="157"/>
      <c r="Y174" s="157"/>
      <c r="Z174" s="157"/>
      <c r="AA174" s="157"/>
      <c r="AB174" s="157"/>
      <c r="AC174" s="154"/>
      <c r="AD174" s="158"/>
      <c r="AE174" s="157"/>
      <c r="AF174" s="155"/>
      <c r="AG174" s="774"/>
      <c r="AH174" s="735"/>
      <c r="AI174" s="735"/>
      <c r="AJ174" s="735"/>
      <c r="AK174" s="735"/>
      <c r="AL174" s="735"/>
      <c r="AM174" s="735"/>
      <c r="AN174" s="735"/>
      <c r="AO174" s="857"/>
      <c r="AP174" s="735"/>
      <c r="AQ174" s="735"/>
      <c r="AR174" s="735"/>
      <c r="AS174" s="735"/>
      <c r="AT174" s="735"/>
      <c r="AU174" s="764"/>
    </row>
    <row r="175" spans="1:47" ht="17.25" customHeight="1">
      <c r="A175" s="780"/>
      <c r="B175" s="735"/>
      <c r="C175" s="724"/>
      <c r="D175" s="107" t="s">
        <v>99</v>
      </c>
      <c r="E175" s="153">
        <f aca="true" t="shared" si="27" ref="E175">+E171+E173</f>
        <v>23548443</v>
      </c>
      <c r="F175" s="154"/>
      <c r="G175" s="154"/>
      <c r="H175" s="154"/>
      <c r="I175" s="154"/>
      <c r="J175" s="154"/>
      <c r="K175" s="154"/>
      <c r="L175" s="154"/>
      <c r="M175" s="154"/>
      <c r="N175" s="154"/>
      <c r="O175" s="154"/>
      <c r="P175" s="154"/>
      <c r="Q175" s="154"/>
      <c r="R175" s="154"/>
      <c r="S175" s="155"/>
      <c r="T175" s="156"/>
      <c r="U175" s="157"/>
      <c r="V175" s="157"/>
      <c r="W175" s="157"/>
      <c r="X175" s="157"/>
      <c r="Y175" s="157"/>
      <c r="Z175" s="157"/>
      <c r="AA175" s="157"/>
      <c r="AB175" s="157"/>
      <c r="AC175" s="154"/>
      <c r="AD175" s="158"/>
      <c r="AE175" s="157"/>
      <c r="AF175" s="155"/>
      <c r="AG175" s="775"/>
      <c r="AH175" s="736"/>
      <c r="AI175" s="736"/>
      <c r="AJ175" s="736"/>
      <c r="AK175" s="736"/>
      <c r="AL175" s="736"/>
      <c r="AM175" s="736"/>
      <c r="AN175" s="736"/>
      <c r="AO175" s="857"/>
      <c r="AP175" s="736"/>
      <c r="AQ175" s="736"/>
      <c r="AR175" s="736"/>
      <c r="AS175" s="736"/>
      <c r="AT175" s="736"/>
      <c r="AU175" s="764"/>
    </row>
    <row r="176" spans="1:47" ht="17.25" customHeight="1">
      <c r="A176" s="780"/>
      <c r="B176" s="735"/>
      <c r="C176" s="724" t="s">
        <v>231</v>
      </c>
      <c r="D176" s="106" t="s">
        <v>94</v>
      </c>
      <c r="E176" s="40">
        <f>+VLOOKUP(C176,'FLORA 2020'!$B$1:$I$20,8,0)</f>
        <v>220</v>
      </c>
      <c r="F176" s="40"/>
      <c r="G176" s="40"/>
      <c r="H176" s="40"/>
      <c r="I176" s="40"/>
      <c r="J176" s="40"/>
      <c r="K176" s="40"/>
      <c r="L176" s="40"/>
      <c r="M176" s="40"/>
      <c r="N176" s="40"/>
      <c r="O176" s="40"/>
      <c r="P176" s="40"/>
      <c r="Q176" s="40"/>
      <c r="R176" s="109"/>
      <c r="S176" s="115"/>
      <c r="T176" s="111"/>
      <c r="U176" s="110"/>
      <c r="V176" s="110"/>
      <c r="W176" s="110"/>
      <c r="X176" s="110"/>
      <c r="Y176" s="110"/>
      <c r="Z176" s="110"/>
      <c r="AA176" s="110"/>
      <c r="AB176" s="110"/>
      <c r="AC176" s="38"/>
      <c r="AD176" s="39"/>
      <c r="AE176" s="110"/>
      <c r="AF176" s="115"/>
      <c r="AG176" s="773" t="str">
        <f aca="true" t="shared" si="28" ref="AG176">+C176</f>
        <v>9-FONTIBON</v>
      </c>
      <c r="AH176" s="734" t="s">
        <v>257</v>
      </c>
      <c r="AI176" s="734" t="s">
        <v>257</v>
      </c>
      <c r="AJ176" s="734" t="s">
        <v>257</v>
      </c>
      <c r="AK176" s="734" t="s">
        <v>257</v>
      </c>
      <c r="AL176" s="734" t="s">
        <v>257</v>
      </c>
      <c r="AM176" s="734"/>
      <c r="AN176" s="734"/>
      <c r="AO176" s="857"/>
      <c r="AP176" s="734" t="s">
        <v>257</v>
      </c>
      <c r="AQ176" s="734" t="s">
        <v>257</v>
      </c>
      <c r="AR176" s="734" t="s">
        <v>259</v>
      </c>
      <c r="AS176" s="734" t="s">
        <v>260</v>
      </c>
      <c r="AT176" s="734"/>
      <c r="AU176" s="764"/>
    </row>
    <row r="177" spans="1:47" ht="17.25" customHeight="1">
      <c r="A177" s="780"/>
      <c r="B177" s="735"/>
      <c r="C177" s="724"/>
      <c r="D177" s="107" t="s">
        <v>6</v>
      </c>
      <c r="E177" s="40">
        <f>+VLOOKUP(C176,'FLORA 2020'!$B$1:$I$20,7,0)</f>
        <v>28698961</v>
      </c>
      <c r="F177" s="40"/>
      <c r="G177" s="40"/>
      <c r="H177" s="40"/>
      <c r="I177" s="40"/>
      <c r="J177" s="40"/>
      <c r="K177" s="40"/>
      <c r="L177" s="40"/>
      <c r="M177" s="40"/>
      <c r="N177" s="40"/>
      <c r="O177" s="40"/>
      <c r="P177" s="40"/>
      <c r="Q177" s="40"/>
      <c r="R177" s="40"/>
      <c r="S177" s="116"/>
      <c r="T177" s="112"/>
      <c r="U177" s="36"/>
      <c r="V177" s="36"/>
      <c r="W177" s="36"/>
      <c r="X177" s="36"/>
      <c r="Y177" s="36"/>
      <c r="Z177" s="36"/>
      <c r="AA177" s="36"/>
      <c r="AB177" s="36"/>
      <c r="AC177" s="40"/>
      <c r="AD177" s="40"/>
      <c r="AE177" s="36"/>
      <c r="AF177" s="116"/>
      <c r="AG177" s="774"/>
      <c r="AH177" s="735"/>
      <c r="AI177" s="735"/>
      <c r="AJ177" s="735"/>
      <c r="AK177" s="735"/>
      <c r="AL177" s="735"/>
      <c r="AM177" s="735"/>
      <c r="AN177" s="735"/>
      <c r="AO177" s="857"/>
      <c r="AP177" s="735"/>
      <c r="AQ177" s="735"/>
      <c r="AR177" s="735"/>
      <c r="AS177" s="735"/>
      <c r="AT177" s="735"/>
      <c r="AU177" s="764"/>
    </row>
    <row r="178" spans="1:47" ht="17.25" customHeight="1">
      <c r="A178" s="780"/>
      <c r="B178" s="735"/>
      <c r="C178" s="724"/>
      <c r="D178" s="106" t="s">
        <v>95</v>
      </c>
      <c r="E178" s="40">
        <v>0</v>
      </c>
      <c r="F178" s="38"/>
      <c r="G178" s="38"/>
      <c r="H178" s="38"/>
      <c r="I178" s="38"/>
      <c r="J178" s="38"/>
      <c r="K178" s="38"/>
      <c r="L178" s="38"/>
      <c r="M178" s="38"/>
      <c r="N178" s="38"/>
      <c r="O178" s="38"/>
      <c r="P178" s="38"/>
      <c r="Q178" s="38"/>
      <c r="R178" s="38"/>
      <c r="S178" s="117"/>
      <c r="T178" s="113"/>
      <c r="U178" s="41"/>
      <c r="V178" s="41"/>
      <c r="W178" s="41"/>
      <c r="X178" s="41"/>
      <c r="Y178" s="41"/>
      <c r="Z178" s="41"/>
      <c r="AA178" s="41"/>
      <c r="AB178" s="41"/>
      <c r="AC178" s="38"/>
      <c r="AD178" s="40"/>
      <c r="AE178" s="41"/>
      <c r="AF178" s="117"/>
      <c r="AG178" s="774"/>
      <c r="AH178" s="735"/>
      <c r="AI178" s="735"/>
      <c r="AJ178" s="735"/>
      <c r="AK178" s="735"/>
      <c r="AL178" s="735"/>
      <c r="AM178" s="735"/>
      <c r="AN178" s="735"/>
      <c r="AO178" s="857"/>
      <c r="AP178" s="735"/>
      <c r="AQ178" s="735"/>
      <c r="AR178" s="735"/>
      <c r="AS178" s="735"/>
      <c r="AT178" s="735"/>
      <c r="AU178" s="764"/>
    </row>
    <row r="179" spans="1:47" ht="17.25" customHeight="1">
      <c r="A179" s="780"/>
      <c r="B179" s="735"/>
      <c r="C179" s="724"/>
      <c r="D179" s="107" t="s">
        <v>7</v>
      </c>
      <c r="E179" s="40">
        <v>0</v>
      </c>
      <c r="F179" s="38"/>
      <c r="G179" s="38"/>
      <c r="H179" s="38"/>
      <c r="I179" s="38"/>
      <c r="J179" s="38"/>
      <c r="K179" s="38"/>
      <c r="L179" s="38"/>
      <c r="M179" s="38"/>
      <c r="N179" s="38"/>
      <c r="O179" s="38"/>
      <c r="P179" s="38"/>
      <c r="Q179" s="38"/>
      <c r="R179" s="38"/>
      <c r="S179" s="117"/>
      <c r="T179" s="113"/>
      <c r="U179" s="41"/>
      <c r="V179" s="41"/>
      <c r="W179" s="41"/>
      <c r="X179" s="41"/>
      <c r="Y179" s="41"/>
      <c r="Z179" s="41"/>
      <c r="AA179" s="41"/>
      <c r="AB179" s="41"/>
      <c r="AC179" s="38"/>
      <c r="AD179" s="40"/>
      <c r="AE179" s="41"/>
      <c r="AF179" s="117"/>
      <c r="AG179" s="774"/>
      <c r="AH179" s="735"/>
      <c r="AI179" s="735"/>
      <c r="AJ179" s="735"/>
      <c r="AK179" s="735"/>
      <c r="AL179" s="735"/>
      <c r="AM179" s="735"/>
      <c r="AN179" s="735"/>
      <c r="AO179" s="857"/>
      <c r="AP179" s="735"/>
      <c r="AQ179" s="735"/>
      <c r="AR179" s="735"/>
      <c r="AS179" s="735"/>
      <c r="AT179" s="735"/>
      <c r="AU179" s="764"/>
    </row>
    <row r="180" spans="1:47" ht="17.25" customHeight="1">
      <c r="A180" s="780"/>
      <c r="B180" s="735"/>
      <c r="C180" s="724"/>
      <c r="D180" s="106" t="s">
        <v>96</v>
      </c>
      <c r="E180" s="153">
        <f aca="true" t="shared" si="29" ref="E180">+E176+E179</f>
        <v>220</v>
      </c>
      <c r="F180" s="154"/>
      <c r="G180" s="154"/>
      <c r="H180" s="154"/>
      <c r="I180" s="154"/>
      <c r="J180" s="154"/>
      <c r="K180" s="154"/>
      <c r="L180" s="154"/>
      <c r="M180" s="154"/>
      <c r="N180" s="154"/>
      <c r="O180" s="154"/>
      <c r="P180" s="154"/>
      <c r="Q180" s="154"/>
      <c r="R180" s="154"/>
      <c r="S180" s="155"/>
      <c r="T180" s="156"/>
      <c r="U180" s="157"/>
      <c r="V180" s="157"/>
      <c r="W180" s="157"/>
      <c r="X180" s="157"/>
      <c r="Y180" s="157"/>
      <c r="Z180" s="157"/>
      <c r="AA180" s="157"/>
      <c r="AB180" s="157"/>
      <c r="AC180" s="154"/>
      <c r="AD180" s="158"/>
      <c r="AE180" s="157"/>
      <c r="AF180" s="155"/>
      <c r="AG180" s="774"/>
      <c r="AH180" s="735"/>
      <c r="AI180" s="735"/>
      <c r="AJ180" s="735"/>
      <c r="AK180" s="735"/>
      <c r="AL180" s="735"/>
      <c r="AM180" s="735"/>
      <c r="AN180" s="735"/>
      <c r="AO180" s="857"/>
      <c r="AP180" s="735"/>
      <c r="AQ180" s="735"/>
      <c r="AR180" s="735"/>
      <c r="AS180" s="735"/>
      <c r="AT180" s="735"/>
      <c r="AU180" s="764"/>
    </row>
    <row r="181" spans="1:47" ht="17.25" customHeight="1">
      <c r="A181" s="780"/>
      <c r="B181" s="735"/>
      <c r="C181" s="724"/>
      <c r="D181" s="107" t="s">
        <v>99</v>
      </c>
      <c r="E181" s="153">
        <f aca="true" t="shared" si="30" ref="E181">+E177+E179</f>
        <v>28698961</v>
      </c>
      <c r="F181" s="154"/>
      <c r="G181" s="154"/>
      <c r="H181" s="154"/>
      <c r="I181" s="154"/>
      <c r="J181" s="154"/>
      <c r="K181" s="154"/>
      <c r="L181" s="154"/>
      <c r="M181" s="154"/>
      <c r="N181" s="154"/>
      <c r="O181" s="154"/>
      <c r="P181" s="154"/>
      <c r="Q181" s="154"/>
      <c r="R181" s="154"/>
      <c r="S181" s="155"/>
      <c r="T181" s="156"/>
      <c r="U181" s="157"/>
      <c r="V181" s="157"/>
      <c r="W181" s="157"/>
      <c r="X181" s="157"/>
      <c r="Y181" s="157"/>
      <c r="Z181" s="157"/>
      <c r="AA181" s="157"/>
      <c r="AB181" s="157"/>
      <c r="AC181" s="154"/>
      <c r="AD181" s="158"/>
      <c r="AE181" s="157"/>
      <c r="AF181" s="155"/>
      <c r="AG181" s="775"/>
      <c r="AH181" s="736"/>
      <c r="AI181" s="736"/>
      <c r="AJ181" s="736"/>
      <c r="AK181" s="736"/>
      <c r="AL181" s="736"/>
      <c r="AM181" s="736"/>
      <c r="AN181" s="736"/>
      <c r="AO181" s="857"/>
      <c r="AP181" s="736"/>
      <c r="AQ181" s="736"/>
      <c r="AR181" s="736"/>
      <c r="AS181" s="736"/>
      <c r="AT181" s="736"/>
      <c r="AU181" s="764"/>
    </row>
    <row r="182" spans="1:47" ht="17.25" customHeight="1">
      <c r="A182" s="780"/>
      <c r="B182" s="735"/>
      <c r="C182" s="724" t="s">
        <v>232</v>
      </c>
      <c r="D182" s="106" t="s">
        <v>94</v>
      </c>
      <c r="E182" s="40">
        <f>+VLOOKUP(C182,'FLORA 2020'!$B$1:$I$20,8,0)</f>
        <v>548</v>
      </c>
      <c r="F182" s="40"/>
      <c r="G182" s="40"/>
      <c r="H182" s="40"/>
      <c r="I182" s="40"/>
      <c r="J182" s="40"/>
      <c r="K182" s="40"/>
      <c r="L182" s="40"/>
      <c r="M182" s="40"/>
      <c r="N182" s="40"/>
      <c r="O182" s="40"/>
      <c r="P182" s="40"/>
      <c r="Q182" s="40"/>
      <c r="R182" s="109"/>
      <c r="S182" s="115"/>
      <c r="T182" s="111"/>
      <c r="U182" s="110"/>
      <c r="V182" s="110"/>
      <c r="W182" s="110"/>
      <c r="X182" s="110"/>
      <c r="Y182" s="110"/>
      <c r="Z182" s="110"/>
      <c r="AA182" s="110"/>
      <c r="AB182" s="110"/>
      <c r="AC182" s="38"/>
      <c r="AD182" s="39"/>
      <c r="AE182" s="110"/>
      <c r="AF182" s="115"/>
      <c r="AG182" s="773" t="str">
        <f aca="true" t="shared" si="31" ref="AG182">+C182</f>
        <v>10-ENGATIVA</v>
      </c>
      <c r="AH182" s="734" t="s">
        <v>257</v>
      </c>
      <c r="AI182" s="734" t="s">
        <v>257</v>
      </c>
      <c r="AJ182" s="734" t="s">
        <v>257</v>
      </c>
      <c r="AK182" s="734" t="s">
        <v>257</v>
      </c>
      <c r="AL182" s="734" t="s">
        <v>257</v>
      </c>
      <c r="AM182" s="734"/>
      <c r="AN182" s="734"/>
      <c r="AO182" s="857"/>
      <c r="AP182" s="734" t="s">
        <v>257</v>
      </c>
      <c r="AQ182" s="734" t="s">
        <v>257</v>
      </c>
      <c r="AR182" s="734" t="s">
        <v>259</v>
      </c>
      <c r="AS182" s="734" t="s">
        <v>260</v>
      </c>
      <c r="AT182" s="734"/>
      <c r="AU182" s="764"/>
    </row>
    <row r="183" spans="1:47" ht="17.25" customHeight="1">
      <c r="A183" s="780"/>
      <c r="B183" s="735"/>
      <c r="C183" s="724"/>
      <c r="D183" s="107" t="s">
        <v>6</v>
      </c>
      <c r="E183" s="40">
        <f>+VLOOKUP(C182,'FLORA 2020'!$B$1:$I$20,7,0)</f>
        <v>71185121</v>
      </c>
      <c r="F183" s="40"/>
      <c r="G183" s="40"/>
      <c r="H183" s="40"/>
      <c r="I183" s="40"/>
      <c r="J183" s="40"/>
      <c r="K183" s="40"/>
      <c r="L183" s="40"/>
      <c r="M183" s="40"/>
      <c r="N183" s="40"/>
      <c r="O183" s="40"/>
      <c r="P183" s="40"/>
      <c r="Q183" s="40"/>
      <c r="R183" s="40"/>
      <c r="S183" s="116"/>
      <c r="T183" s="112"/>
      <c r="U183" s="36"/>
      <c r="V183" s="36"/>
      <c r="W183" s="36"/>
      <c r="X183" s="36"/>
      <c r="Y183" s="36"/>
      <c r="Z183" s="36"/>
      <c r="AA183" s="36"/>
      <c r="AB183" s="36"/>
      <c r="AC183" s="40"/>
      <c r="AD183" s="40"/>
      <c r="AE183" s="36"/>
      <c r="AF183" s="116"/>
      <c r="AG183" s="774"/>
      <c r="AH183" s="735"/>
      <c r="AI183" s="735"/>
      <c r="AJ183" s="735"/>
      <c r="AK183" s="735"/>
      <c r="AL183" s="735"/>
      <c r="AM183" s="735"/>
      <c r="AN183" s="735"/>
      <c r="AO183" s="857"/>
      <c r="AP183" s="735"/>
      <c r="AQ183" s="735"/>
      <c r="AR183" s="735"/>
      <c r="AS183" s="735"/>
      <c r="AT183" s="735"/>
      <c r="AU183" s="764"/>
    </row>
    <row r="184" spans="1:47" ht="17.25" customHeight="1">
      <c r="A184" s="780"/>
      <c r="B184" s="735"/>
      <c r="C184" s="724"/>
      <c r="D184" s="106" t="s">
        <v>95</v>
      </c>
      <c r="E184" s="40">
        <v>0</v>
      </c>
      <c r="F184" s="38"/>
      <c r="G184" s="38"/>
      <c r="H184" s="38"/>
      <c r="I184" s="38"/>
      <c r="J184" s="38"/>
      <c r="K184" s="38"/>
      <c r="L184" s="38"/>
      <c r="M184" s="38"/>
      <c r="N184" s="38"/>
      <c r="O184" s="38"/>
      <c r="P184" s="38"/>
      <c r="Q184" s="38"/>
      <c r="R184" s="38"/>
      <c r="S184" s="117"/>
      <c r="T184" s="113"/>
      <c r="U184" s="41"/>
      <c r="V184" s="41"/>
      <c r="W184" s="41"/>
      <c r="X184" s="41"/>
      <c r="Y184" s="41"/>
      <c r="Z184" s="41"/>
      <c r="AA184" s="41"/>
      <c r="AB184" s="41"/>
      <c r="AC184" s="38"/>
      <c r="AD184" s="40"/>
      <c r="AE184" s="41"/>
      <c r="AF184" s="117"/>
      <c r="AG184" s="774"/>
      <c r="AH184" s="735"/>
      <c r="AI184" s="735"/>
      <c r="AJ184" s="735"/>
      <c r="AK184" s="735"/>
      <c r="AL184" s="735"/>
      <c r="AM184" s="735"/>
      <c r="AN184" s="735"/>
      <c r="AO184" s="857"/>
      <c r="AP184" s="735"/>
      <c r="AQ184" s="735"/>
      <c r="AR184" s="735"/>
      <c r="AS184" s="735"/>
      <c r="AT184" s="735"/>
      <c r="AU184" s="764"/>
    </row>
    <row r="185" spans="1:47" ht="17.25" customHeight="1">
      <c r="A185" s="780"/>
      <c r="B185" s="735"/>
      <c r="C185" s="724"/>
      <c r="D185" s="107" t="s">
        <v>7</v>
      </c>
      <c r="E185" s="40">
        <v>0</v>
      </c>
      <c r="F185" s="38"/>
      <c r="G185" s="38"/>
      <c r="H185" s="38"/>
      <c r="I185" s="38"/>
      <c r="J185" s="38"/>
      <c r="K185" s="38"/>
      <c r="L185" s="38"/>
      <c r="M185" s="38"/>
      <c r="N185" s="38"/>
      <c r="O185" s="38"/>
      <c r="P185" s="38"/>
      <c r="Q185" s="38"/>
      <c r="R185" s="38"/>
      <c r="S185" s="117"/>
      <c r="T185" s="113"/>
      <c r="U185" s="41"/>
      <c r="V185" s="41"/>
      <c r="W185" s="41"/>
      <c r="X185" s="41"/>
      <c r="Y185" s="41"/>
      <c r="Z185" s="41"/>
      <c r="AA185" s="41"/>
      <c r="AB185" s="41"/>
      <c r="AC185" s="38"/>
      <c r="AD185" s="40"/>
      <c r="AE185" s="41"/>
      <c r="AF185" s="117"/>
      <c r="AG185" s="774"/>
      <c r="AH185" s="735"/>
      <c r="AI185" s="735"/>
      <c r="AJ185" s="735"/>
      <c r="AK185" s="735"/>
      <c r="AL185" s="735"/>
      <c r="AM185" s="735"/>
      <c r="AN185" s="735"/>
      <c r="AO185" s="857"/>
      <c r="AP185" s="735"/>
      <c r="AQ185" s="735"/>
      <c r="AR185" s="735"/>
      <c r="AS185" s="735"/>
      <c r="AT185" s="735"/>
      <c r="AU185" s="764"/>
    </row>
    <row r="186" spans="1:47" ht="17.25" customHeight="1">
      <c r="A186" s="780"/>
      <c r="B186" s="735"/>
      <c r="C186" s="724"/>
      <c r="D186" s="106" t="s">
        <v>96</v>
      </c>
      <c r="E186" s="153">
        <f aca="true" t="shared" si="32" ref="E186">+E182+E185</f>
        <v>548</v>
      </c>
      <c r="F186" s="154"/>
      <c r="G186" s="154"/>
      <c r="H186" s="154"/>
      <c r="I186" s="154"/>
      <c r="J186" s="154"/>
      <c r="K186" s="154"/>
      <c r="L186" s="154"/>
      <c r="M186" s="154"/>
      <c r="N186" s="154"/>
      <c r="O186" s="154"/>
      <c r="P186" s="154"/>
      <c r="Q186" s="154"/>
      <c r="R186" s="154"/>
      <c r="S186" s="155"/>
      <c r="T186" s="156"/>
      <c r="U186" s="157"/>
      <c r="V186" s="157"/>
      <c r="W186" s="157"/>
      <c r="X186" s="157"/>
      <c r="Y186" s="157"/>
      <c r="Z186" s="157"/>
      <c r="AA186" s="157"/>
      <c r="AB186" s="157"/>
      <c r="AC186" s="154"/>
      <c r="AD186" s="158"/>
      <c r="AE186" s="157"/>
      <c r="AF186" s="155"/>
      <c r="AG186" s="774"/>
      <c r="AH186" s="735"/>
      <c r="AI186" s="735"/>
      <c r="AJ186" s="735"/>
      <c r="AK186" s="735"/>
      <c r="AL186" s="735"/>
      <c r="AM186" s="735"/>
      <c r="AN186" s="735"/>
      <c r="AO186" s="857"/>
      <c r="AP186" s="735"/>
      <c r="AQ186" s="735"/>
      <c r="AR186" s="735"/>
      <c r="AS186" s="735"/>
      <c r="AT186" s="735"/>
      <c r="AU186" s="764"/>
    </row>
    <row r="187" spans="1:47" ht="17.25" customHeight="1">
      <c r="A187" s="780"/>
      <c r="B187" s="735"/>
      <c r="C187" s="724"/>
      <c r="D187" s="107" t="s">
        <v>99</v>
      </c>
      <c r="E187" s="153">
        <f aca="true" t="shared" si="33" ref="E187">+E183+E185</f>
        <v>71185121</v>
      </c>
      <c r="F187" s="154"/>
      <c r="G187" s="154"/>
      <c r="H187" s="154"/>
      <c r="I187" s="154"/>
      <c r="J187" s="154"/>
      <c r="K187" s="154"/>
      <c r="L187" s="154"/>
      <c r="M187" s="154"/>
      <c r="N187" s="154"/>
      <c r="O187" s="154"/>
      <c r="P187" s="154"/>
      <c r="Q187" s="154"/>
      <c r="R187" s="154"/>
      <c r="S187" s="155"/>
      <c r="T187" s="156"/>
      <c r="U187" s="157"/>
      <c r="V187" s="157"/>
      <c r="W187" s="157"/>
      <c r="X187" s="157"/>
      <c r="Y187" s="157"/>
      <c r="Z187" s="157"/>
      <c r="AA187" s="157"/>
      <c r="AB187" s="157"/>
      <c r="AC187" s="154"/>
      <c r="AD187" s="158"/>
      <c r="AE187" s="157"/>
      <c r="AF187" s="155"/>
      <c r="AG187" s="775"/>
      <c r="AH187" s="736"/>
      <c r="AI187" s="736"/>
      <c r="AJ187" s="736"/>
      <c r="AK187" s="736"/>
      <c r="AL187" s="736"/>
      <c r="AM187" s="736"/>
      <c r="AN187" s="736"/>
      <c r="AO187" s="857"/>
      <c r="AP187" s="736"/>
      <c r="AQ187" s="736"/>
      <c r="AR187" s="736"/>
      <c r="AS187" s="736"/>
      <c r="AT187" s="736"/>
      <c r="AU187" s="764"/>
    </row>
    <row r="188" spans="1:47" ht="17.25" customHeight="1">
      <c r="A188" s="780"/>
      <c r="B188" s="735"/>
      <c r="C188" s="724" t="s">
        <v>233</v>
      </c>
      <c r="D188" s="106" t="s">
        <v>94</v>
      </c>
      <c r="E188" s="40">
        <f>+VLOOKUP(C188,'FLORA 2020'!$B$1:$I$20,8,0)</f>
        <v>147</v>
      </c>
      <c r="F188" s="40"/>
      <c r="G188" s="40"/>
      <c r="H188" s="40"/>
      <c r="I188" s="40"/>
      <c r="J188" s="40"/>
      <c r="K188" s="40"/>
      <c r="L188" s="40"/>
      <c r="M188" s="40"/>
      <c r="N188" s="40"/>
      <c r="O188" s="40"/>
      <c r="P188" s="40"/>
      <c r="Q188" s="40"/>
      <c r="R188" s="109"/>
      <c r="S188" s="115"/>
      <c r="T188" s="111"/>
      <c r="U188" s="110"/>
      <c r="V188" s="110"/>
      <c r="W188" s="110"/>
      <c r="X188" s="110"/>
      <c r="Y188" s="110"/>
      <c r="Z188" s="110"/>
      <c r="AA188" s="110"/>
      <c r="AB188" s="110"/>
      <c r="AC188" s="38"/>
      <c r="AD188" s="39"/>
      <c r="AE188" s="110"/>
      <c r="AF188" s="115"/>
      <c r="AG188" s="773" t="str">
        <f aca="true" t="shared" si="34" ref="AG188">+C188</f>
        <v>11-SUBA</v>
      </c>
      <c r="AH188" s="734" t="s">
        <v>257</v>
      </c>
      <c r="AI188" s="734" t="s">
        <v>257</v>
      </c>
      <c r="AJ188" s="734" t="s">
        <v>257</v>
      </c>
      <c r="AK188" s="734" t="s">
        <v>257</v>
      </c>
      <c r="AL188" s="734" t="s">
        <v>257</v>
      </c>
      <c r="AM188" s="734"/>
      <c r="AN188" s="734"/>
      <c r="AO188" s="857"/>
      <c r="AP188" s="734" t="s">
        <v>257</v>
      </c>
      <c r="AQ188" s="734" t="s">
        <v>257</v>
      </c>
      <c r="AR188" s="734" t="s">
        <v>259</v>
      </c>
      <c r="AS188" s="734" t="s">
        <v>260</v>
      </c>
      <c r="AT188" s="734"/>
      <c r="AU188" s="764"/>
    </row>
    <row r="189" spans="1:47" ht="17.25" customHeight="1">
      <c r="A189" s="780"/>
      <c r="B189" s="735"/>
      <c r="C189" s="724"/>
      <c r="D189" s="107" t="s">
        <v>6</v>
      </c>
      <c r="E189" s="40">
        <f>+VLOOKUP(C188,'FLORA 2020'!$B$1:$I$20,7,0)</f>
        <v>19140138</v>
      </c>
      <c r="F189" s="40"/>
      <c r="G189" s="40"/>
      <c r="H189" s="40"/>
      <c r="I189" s="40"/>
      <c r="J189" s="40"/>
      <c r="K189" s="40"/>
      <c r="L189" s="40"/>
      <c r="M189" s="40"/>
      <c r="N189" s="40"/>
      <c r="O189" s="40"/>
      <c r="P189" s="40"/>
      <c r="Q189" s="40"/>
      <c r="R189" s="40"/>
      <c r="S189" s="116"/>
      <c r="T189" s="112"/>
      <c r="U189" s="36"/>
      <c r="V189" s="36"/>
      <c r="W189" s="36"/>
      <c r="X189" s="36"/>
      <c r="Y189" s="36"/>
      <c r="Z189" s="36"/>
      <c r="AA189" s="36"/>
      <c r="AB189" s="36"/>
      <c r="AC189" s="40"/>
      <c r="AD189" s="40"/>
      <c r="AE189" s="36"/>
      <c r="AF189" s="116"/>
      <c r="AG189" s="774"/>
      <c r="AH189" s="735"/>
      <c r="AI189" s="735"/>
      <c r="AJ189" s="735"/>
      <c r="AK189" s="735"/>
      <c r="AL189" s="735"/>
      <c r="AM189" s="735"/>
      <c r="AN189" s="735"/>
      <c r="AO189" s="857"/>
      <c r="AP189" s="735"/>
      <c r="AQ189" s="735"/>
      <c r="AR189" s="735"/>
      <c r="AS189" s="735"/>
      <c r="AT189" s="735"/>
      <c r="AU189" s="764"/>
    </row>
    <row r="190" spans="1:47" ht="17.25" customHeight="1">
      <c r="A190" s="780"/>
      <c r="B190" s="735"/>
      <c r="C190" s="724"/>
      <c r="D190" s="106" t="s">
        <v>95</v>
      </c>
      <c r="E190" s="40">
        <v>0</v>
      </c>
      <c r="F190" s="38"/>
      <c r="G190" s="38"/>
      <c r="H190" s="38"/>
      <c r="I190" s="38"/>
      <c r="J190" s="38"/>
      <c r="K190" s="38"/>
      <c r="L190" s="38"/>
      <c r="M190" s="38"/>
      <c r="N190" s="38"/>
      <c r="O190" s="38"/>
      <c r="P190" s="38"/>
      <c r="Q190" s="38"/>
      <c r="R190" s="38"/>
      <c r="S190" s="117"/>
      <c r="T190" s="113"/>
      <c r="U190" s="41"/>
      <c r="V190" s="41"/>
      <c r="W190" s="41"/>
      <c r="X190" s="41"/>
      <c r="Y190" s="41"/>
      <c r="Z190" s="41"/>
      <c r="AA190" s="41"/>
      <c r="AB190" s="41"/>
      <c r="AC190" s="38"/>
      <c r="AD190" s="40"/>
      <c r="AE190" s="41"/>
      <c r="AF190" s="117"/>
      <c r="AG190" s="774"/>
      <c r="AH190" s="735"/>
      <c r="AI190" s="735"/>
      <c r="AJ190" s="735"/>
      <c r="AK190" s="735"/>
      <c r="AL190" s="735"/>
      <c r="AM190" s="735"/>
      <c r="AN190" s="735"/>
      <c r="AO190" s="857"/>
      <c r="AP190" s="735"/>
      <c r="AQ190" s="735"/>
      <c r="AR190" s="735"/>
      <c r="AS190" s="735"/>
      <c r="AT190" s="735"/>
      <c r="AU190" s="764"/>
    </row>
    <row r="191" spans="1:47" ht="17.25" customHeight="1">
      <c r="A191" s="780"/>
      <c r="B191" s="735"/>
      <c r="C191" s="724"/>
      <c r="D191" s="107" t="s">
        <v>7</v>
      </c>
      <c r="E191" s="40">
        <v>0</v>
      </c>
      <c r="F191" s="38"/>
      <c r="G191" s="38"/>
      <c r="H191" s="38"/>
      <c r="I191" s="38"/>
      <c r="J191" s="38"/>
      <c r="K191" s="38"/>
      <c r="L191" s="38"/>
      <c r="M191" s="38"/>
      <c r="N191" s="38"/>
      <c r="O191" s="38"/>
      <c r="P191" s="38"/>
      <c r="Q191" s="38"/>
      <c r="R191" s="38"/>
      <c r="S191" s="117"/>
      <c r="T191" s="113"/>
      <c r="U191" s="41"/>
      <c r="V191" s="41"/>
      <c r="W191" s="41"/>
      <c r="X191" s="41"/>
      <c r="Y191" s="41"/>
      <c r="Z191" s="41"/>
      <c r="AA191" s="41"/>
      <c r="AB191" s="41"/>
      <c r="AC191" s="38"/>
      <c r="AD191" s="40"/>
      <c r="AE191" s="41"/>
      <c r="AF191" s="117"/>
      <c r="AG191" s="774"/>
      <c r="AH191" s="735"/>
      <c r="AI191" s="735"/>
      <c r="AJ191" s="735"/>
      <c r="AK191" s="735"/>
      <c r="AL191" s="735"/>
      <c r="AM191" s="735"/>
      <c r="AN191" s="735"/>
      <c r="AO191" s="857"/>
      <c r="AP191" s="735"/>
      <c r="AQ191" s="735"/>
      <c r="AR191" s="735"/>
      <c r="AS191" s="735"/>
      <c r="AT191" s="735"/>
      <c r="AU191" s="764"/>
    </row>
    <row r="192" spans="1:47" ht="17.25" customHeight="1">
      <c r="A192" s="780"/>
      <c r="B192" s="735"/>
      <c r="C192" s="724"/>
      <c r="D192" s="106" t="s">
        <v>96</v>
      </c>
      <c r="E192" s="153">
        <f aca="true" t="shared" si="35" ref="E192">+E188+E191</f>
        <v>147</v>
      </c>
      <c r="F192" s="154"/>
      <c r="G192" s="154"/>
      <c r="H192" s="154"/>
      <c r="I192" s="154"/>
      <c r="J192" s="154"/>
      <c r="K192" s="154"/>
      <c r="L192" s="154"/>
      <c r="M192" s="154"/>
      <c r="N192" s="154"/>
      <c r="O192" s="154"/>
      <c r="P192" s="154"/>
      <c r="Q192" s="154"/>
      <c r="R192" s="154"/>
      <c r="S192" s="155"/>
      <c r="T192" s="156"/>
      <c r="U192" s="157"/>
      <c r="V192" s="157"/>
      <c r="W192" s="157"/>
      <c r="X192" s="157"/>
      <c r="Y192" s="157"/>
      <c r="Z192" s="157"/>
      <c r="AA192" s="157"/>
      <c r="AB192" s="157"/>
      <c r="AC192" s="154"/>
      <c r="AD192" s="158"/>
      <c r="AE192" s="157"/>
      <c r="AF192" s="155"/>
      <c r="AG192" s="774"/>
      <c r="AH192" s="735"/>
      <c r="AI192" s="735"/>
      <c r="AJ192" s="735"/>
      <c r="AK192" s="735"/>
      <c r="AL192" s="735"/>
      <c r="AM192" s="735"/>
      <c r="AN192" s="735"/>
      <c r="AO192" s="857"/>
      <c r="AP192" s="735"/>
      <c r="AQ192" s="735"/>
      <c r="AR192" s="735"/>
      <c r="AS192" s="735"/>
      <c r="AT192" s="735"/>
      <c r="AU192" s="764"/>
    </row>
    <row r="193" spans="1:47" ht="17.25" customHeight="1">
      <c r="A193" s="780"/>
      <c r="B193" s="735"/>
      <c r="C193" s="724"/>
      <c r="D193" s="107" t="s">
        <v>99</v>
      </c>
      <c r="E193" s="153">
        <f aca="true" t="shared" si="36" ref="E193">+E189+E191</f>
        <v>19140138</v>
      </c>
      <c r="F193" s="154"/>
      <c r="G193" s="154"/>
      <c r="H193" s="154"/>
      <c r="I193" s="154"/>
      <c r="J193" s="154"/>
      <c r="K193" s="154"/>
      <c r="L193" s="154"/>
      <c r="M193" s="154"/>
      <c r="N193" s="154"/>
      <c r="O193" s="154"/>
      <c r="P193" s="154"/>
      <c r="Q193" s="154"/>
      <c r="R193" s="154"/>
      <c r="S193" s="155"/>
      <c r="T193" s="156"/>
      <c r="U193" s="157"/>
      <c r="V193" s="157"/>
      <c r="W193" s="157"/>
      <c r="X193" s="157"/>
      <c r="Y193" s="157"/>
      <c r="Z193" s="157"/>
      <c r="AA193" s="157"/>
      <c r="AB193" s="157"/>
      <c r="AC193" s="154"/>
      <c r="AD193" s="158"/>
      <c r="AE193" s="157"/>
      <c r="AF193" s="155"/>
      <c r="AG193" s="775"/>
      <c r="AH193" s="736"/>
      <c r="AI193" s="736"/>
      <c r="AJ193" s="736"/>
      <c r="AK193" s="736"/>
      <c r="AL193" s="736"/>
      <c r="AM193" s="736"/>
      <c r="AN193" s="736"/>
      <c r="AO193" s="857"/>
      <c r="AP193" s="736"/>
      <c r="AQ193" s="736"/>
      <c r="AR193" s="736"/>
      <c r="AS193" s="736"/>
      <c r="AT193" s="736"/>
      <c r="AU193" s="764"/>
    </row>
    <row r="194" spans="1:47" ht="17.25" customHeight="1">
      <c r="A194" s="780"/>
      <c r="B194" s="735"/>
      <c r="C194" s="724" t="s">
        <v>234</v>
      </c>
      <c r="D194" s="106" t="s">
        <v>94</v>
      </c>
      <c r="E194" s="40">
        <f>+VLOOKUP(C194,'FLORA 2020'!$B$1:$I$20,8,0)</f>
        <v>168</v>
      </c>
      <c r="F194" s="40"/>
      <c r="G194" s="40"/>
      <c r="H194" s="40"/>
      <c r="I194" s="40"/>
      <c r="J194" s="40"/>
      <c r="K194" s="40"/>
      <c r="L194" s="40"/>
      <c r="M194" s="40"/>
      <c r="N194" s="40"/>
      <c r="O194" s="40"/>
      <c r="P194" s="40"/>
      <c r="Q194" s="40"/>
      <c r="R194" s="109"/>
      <c r="S194" s="115"/>
      <c r="T194" s="111"/>
      <c r="U194" s="110"/>
      <c r="V194" s="110"/>
      <c r="W194" s="110"/>
      <c r="X194" s="110"/>
      <c r="Y194" s="110"/>
      <c r="Z194" s="110"/>
      <c r="AA194" s="110"/>
      <c r="AB194" s="110"/>
      <c r="AC194" s="38"/>
      <c r="AD194" s="39"/>
      <c r="AE194" s="110"/>
      <c r="AF194" s="115"/>
      <c r="AG194" s="773" t="str">
        <f aca="true" t="shared" si="37" ref="AG194">+C194</f>
        <v>12-BARRIOS UNIDOS</v>
      </c>
      <c r="AH194" s="734" t="s">
        <v>257</v>
      </c>
      <c r="AI194" s="734" t="s">
        <v>257</v>
      </c>
      <c r="AJ194" s="734" t="s">
        <v>257</v>
      </c>
      <c r="AK194" s="734" t="s">
        <v>257</v>
      </c>
      <c r="AL194" s="734" t="s">
        <v>257</v>
      </c>
      <c r="AM194" s="734"/>
      <c r="AN194" s="734"/>
      <c r="AO194" s="857"/>
      <c r="AP194" s="734" t="s">
        <v>257</v>
      </c>
      <c r="AQ194" s="734" t="s">
        <v>257</v>
      </c>
      <c r="AR194" s="734" t="s">
        <v>259</v>
      </c>
      <c r="AS194" s="734" t="s">
        <v>260</v>
      </c>
      <c r="AT194" s="734"/>
      <c r="AU194" s="764"/>
    </row>
    <row r="195" spans="1:47" ht="17.25" customHeight="1">
      <c r="A195" s="780"/>
      <c r="B195" s="735"/>
      <c r="C195" s="724"/>
      <c r="D195" s="107" t="s">
        <v>6</v>
      </c>
      <c r="E195" s="40">
        <f>+VLOOKUP(C194,'FLORA 2020'!$B$1:$I$20,7,0)</f>
        <v>21839100</v>
      </c>
      <c r="F195" s="40"/>
      <c r="G195" s="40"/>
      <c r="H195" s="40"/>
      <c r="I195" s="40"/>
      <c r="J195" s="40"/>
      <c r="K195" s="40"/>
      <c r="L195" s="40"/>
      <c r="M195" s="40"/>
      <c r="N195" s="40"/>
      <c r="O195" s="40"/>
      <c r="P195" s="40"/>
      <c r="Q195" s="40"/>
      <c r="R195" s="40"/>
      <c r="S195" s="116"/>
      <c r="T195" s="112"/>
      <c r="U195" s="36"/>
      <c r="V195" s="36"/>
      <c r="W195" s="36"/>
      <c r="X195" s="36"/>
      <c r="Y195" s="36"/>
      <c r="Z195" s="36"/>
      <c r="AA195" s="36"/>
      <c r="AB195" s="36"/>
      <c r="AC195" s="40"/>
      <c r="AD195" s="40"/>
      <c r="AE195" s="36"/>
      <c r="AF195" s="116"/>
      <c r="AG195" s="774"/>
      <c r="AH195" s="735"/>
      <c r="AI195" s="735"/>
      <c r="AJ195" s="735"/>
      <c r="AK195" s="735"/>
      <c r="AL195" s="735"/>
      <c r="AM195" s="735"/>
      <c r="AN195" s="735"/>
      <c r="AO195" s="857"/>
      <c r="AP195" s="735"/>
      <c r="AQ195" s="735"/>
      <c r="AR195" s="735"/>
      <c r="AS195" s="735"/>
      <c r="AT195" s="735"/>
      <c r="AU195" s="764"/>
    </row>
    <row r="196" spans="1:47" ht="17.25" customHeight="1">
      <c r="A196" s="780"/>
      <c r="B196" s="735"/>
      <c r="C196" s="724"/>
      <c r="D196" s="106" t="s">
        <v>95</v>
      </c>
      <c r="E196" s="40">
        <v>0</v>
      </c>
      <c r="F196" s="38"/>
      <c r="G196" s="38"/>
      <c r="H196" s="38"/>
      <c r="I196" s="38"/>
      <c r="J196" s="38"/>
      <c r="K196" s="38"/>
      <c r="L196" s="38"/>
      <c r="M196" s="38"/>
      <c r="N196" s="38"/>
      <c r="O196" s="38"/>
      <c r="P196" s="38"/>
      <c r="Q196" s="38"/>
      <c r="R196" s="38"/>
      <c r="S196" s="117"/>
      <c r="T196" s="113"/>
      <c r="U196" s="41"/>
      <c r="V196" s="41"/>
      <c r="W196" s="41"/>
      <c r="X196" s="41"/>
      <c r="Y196" s="41"/>
      <c r="Z196" s="41"/>
      <c r="AA196" s="41"/>
      <c r="AB196" s="41"/>
      <c r="AC196" s="38"/>
      <c r="AD196" s="40"/>
      <c r="AE196" s="41"/>
      <c r="AF196" s="117"/>
      <c r="AG196" s="774"/>
      <c r="AH196" s="735"/>
      <c r="AI196" s="735"/>
      <c r="AJ196" s="735"/>
      <c r="AK196" s="735"/>
      <c r="AL196" s="735"/>
      <c r="AM196" s="735"/>
      <c r="AN196" s="735"/>
      <c r="AO196" s="857"/>
      <c r="AP196" s="735"/>
      <c r="AQ196" s="735"/>
      <c r="AR196" s="735"/>
      <c r="AS196" s="735"/>
      <c r="AT196" s="735"/>
      <c r="AU196" s="764"/>
    </row>
    <row r="197" spans="1:47" ht="17.25" customHeight="1">
      <c r="A197" s="780"/>
      <c r="B197" s="735"/>
      <c r="C197" s="724"/>
      <c r="D197" s="107" t="s">
        <v>7</v>
      </c>
      <c r="E197" s="40">
        <v>0</v>
      </c>
      <c r="F197" s="38"/>
      <c r="G197" s="38"/>
      <c r="H197" s="38"/>
      <c r="I197" s="38"/>
      <c r="J197" s="38"/>
      <c r="K197" s="38"/>
      <c r="L197" s="38"/>
      <c r="M197" s="38"/>
      <c r="N197" s="38"/>
      <c r="O197" s="38"/>
      <c r="P197" s="38"/>
      <c r="Q197" s="38"/>
      <c r="R197" s="38"/>
      <c r="S197" s="117"/>
      <c r="T197" s="113"/>
      <c r="U197" s="41"/>
      <c r="V197" s="41"/>
      <c r="W197" s="41"/>
      <c r="X197" s="41"/>
      <c r="Y197" s="41"/>
      <c r="Z197" s="41"/>
      <c r="AA197" s="41"/>
      <c r="AB197" s="41"/>
      <c r="AC197" s="38"/>
      <c r="AD197" s="40"/>
      <c r="AE197" s="41"/>
      <c r="AF197" s="117"/>
      <c r="AG197" s="774"/>
      <c r="AH197" s="735"/>
      <c r="AI197" s="735"/>
      <c r="AJ197" s="735"/>
      <c r="AK197" s="735"/>
      <c r="AL197" s="735"/>
      <c r="AM197" s="735"/>
      <c r="AN197" s="735"/>
      <c r="AO197" s="857"/>
      <c r="AP197" s="735"/>
      <c r="AQ197" s="735"/>
      <c r="AR197" s="735"/>
      <c r="AS197" s="735"/>
      <c r="AT197" s="735"/>
      <c r="AU197" s="764"/>
    </row>
    <row r="198" spans="1:47" ht="17.25" customHeight="1">
      <c r="A198" s="780"/>
      <c r="B198" s="735"/>
      <c r="C198" s="724"/>
      <c r="D198" s="106" t="s">
        <v>96</v>
      </c>
      <c r="E198" s="153">
        <f aca="true" t="shared" si="38" ref="E198">+E194+E197</f>
        <v>168</v>
      </c>
      <c r="F198" s="154"/>
      <c r="G198" s="154"/>
      <c r="H198" s="154"/>
      <c r="I198" s="154"/>
      <c r="J198" s="154"/>
      <c r="K198" s="154"/>
      <c r="L198" s="154"/>
      <c r="M198" s="154"/>
      <c r="N198" s="154"/>
      <c r="O198" s="154"/>
      <c r="P198" s="154"/>
      <c r="Q198" s="154"/>
      <c r="R198" s="154"/>
      <c r="S198" s="155"/>
      <c r="T198" s="156"/>
      <c r="U198" s="157"/>
      <c r="V198" s="157"/>
      <c r="W198" s="157"/>
      <c r="X198" s="157"/>
      <c r="Y198" s="157"/>
      <c r="Z198" s="157"/>
      <c r="AA198" s="157"/>
      <c r="AB198" s="157"/>
      <c r="AC198" s="154"/>
      <c r="AD198" s="158"/>
      <c r="AE198" s="157"/>
      <c r="AF198" s="155"/>
      <c r="AG198" s="774"/>
      <c r="AH198" s="735"/>
      <c r="AI198" s="735"/>
      <c r="AJ198" s="735"/>
      <c r="AK198" s="735"/>
      <c r="AL198" s="735"/>
      <c r="AM198" s="735"/>
      <c r="AN198" s="735"/>
      <c r="AO198" s="857"/>
      <c r="AP198" s="735"/>
      <c r="AQ198" s="735"/>
      <c r="AR198" s="735"/>
      <c r="AS198" s="735"/>
      <c r="AT198" s="735"/>
      <c r="AU198" s="764"/>
    </row>
    <row r="199" spans="1:47" ht="17.25" customHeight="1">
      <c r="A199" s="780"/>
      <c r="B199" s="735"/>
      <c r="C199" s="724"/>
      <c r="D199" s="107" t="s">
        <v>99</v>
      </c>
      <c r="E199" s="153">
        <f aca="true" t="shared" si="39" ref="E199">+E195+E197</f>
        <v>21839100</v>
      </c>
      <c r="F199" s="154"/>
      <c r="G199" s="154"/>
      <c r="H199" s="154"/>
      <c r="I199" s="154"/>
      <c r="J199" s="154"/>
      <c r="K199" s="154"/>
      <c r="L199" s="154"/>
      <c r="M199" s="154"/>
      <c r="N199" s="154"/>
      <c r="O199" s="154"/>
      <c r="P199" s="154"/>
      <c r="Q199" s="154"/>
      <c r="R199" s="154"/>
      <c r="S199" s="155"/>
      <c r="T199" s="156"/>
      <c r="U199" s="157"/>
      <c r="V199" s="157"/>
      <c r="W199" s="157"/>
      <c r="X199" s="157"/>
      <c r="Y199" s="157"/>
      <c r="Z199" s="157"/>
      <c r="AA199" s="157"/>
      <c r="AB199" s="157"/>
      <c r="AC199" s="154"/>
      <c r="AD199" s="158"/>
      <c r="AE199" s="157"/>
      <c r="AF199" s="155"/>
      <c r="AG199" s="775"/>
      <c r="AH199" s="736"/>
      <c r="AI199" s="736"/>
      <c r="AJ199" s="736"/>
      <c r="AK199" s="736"/>
      <c r="AL199" s="736"/>
      <c r="AM199" s="736"/>
      <c r="AN199" s="736"/>
      <c r="AO199" s="857"/>
      <c r="AP199" s="736"/>
      <c r="AQ199" s="736"/>
      <c r="AR199" s="736"/>
      <c r="AS199" s="736"/>
      <c r="AT199" s="736"/>
      <c r="AU199" s="764"/>
    </row>
    <row r="200" spans="1:47" ht="17.25" customHeight="1">
      <c r="A200" s="780"/>
      <c r="B200" s="735"/>
      <c r="C200" s="724" t="s">
        <v>235</v>
      </c>
      <c r="D200" s="106" t="s">
        <v>94</v>
      </c>
      <c r="E200" s="40">
        <f>+VLOOKUP(C200,'FLORA 2020'!$B$1:$I$20,8,0)</f>
        <v>20</v>
      </c>
      <c r="F200" s="40"/>
      <c r="G200" s="40"/>
      <c r="H200" s="40"/>
      <c r="I200" s="40"/>
      <c r="J200" s="40"/>
      <c r="K200" s="40"/>
      <c r="L200" s="40"/>
      <c r="M200" s="40"/>
      <c r="N200" s="40"/>
      <c r="O200" s="40"/>
      <c r="P200" s="40"/>
      <c r="Q200" s="40"/>
      <c r="R200" s="109"/>
      <c r="S200" s="115"/>
      <c r="T200" s="111"/>
      <c r="U200" s="110"/>
      <c r="V200" s="110"/>
      <c r="W200" s="110"/>
      <c r="X200" s="110"/>
      <c r="Y200" s="110"/>
      <c r="Z200" s="110"/>
      <c r="AA200" s="110"/>
      <c r="AB200" s="110"/>
      <c r="AC200" s="38"/>
      <c r="AD200" s="39"/>
      <c r="AE200" s="110"/>
      <c r="AF200" s="115"/>
      <c r="AG200" s="773" t="str">
        <f aca="true" t="shared" si="40" ref="AG200">+C200</f>
        <v>13-TEUSAQUILLO</v>
      </c>
      <c r="AH200" s="734" t="s">
        <v>257</v>
      </c>
      <c r="AI200" s="734" t="s">
        <v>257</v>
      </c>
      <c r="AJ200" s="734" t="s">
        <v>257</v>
      </c>
      <c r="AK200" s="734" t="s">
        <v>257</v>
      </c>
      <c r="AL200" s="734" t="s">
        <v>257</v>
      </c>
      <c r="AM200" s="734"/>
      <c r="AN200" s="734"/>
      <c r="AO200" s="857"/>
      <c r="AP200" s="734" t="s">
        <v>257</v>
      </c>
      <c r="AQ200" s="734" t="s">
        <v>257</v>
      </c>
      <c r="AR200" s="734" t="s">
        <v>259</v>
      </c>
      <c r="AS200" s="734" t="s">
        <v>260</v>
      </c>
      <c r="AT200" s="734"/>
      <c r="AU200" s="764"/>
    </row>
    <row r="201" spans="1:47" ht="17.25" customHeight="1">
      <c r="A201" s="780"/>
      <c r="B201" s="735"/>
      <c r="C201" s="724"/>
      <c r="D201" s="107" t="s">
        <v>6</v>
      </c>
      <c r="E201" s="40">
        <f>+VLOOKUP(C200,'FLORA 2020'!$B$1:$I$20,7,0)</f>
        <v>2564014</v>
      </c>
      <c r="F201" s="40"/>
      <c r="G201" s="40"/>
      <c r="H201" s="40"/>
      <c r="I201" s="40"/>
      <c r="J201" s="40"/>
      <c r="K201" s="40"/>
      <c r="L201" s="40"/>
      <c r="M201" s="40"/>
      <c r="N201" s="40"/>
      <c r="O201" s="40"/>
      <c r="P201" s="40"/>
      <c r="Q201" s="40"/>
      <c r="R201" s="40"/>
      <c r="S201" s="116"/>
      <c r="T201" s="112"/>
      <c r="U201" s="36"/>
      <c r="V201" s="36"/>
      <c r="W201" s="36"/>
      <c r="X201" s="36"/>
      <c r="Y201" s="36"/>
      <c r="Z201" s="36"/>
      <c r="AA201" s="36"/>
      <c r="AB201" s="36"/>
      <c r="AC201" s="40"/>
      <c r="AD201" s="40"/>
      <c r="AE201" s="36"/>
      <c r="AF201" s="116"/>
      <c r="AG201" s="774"/>
      <c r="AH201" s="735"/>
      <c r="AI201" s="735"/>
      <c r="AJ201" s="735"/>
      <c r="AK201" s="735"/>
      <c r="AL201" s="735"/>
      <c r="AM201" s="735"/>
      <c r="AN201" s="735"/>
      <c r="AO201" s="857"/>
      <c r="AP201" s="735"/>
      <c r="AQ201" s="735"/>
      <c r="AR201" s="735"/>
      <c r="AS201" s="735"/>
      <c r="AT201" s="735"/>
      <c r="AU201" s="764"/>
    </row>
    <row r="202" spans="1:47" ht="17.25" customHeight="1">
      <c r="A202" s="780"/>
      <c r="B202" s="735"/>
      <c r="C202" s="724"/>
      <c r="D202" s="106" t="s">
        <v>95</v>
      </c>
      <c r="E202" s="40">
        <v>0</v>
      </c>
      <c r="F202" s="38"/>
      <c r="G202" s="38"/>
      <c r="H202" s="38"/>
      <c r="I202" s="38"/>
      <c r="J202" s="38"/>
      <c r="K202" s="38"/>
      <c r="L202" s="38"/>
      <c r="M202" s="38"/>
      <c r="N202" s="38"/>
      <c r="O202" s="38"/>
      <c r="P202" s="38"/>
      <c r="Q202" s="38"/>
      <c r="R202" s="38"/>
      <c r="S202" s="117"/>
      <c r="T202" s="113"/>
      <c r="U202" s="41"/>
      <c r="V202" s="41"/>
      <c r="W202" s="41"/>
      <c r="X202" s="41"/>
      <c r="Y202" s="41"/>
      <c r="Z202" s="41"/>
      <c r="AA202" s="41"/>
      <c r="AB202" s="41"/>
      <c r="AC202" s="38"/>
      <c r="AD202" s="40"/>
      <c r="AE202" s="41"/>
      <c r="AF202" s="117"/>
      <c r="AG202" s="774"/>
      <c r="AH202" s="735"/>
      <c r="AI202" s="735"/>
      <c r="AJ202" s="735"/>
      <c r="AK202" s="735"/>
      <c r="AL202" s="735"/>
      <c r="AM202" s="735"/>
      <c r="AN202" s="735"/>
      <c r="AO202" s="857"/>
      <c r="AP202" s="735"/>
      <c r="AQ202" s="735"/>
      <c r="AR202" s="735"/>
      <c r="AS202" s="735"/>
      <c r="AT202" s="735"/>
      <c r="AU202" s="764"/>
    </row>
    <row r="203" spans="1:47" ht="17.25" customHeight="1">
      <c r="A203" s="780"/>
      <c r="B203" s="735"/>
      <c r="C203" s="724"/>
      <c r="D203" s="107" t="s">
        <v>7</v>
      </c>
      <c r="E203" s="40">
        <v>0</v>
      </c>
      <c r="F203" s="38"/>
      <c r="G203" s="38"/>
      <c r="H203" s="38"/>
      <c r="I203" s="38"/>
      <c r="J203" s="38"/>
      <c r="K203" s="38"/>
      <c r="L203" s="38"/>
      <c r="M203" s="38"/>
      <c r="N203" s="38"/>
      <c r="O203" s="38"/>
      <c r="P203" s="38"/>
      <c r="Q203" s="38"/>
      <c r="R203" s="38"/>
      <c r="S203" s="117"/>
      <c r="T203" s="113"/>
      <c r="U203" s="41"/>
      <c r="V203" s="41"/>
      <c r="W203" s="41"/>
      <c r="X203" s="41"/>
      <c r="Y203" s="41"/>
      <c r="Z203" s="41"/>
      <c r="AA203" s="41"/>
      <c r="AB203" s="41"/>
      <c r="AC203" s="38"/>
      <c r="AD203" s="40"/>
      <c r="AE203" s="41"/>
      <c r="AF203" s="117"/>
      <c r="AG203" s="774"/>
      <c r="AH203" s="735"/>
      <c r="AI203" s="735"/>
      <c r="AJ203" s="735"/>
      <c r="AK203" s="735"/>
      <c r="AL203" s="735"/>
      <c r="AM203" s="735"/>
      <c r="AN203" s="735"/>
      <c r="AO203" s="857"/>
      <c r="AP203" s="735"/>
      <c r="AQ203" s="735"/>
      <c r="AR203" s="735"/>
      <c r="AS203" s="735"/>
      <c r="AT203" s="735"/>
      <c r="AU203" s="764"/>
    </row>
    <row r="204" spans="1:47" ht="17.25" customHeight="1">
      <c r="A204" s="780"/>
      <c r="B204" s="735"/>
      <c r="C204" s="724"/>
      <c r="D204" s="106" t="s">
        <v>96</v>
      </c>
      <c r="E204" s="153">
        <f aca="true" t="shared" si="41" ref="E204">+E200+E203</f>
        <v>20</v>
      </c>
      <c r="F204" s="154"/>
      <c r="G204" s="154"/>
      <c r="H204" s="154"/>
      <c r="I204" s="154"/>
      <c r="J204" s="154"/>
      <c r="K204" s="154"/>
      <c r="L204" s="154"/>
      <c r="M204" s="154"/>
      <c r="N204" s="154"/>
      <c r="O204" s="154"/>
      <c r="P204" s="154"/>
      <c r="Q204" s="154"/>
      <c r="R204" s="154"/>
      <c r="S204" s="155"/>
      <c r="T204" s="156"/>
      <c r="U204" s="157"/>
      <c r="V204" s="157"/>
      <c r="W204" s="157"/>
      <c r="X204" s="157"/>
      <c r="Y204" s="157"/>
      <c r="Z204" s="157"/>
      <c r="AA204" s="157"/>
      <c r="AB204" s="157"/>
      <c r="AC204" s="154"/>
      <c r="AD204" s="158"/>
      <c r="AE204" s="157"/>
      <c r="AF204" s="155"/>
      <c r="AG204" s="774"/>
      <c r="AH204" s="735"/>
      <c r="AI204" s="735"/>
      <c r="AJ204" s="735"/>
      <c r="AK204" s="735"/>
      <c r="AL204" s="735"/>
      <c r="AM204" s="735"/>
      <c r="AN204" s="735"/>
      <c r="AO204" s="857"/>
      <c r="AP204" s="735"/>
      <c r="AQ204" s="735"/>
      <c r="AR204" s="735"/>
      <c r="AS204" s="735"/>
      <c r="AT204" s="735"/>
      <c r="AU204" s="764"/>
    </row>
    <row r="205" spans="1:47" ht="17.25" customHeight="1">
      <c r="A205" s="780"/>
      <c r="B205" s="735"/>
      <c r="C205" s="724"/>
      <c r="D205" s="107" t="s">
        <v>99</v>
      </c>
      <c r="E205" s="153">
        <f aca="true" t="shared" si="42" ref="E205">+E201+E203</f>
        <v>2564014</v>
      </c>
      <c r="F205" s="154"/>
      <c r="G205" s="154"/>
      <c r="H205" s="154"/>
      <c r="I205" s="154"/>
      <c r="J205" s="154"/>
      <c r="K205" s="154"/>
      <c r="L205" s="154"/>
      <c r="M205" s="154"/>
      <c r="N205" s="154"/>
      <c r="O205" s="154"/>
      <c r="P205" s="154"/>
      <c r="Q205" s="154"/>
      <c r="R205" s="154"/>
      <c r="S205" s="155"/>
      <c r="T205" s="156"/>
      <c r="U205" s="157"/>
      <c r="V205" s="157"/>
      <c r="W205" s="157"/>
      <c r="X205" s="157"/>
      <c r="Y205" s="157"/>
      <c r="Z205" s="157"/>
      <c r="AA205" s="157"/>
      <c r="AB205" s="157"/>
      <c r="AC205" s="154"/>
      <c r="AD205" s="158"/>
      <c r="AE205" s="157"/>
      <c r="AF205" s="155"/>
      <c r="AG205" s="775"/>
      <c r="AH205" s="736"/>
      <c r="AI205" s="736"/>
      <c r="AJ205" s="736"/>
      <c r="AK205" s="736"/>
      <c r="AL205" s="736"/>
      <c r="AM205" s="736"/>
      <c r="AN205" s="736"/>
      <c r="AO205" s="857"/>
      <c r="AP205" s="736"/>
      <c r="AQ205" s="736"/>
      <c r="AR205" s="736"/>
      <c r="AS205" s="736"/>
      <c r="AT205" s="736"/>
      <c r="AU205" s="764"/>
    </row>
    <row r="206" spans="1:47" ht="17.25" customHeight="1">
      <c r="A206" s="780"/>
      <c r="B206" s="735"/>
      <c r="C206" s="724" t="s">
        <v>236</v>
      </c>
      <c r="D206" s="106" t="s">
        <v>94</v>
      </c>
      <c r="E206" s="40">
        <f>+VLOOKUP(C206,'FLORA 2020'!$B$1:$I$20,8,0)</f>
        <v>80</v>
      </c>
      <c r="F206" s="40"/>
      <c r="G206" s="40"/>
      <c r="H206" s="40"/>
      <c r="I206" s="40"/>
      <c r="J206" s="40"/>
      <c r="K206" s="40"/>
      <c r="L206" s="40"/>
      <c r="M206" s="40"/>
      <c r="N206" s="40"/>
      <c r="O206" s="40"/>
      <c r="P206" s="40"/>
      <c r="Q206" s="40"/>
      <c r="R206" s="109"/>
      <c r="S206" s="115"/>
      <c r="T206" s="111"/>
      <c r="U206" s="110"/>
      <c r="V206" s="110"/>
      <c r="W206" s="110"/>
      <c r="X206" s="110"/>
      <c r="Y206" s="110"/>
      <c r="Z206" s="110"/>
      <c r="AA206" s="110"/>
      <c r="AB206" s="110"/>
      <c r="AC206" s="38"/>
      <c r="AD206" s="39"/>
      <c r="AE206" s="110"/>
      <c r="AF206" s="115"/>
      <c r="AG206" s="773" t="str">
        <f aca="true" t="shared" si="43" ref="AG206">+C206</f>
        <v>14-LOS MARTIRES</v>
      </c>
      <c r="AH206" s="734" t="s">
        <v>257</v>
      </c>
      <c r="AI206" s="734" t="s">
        <v>257</v>
      </c>
      <c r="AJ206" s="734" t="s">
        <v>257</v>
      </c>
      <c r="AK206" s="734" t="s">
        <v>257</v>
      </c>
      <c r="AL206" s="734" t="s">
        <v>257</v>
      </c>
      <c r="AM206" s="734"/>
      <c r="AN206" s="734"/>
      <c r="AO206" s="857"/>
      <c r="AP206" s="734" t="s">
        <v>257</v>
      </c>
      <c r="AQ206" s="734" t="s">
        <v>257</v>
      </c>
      <c r="AR206" s="734" t="s">
        <v>259</v>
      </c>
      <c r="AS206" s="734" t="s">
        <v>260</v>
      </c>
      <c r="AT206" s="734"/>
      <c r="AU206" s="764"/>
    </row>
    <row r="207" spans="1:47" ht="17.25" customHeight="1">
      <c r="A207" s="780"/>
      <c r="B207" s="735"/>
      <c r="C207" s="724"/>
      <c r="D207" s="107" t="s">
        <v>6</v>
      </c>
      <c r="E207" s="40">
        <f>+VLOOKUP(C206,'FLORA 2020'!$B$1:$I$20,7,0)</f>
        <v>10391003</v>
      </c>
      <c r="F207" s="40"/>
      <c r="G207" s="40"/>
      <c r="H207" s="40"/>
      <c r="I207" s="40"/>
      <c r="J207" s="40"/>
      <c r="K207" s="40"/>
      <c r="L207" s="40"/>
      <c r="M207" s="40"/>
      <c r="N207" s="40"/>
      <c r="O207" s="40"/>
      <c r="P207" s="40"/>
      <c r="Q207" s="40"/>
      <c r="R207" s="40"/>
      <c r="S207" s="116"/>
      <c r="T207" s="112"/>
      <c r="U207" s="36"/>
      <c r="V207" s="36"/>
      <c r="W207" s="36"/>
      <c r="X207" s="36"/>
      <c r="Y207" s="36"/>
      <c r="Z207" s="36"/>
      <c r="AA207" s="36"/>
      <c r="AB207" s="36"/>
      <c r="AC207" s="40"/>
      <c r="AD207" s="40"/>
      <c r="AE207" s="36"/>
      <c r="AF207" s="116"/>
      <c r="AG207" s="774"/>
      <c r="AH207" s="735"/>
      <c r="AI207" s="735"/>
      <c r="AJ207" s="735"/>
      <c r="AK207" s="735"/>
      <c r="AL207" s="735"/>
      <c r="AM207" s="735"/>
      <c r="AN207" s="735"/>
      <c r="AO207" s="857"/>
      <c r="AP207" s="735"/>
      <c r="AQ207" s="735"/>
      <c r="AR207" s="735"/>
      <c r="AS207" s="735"/>
      <c r="AT207" s="735"/>
      <c r="AU207" s="764"/>
    </row>
    <row r="208" spans="1:47" ht="17.25" customHeight="1">
      <c r="A208" s="780"/>
      <c r="B208" s="735"/>
      <c r="C208" s="724"/>
      <c r="D208" s="106" t="s">
        <v>95</v>
      </c>
      <c r="E208" s="40">
        <v>0</v>
      </c>
      <c r="F208" s="38"/>
      <c r="G208" s="38"/>
      <c r="H208" s="38"/>
      <c r="I208" s="38"/>
      <c r="J208" s="38"/>
      <c r="K208" s="38"/>
      <c r="L208" s="38"/>
      <c r="M208" s="38"/>
      <c r="N208" s="38"/>
      <c r="O208" s="38"/>
      <c r="P208" s="38"/>
      <c r="Q208" s="38"/>
      <c r="R208" s="38"/>
      <c r="S208" s="117"/>
      <c r="T208" s="113"/>
      <c r="U208" s="41"/>
      <c r="V208" s="41"/>
      <c r="W208" s="41"/>
      <c r="X208" s="41"/>
      <c r="Y208" s="41"/>
      <c r="Z208" s="41"/>
      <c r="AA208" s="41"/>
      <c r="AB208" s="41"/>
      <c r="AC208" s="38"/>
      <c r="AD208" s="40"/>
      <c r="AE208" s="41"/>
      <c r="AF208" s="117"/>
      <c r="AG208" s="774"/>
      <c r="AH208" s="735"/>
      <c r="AI208" s="735"/>
      <c r="AJ208" s="735"/>
      <c r="AK208" s="735"/>
      <c r="AL208" s="735"/>
      <c r="AM208" s="735"/>
      <c r="AN208" s="735"/>
      <c r="AO208" s="857"/>
      <c r="AP208" s="735"/>
      <c r="AQ208" s="735"/>
      <c r="AR208" s="735"/>
      <c r="AS208" s="735"/>
      <c r="AT208" s="735"/>
      <c r="AU208" s="764"/>
    </row>
    <row r="209" spans="1:47" ht="17.25" customHeight="1">
      <c r="A209" s="780"/>
      <c r="B209" s="735"/>
      <c r="C209" s="724"/>
      <c r="D209" s="107" t="s">
        <v>7</v>
      </c>
      <c r="E209" s="40">
        <v>0</v>
      </c>
      <c r="F209" s="38"/>
      <c r="G209" s="38"/>
      <c r="H209" s="38"/>
      <c r="I209" s="38"/>
      <c r="J209" s="38"/>
      <c r="K209" s="38"/>
      <c r="L209" s="38"/>
      <c r="M209" s="38"/>
      <c r="N209" s="38"/>
      <c r="O209" s="38"/>
      <c r="P209" s="38"/>
      <c r="Q209" s="38"/>
      <c r="R209" s="38"/>
      <c r="S209" s="117"/>
      <c r="T209" s="113"/>
      <c r="U209" s="41"/>
      <c r="V209" s="41"/>
      <c r="W209" s="41"/>
      <c r="X209" s="41"/>
      <c r="Y209" s="41"/>
      <c r="Z209" s="41"/>
      <c r="AA209" s="41"/>
      <c r="AB209" s="41"/>
      <c r="AC209" s="38"/>
      <c r="AD209" s="40"/>
      <c r="AE209" s="41"/>
      <c r="AF209" s="117"/>
      <c r="AG209" s="774"/>
      <c r="AH209" s="735"/>
      <c r="AI209" s="735"/>
      <c r="AJ209" s="735"/>
      <c r="AK209" s="735"/>
      <c r="AL209" s="735"/>
      <c r="AM209" s="735"/>
      <c r="AN209" s="735"/>
      <c r="AO209" s="857"/>
      <c r="AP209" s="735"/>
      <c r="AQ209" s="735"/>
      <c r="AR209" s="735"/>
      <c r="AS209" s="735"/>
      <c r="AT209" s="735"/>
      <c r="AU209" s="764"/>
    </row>
    <row r="210" spans="1:47" ht="17.25" customHeight="1">
      <c r="A210" s="780"/>
      <c r="B210" s="735"/>
      <c r="C210" s="724"/>
      <c r="D210" s="106" t="s">
        <v>96</v>
      </c>
      <c r="E210" s="153">
        <f aca="true" t="shared" si="44" ref="E210">+E206+E209</f>
        <v>80</v>
      </c>
      <c r="F210" s="154"/>
      <c r="G210" s="154"/>
      <c r="H210" s="154"/>
      <c r="I210" s="154"/>
      <c r="J210" s="154"/>
      <c r="K210" s="154"/>
      <c r="L210" s="154"/>
      <c r="M210" s="154"/>
      <c r="N210" s="154"/>
      <c r="O210" s="154"/>
      <c r="P210" s="154"/>
      <c r="Q210" s="154"/>
      <c r="R210" s="154"/>
      <c r="S210" s="155"/>
      <c r="T210" s="156"/>
      <c r="U210" s="157"/>
      <c r="V210" s="157"/>
      <c r="W210" s="157"/>
      <c r="X210" s="157"/>
      <c r="Y210" s="157"/>
      <c r="Z210" s="157"/>
      <c r="AA210" s="157"/>
      <c r="AB210" s="157"/>
      <c r="AC210" s="154"/>
      <c r="AD210" s="158"/>
      <c r="AE210" s="157"/>
      <c r="AF210" s="155"/>
      <c r="AG210" s="774"/>
      <c r="AH210" s="735"/>
      <c r="AI210" s="735"/>
      <c r="AJ210" s="735"/>
      <c r="AK210" s="735"/>
      <c r="AL210" s="735"/>
      <c r="AM210" s="735"/>
      <c r="AN210" s="735"/>
      <c r="AO210" s="857"/>
      <c r="AP210" s="735"/>
      <c r="AQ210" s="735"/>
      <c r="AR210" s="735"/>
      <c r="AS210" s="735"/>
      <c r="AT210" s="735"/>
      <c r="AU210" s="764"/>
    </row>
    <row r="211" spans="1:47" ht="17.25" customHeight="1">
      <c r="A211" s="780"/>
      <c r="B211" s="735"/>
      <c r="C211" s="724"/>
      <c r="D211" s="107" t="s">
        <v>99</v>
      </c>
      <c r="E211" s="153">
        <f aca="true" t="shared" si="45" ref="E211">+E207+E209</f>
        <v>10391003</v>
      </c>
      <c r="F211" s="154"/>
      <c r="G211" s="154"/>
      <c r="H211" s="154"/>
      <c r="I211" s="154"/>
      <c r="J211" s="154"/>
      <c r="K211" s="154"/>
      <c r="L211" s="154"/>
      <c r="M211" s="154"/>
      <c r="N211" s="154"/>
      <c r="O211" s="154"/>
      <c r="P211" s="154"/>
      <c r="Q211" s="154"/>
      <c r="R211" s="154"/>
      <c r="S211" s="155"/>
      <c r="T211" s="156"/>
      <c r="U211" s="157"/>
      <c r="V211" s="157"/>
      <c r="W211" s="157"/>
      <c r="X211" s="157"/>
      <c r="Y211" s="157"/>
      <c r="Z211" s="157"/>
      <c r="AA211" s="157"/>
      <c r="AB211" s="157"/>
      <c r="AC211" s="154"/>
      <c r="AD211" s="158"/>
      <c r="AE211" s="157"/>
      <c r="AF211" s="155"/>
      <c r="AG211" s="775"/>
      <c r="AH211" s="736"/>
      <c r="AI211" s="736"/>
      <c r="AJ211" s="736"/>
      <c r="AK211" s="736"/>
      <c r="AL211" s="736"/>
      <c r="AM211" s="736"/>
      <c r="AN211" s="736"/>
      <c r="AO211" s="857"/>
      <c r="AP211" s="736"/>
      <c r="AQ211" s="736"/>
      <c r="AR211" s="736"/>
      <c r="AS211" s="736"/>
      <c r="AT211" s="736"/>
      <c r="AU211" s="764"/>
    </row>
    <row r="212" spans="1:47" ht="17.25" customHeight="1">
      <c r="A212" s="780"/>
      <c r="B212" s="735"/>
      <c r="C212" s="724" t="s">
        <v>237</v>
      </c>
      <c r="D212" s="106" t="s">
        <v>94</v>
      </c>
      <c r="E212" s="40">
        <f>+VLOOKUP(C212,'FLORA 2020'!$B$1:$I$20,8,0)</f>
        <v>18</v>
      </c>
      <c r="F212" s="40"/>
      <c r="G212" s="40"/>
      <c r="H212" s="40"/>
      <c r="I212" s="40"/>
      <c r="J212" s="40"/>
      <c r="K212" s="40"/>
      <c r="L212" s="40"/>
      <c r="M212" s="40"/>
      <c r="N212" s="40"/>
      <c r="O212" s="40"/>
      <c r="P212" s="40"/>
      <c r="Q212" s="40"/>
      <c r="R212" s="109"/>
      <c r="S212" s="115"/>
      <c r="T212" s="111"/>
      <c r="U212" s="110"/>
      <c r="V212" s="110"/>
      <c r="W212" s="110"/>
      <c r="X212" s="110"/>
      <c r="Y212" s="110"/>
      <c r="Z212" s="110"/>
      <c r="AA212" s="110"/>
      <c r="AB212" s="110"/>
      <c r="AC212" s="38"/>
      <c r="AD212" s="39"/>
      <c r="AE212" s="110"/>
      <c r="AF212" s="115"/>
      <c r="AG212" s="773" t="str">
        <f aca="true" t="shared" si="46" ref="AG212">+C212</f>
        <v>15-ANTONIO NARIÑO</v>
      </c>
      <c r="AH212" s="734" t="s">
        <v>257</v>
      </c>
      <c r="AI212" s="734" t="s">
        <v>257</v>
      </c>
      <c r="AJ212" s="734" t="s">
        <v>257</v>
      </c>
      <c r="AK212" s="734" t="s">
        <v>257</v>
      </c>
      <c r="AL212" s="734" t="s">
        <v>257</v>
      </c>
      <c r="AM212" s="734"/>
      <c r="AN212" s="734"/>
      <c r="AO212" s="857"/>
      <c r="AP212" s="734" t="s">
        <v>257</v>
      </c>
      <c r="AQ212" s="734" t="s">
        <v>257</v>
      </c>
      <c r="AR212" s="734" t="s">
        <v>259</v>
      </c>
      <c r="AS212" s="734" t="s">
        <v>260</v>
      </c>
      <c r="AT212" s="734"/>
      <c r="AU212" s="764"/>
    </row>
    <row r="213" spans="1:47" ht="17.25" customHeight="1">
      <c r="A213" s="780"/>
      <c r="B213" s="735"/>
      <c r="C213" s="724"/>
      <c r="D213" s="107" t="s">
        <v>6</v>
      </c>
      <c r="E213" s="40">
        <f>+VLOOKUP(C212,'FLORA 2020'!$B$1:$I$20,7,0)</f>
        <v>2294118</v>
      </c>
      <c r="F213" s="40"/>
      <c r="G213" s="40"/>
      <c r="H213" s="40"/>
      <c r="I213" s="40"/>
      <c r="J213" s="40"/>
      <c r="K213" s="40"/>
      <c r="L213" s="40"/>
      <c r="M213" s="40"/>
      <c r="N213" s="40"/>
      <c r="O213" s="40"/>
      <c r="P213" s="40"/>
      <c r="Q213" s="40"/>
      <c r="R213" s="40"/>
      <c r="S213" s="116"/>
      <c r="T213" s="112"/>
      <c r="U213" s="36"/>
      <c r="V213" s="36"/>
      <c r="W213" s="36"/>
      <c r="X213" s="36"/>
      <c r="Y213" s="36"/>
      <c r="Z213" s="36"/>
      <c r="AA213" s="36"/>
      <c r="AB213" s="36"/>
      <c r="AC213" s="40"/>
      <c r="AD213" s="40"/>
      <c r="AE213" s="36"/>
      <c r="AF213" s="116"/>
      <c r="AG213" s="774"/>
      <c r="AH213" s="735"/>
      <c r="AI213" s="735"/>
      <c r="AJ213" s="735"/>
      <c r="AK213" s="735"/>
      <c r="AL213" s="735"/>
      <c r="AM213" s="735"/>
      <c r="AN213" s="735"/>
      <c r="AO213" s="857"/>
      <c r="AP213" s="735"/>
      <c r="AQ213" s="735"/>
      <c r="AR213" s="735"/>
      <c r="AS213" s="735"/>
      <c r="AT213" s="735"/>
      <c r="AU213" s="764"/>
    </row>
    <row r="214" spans="1:47" ht="17.25" customHeight="1">
      <c r="A214" s="780"/>
      <c r="B214" s="735"/>
      <c r="C214" s="724"/>
      <c r="D214" s="106" t="s">
        <v>95</v>
      </c>
      <c r="E214" s="40">
        <v>0</v>
      </c>
      <c r="F214" s="38"/>
      <c r="G214" s="38"/>
      <c r="H214" s="38"/>
      <c r="I214" s="38"/>
      <c r="J214" s="38"/>
      <c r="K214" s="38"/>
      <c r="L214" s="38"/>
      <c r="M214" s="38"/>
      <c r="N214" s="38"/>
      <c r="O214" s="38"/>
      <c r="P214" s="38"/>
      <c r="Q214" s="38"/>
      <c r="R214" s="38"/>
      <c r="S214" s="117"/>
      <c r="T214" s="113"/>
      <c r="U214" s="41"/>
      <c r="V214" s="41"/>
      <c r="W214" s="41"/>
      <c r="X214" s="41"/>
      <c r="Y214" s="41"/>
      <c r="Z214" s="41"/>
      <c r="AA214" s="41"/>
      <c r="AB214" s="41"/>
      <c r="AC214" s="38"/>
      <c r="AD214" s="40"/>
      <c r="AE214" s="41"/>
      <c r="AF214" s="117"/>
      <c r="AG214" s="774"/>
      <c r="AH214" s="735"/>
      <c r="AI214" s="735"/>
      <c r="AJ214" s="735"/>
      <c r="AK214" s="735"/>
      <c r="AL214" s="735"/>
      <c r="AM214" s="735"/>
      <c r="AN214" s="735"/>
      <c r="AO214" s="857"/>
      <c r="AP214" s="735"/>
      <c r="AQ214" s="735"/>
      <c r="AR214" s="735"/>
      <c r="AS214" s="735"/>
      <c r="AT214" s="735"/>
      <c r="AU214" s="764"/>
    </row>
    <row r="215" spans="1:47" ht="17.25" customHeight="1">
      <c r="A215" s="780"/>
      <c r="B215" s="735"/>
      <c r="C215" s="724"/>
      <c r="D215" s="107" t="s">
        <v>7</v>
      </c>
      <c r="E215" s="40">
        <v>0</v>
      </c>
      <c r="F215" s="38"/>
      <c r="G215" s="38"/>
      <c r="H215" s="38"/>
      <c r="I215" s="38"/>
      <c r="J215" s="38"/>
      <c r="K215" s="38"/>
      <c r="L215" s="38"/>
      <c r="M215" s="38"/>
      <c r="N215" s="38"/>
      <c r="O215" s="38"/>
      <c r="P215" s="38"/>
      <c r="Q215" s="38"/>
      <c r="R215" s="38"/>
      <c r="S215" s="117"/>
      <c r="T215" s="113"/>
      <c r="U215" s="41"/>
      <c r="V215" s="41"/>
      <c r="W215" s="41"/>
      <c r="X215" s="41"/>
      <c r="Y215" s="41"/>
      <c r="Z215" s="41"/>
      <c r="AA215" s="41"/>
      <c r="AB215" s="41"/>
      <c r="AC215" s="38"/>
      <c r="AD215" s="40"/>
      <c r="AE215" s="41"/>
      <c r="AF215" s="117"/>
      <c r="AG215" s="774"/>
      <c r="AH215" s="735"/>
      <c r="AI215" s="735"/>
      <c r="AJ215" s="735"/>
      <c r="AK215" s="735"/>
      <c r="AL215" s="735"/>
      <c r="AM215" s="735"/>
      <c r="AN215" s="735"/>
      <c r="AO215" s="857"/>
      <c r="AP215" s="735"/>
      <c r="AQ215" s="735"/>
      <c r="AR215" s="735"/>
      <c r="AS215" s="735"/>
      <c r="AT215" s="735"/>
      <c r="AU215" s="764"/>
    </row>
    <row r="216" spans="1:47" ht="17.25" customHeight="1">
      <c r="A216" s="780"/>
      <c r="B216" s="735"/>
      <c r="C216" s="724"/>
      <c r="D216" s="106" t="s">
        <v>96</v>
      </c>
      <c r="E216" s="153">
        <f aca="true" t="shared" si="47" ref="E216">+E212+E215</f>
        <v>18</v>
      </c>
      <c r="F216" s="154"/>
      <c r="G216" s="154"/>
      <c r="H216" s="154"/>
      <c r="I216" s="154"/>
      <c r="J216" s="154"/>
      <c r="K216" s="154"/>
      <c r="L216" s="154"/>
      <c r="M216" s="154"/>
      <c r="N216" s="154"/>
      <c r="O216" s="154"/>
      <c r="P216" s="154"/>
      <c r="Q216" s="154"/>
      <c r="R216" s="154"/>
      <c r="S216" s="155"/>
      <c r="T216" s="156"/>
      <c r="U216" s="157"/>
      <c r="V216" s="157"/>
      <c r="W216" s="157"/>
      <c r="X216" s="157"/>
      <c r="Y216" s="157"/>
      <c r="Z216" s="157"/>
      <c r="AA216" s="157"/>
      <c r="AB216" s="157"/>
      <c r="AC216" s="154"/>
      <c r="AD216" s="158"/>
      <c r="AE216" s="157"/>
      <c r="AF216" s="155"/>
      <c r="AG216" s="774"/>
      <c r="AH216" s="735"/>
      <c r="AI216" s="735"/>
      <c r="AJ216" s="735"/>
      <c r="AK216" s="735"/>
      <c r="AL216" s="735"/>
      <c r="AM216" s="735"/>
      <c r="AN216" s="735"/>
      <c r="AO216" s="857"/>
      <c r="AP216" s="735"/>
      <c r="AQ216" s="735"/>
      <c r="AR216" s="735"/>
      <c r="AS216" s="735"/>
      <c r="AT216" s="735"/>
      <c r="AU216" s="764"/>
    </row>
    <row r="217" spans="1:47" ht="17.25" customHeight="1">
      <c r="A217" s="780"/>
      <c r="B217" s="735"/>
      <c r="C217" s="724"/>
      <c r="D217" s="107" t="s">
        <v>99</v>
      </c>
      <c r="E217" s="153">
        <f aca="true" t="shared" si="48" ref="E217">+E213+E215</f>
        <v>2294118</v>
      </c>
      <c r="F217" s="154"/>
      <c r="G217" s="154"/>
      <c r="H217" s="154"/>
      <c r="I217" s="154"/>
      <c r="J217" s="154"/>
      <c r="K217" s="154"/>
      <c r="L217" s="154"/>
      <c r="M217" s="154"/>
      <c r="N217" s="154"/>
      <c r="O217" s="154"/>
      <c r="P217" s="154"/>
      <c r="Q217" s="154"/>
      <c r="R217" s="154"/>
      <c r="S217" s="155"/>
      <c r="T217" s="156"/>
      <c r="U217" s="157"/>
      <c r="V217" s="157"/>
      <c r="W217" s="157"/>
      <c r="X217" s="157"/>
      <c r="Y217" s="157"/>
      <c r="Z217" s="157"/>
      <c r="AA217" s="157"/>
      <c r="AB217" s="157"/>
      <c r="AC217" s="154"/>
      <c r="AD217" s="158"/>
      <c r="AE217" s="157"/>
      <c r="AF217" s="155"/>
      <c r="AG217" s="775"/>
      <c r="AH217" s="736"/>
      <c r="AI217" s="736"/>
      <c r="AJ217" s="736"/>
      <c r="AK217" s="736"/>
      <c r="AL217" s="736"/>
      <c r="AM217" s="736"/>
      <c r="AN217" s="736"/>
      <c r="AO217" s="857"/>
      <c r="AP217" s="736"/>
      <c r="AQ217" s="736"/>
      <c r="AR217" s="736"/>
      <c r="AS217" s="736"/>
      <c r="AT217" s="736"/>
      <c r="AU217" s="764"/>
    </row>
    <row r="218" spans="1:47" ht="17.25" customHeight="1">
      <c r="A218" s="780"/>
      <c r="B218" s="735"/>
      <c r="C218" s="724" t="s">
        <v>238</v>
      </c>
      <c r="D218" s="106" t="s">
        <v>94</v>
      </c>
      <c r="E218" s="40">
        <f>+VLOOKUP(C218,'FLORA 2020'!$B$1:$I$20,8,0)</f>
        <v>97</v>
      </c>
      <c r="F218" s="40"/>
      <c r="G218" s="40"/>
      <c r="H218" s="40"/>
      <c r="I218" s="40"/>
      <c r="J218" s="40"/>
      <c r="K218" s="40"/>
      <c r="L218" s="40"/>
      <c r="M218" s="40"/>
      <c r="N218" s="40"/>
      <c r="O218" s="40"/>
      <c r="P218" s="40"/>
      <c r="Q218" s="40"/>
      <c r="R218" s="109"/>
      <c r="S218" s="115"/>
      <c r="T218" s="111"/>
      <c r="U218" s="110"/>
      <c r="V218" s="110"/>
      <c r="W218" s="110"/>
      <c r="X218" s="110"/>
      <c r="Y218" s="110"/>
      <c r="Z218" s="110"/>
      <c r="AA218" s="110"/>
      <c r="AB218" s="110"/>
      <c r="AC218" s="38"/>
      <c r="AD218" s="39"/>
      <c r="AE218" s="110"/>
      <c r="AF218" s="115"/>
      <c r="AG218" s="773" t="str">
        <f aca="true" t="shared" si="49" ref="AG218">+C218</f>
        <v>16-PUENTE ARANDA</v>
      </c>
      <c r="AH218" s="734" t="s">
        <v>257</v>
      </c>
      <c r="AI218" s="734" t="s">
        <v>257</v>
      </c>
      <c r="AJ218" s="734" t="s">
        <v>257</v>
      </c>
      <c r="AK218" s="734" t="s">
        <v>257</v>
      </c>
      <c r="AL218" s="734" t="s">
        <v>257</v>
      </c>
      <c r="AM218" s="734"/>
      <c r="AN218" s="734"/>
      <c r="AO218" s="857"/>
      <c r="AP218" s="734" t="s">
        <v>257</v>
      </c>
      <c r="AQ218" s="734" t="s">
        <v>257</v>
      </c>
      <c r="AR218" s="734" t="s">
        <v>259</v>
      </c>
      <c r="AS218" s="734" t="s">
        <v>260</v>
      </c>
      <c r="AT218" s="734"/>
      <c r="AU218" s="764"/>
    </row>
    <row r="219" spans="1:47" ht="17.25" customHeight="1">
      <c r="A219" s="780"/>
      <c r="B219" s="735"/>
      <c r="C219" s="724"/>
      <c r="D219" s="107" t="s">
        <v>6</v>
      </c>
      <c r="E219" s="40">
        <f>+VLOOKUP(C218,'FLORA 2020'!$B$1:$I$20,7,0)</f>
        <v>12550173</v>
      </c>
      <c r="F219" s="40"/>
      <c r="G219" s="40"/>
      <c r="H219" s="40"/>
      <c r="I219" s="40"/>
      <c r="J219" s="40"/>
      <c r="K219" s="40"/>
      <c r="L219" s="40"/>
      <c r="M219" s="40"/>
      <c r="N219" s="40"/>
      <c r="O219" s="40"/>
      <c r="P219" s="40"/>
      <c r="Q219" s="40"/>
      <c r="R219" s="40"/>
      <c r="S219" s="116"/>
      <c r="T219" s="112"/>
      <c r="U219" s="36"/>
      <c r="V219" s="36"/>
      <c r="W219" s="36"/>
      <c r="X219" s="36"/>
      <c r="Y219" s="36"/>
      <c r="Z219" s="36"/>
      <c r="AA219" s="36"/>
      <c r="AB219" s="36"/>
      <c r="AC219" s="40"/>
      <c r="AD219" s="40"/>
      <c r="AE219" s="36"/>
      <c r="AF219" s="116"/>
      <c r="AG219" s="774"/>
      <c r="AH219" s="735"/>
      <c r="AI219" s="735"/>
      <c r="AJ219" s="735"/>
      <c r="AK219" s="735"/>
      <c r="AL219" s="735"/>
      <c r="AM219" s="735"/>
      <c r="AN219" s="735"/>
      <c r="AO219" s="857"/>
      <c r="AP219" s="735"/>
      <c r="AQ219" s="735"/>
      <c r="AR219" s="735"/>
      <c r="AS219" s="735"/>
      <c r="AT219" s="735"/>
      <c r="AU219" s="764"/>
    </row>
    <row r="220" spans="1:47" ht="17.25" customHeight="1">
      <c r="A220" s="780"/>
      <c r="B220" s="735"/>
      <c r="C220" s="724"/>
      <c r="D220" s="106" t="s">
        <v>95</v>
      </c>
      <c r="E220" s="40">
        <v>0</v>
      </c>
      <c r="F220" s="38"/>
      <c r="G220" s="38"/>
      <c r="H220" s="38"/>
      <c r="I220" s="38"/>
      <c r="J220" s="38"/>
      <c r="K220" s="38"/>
      <c r="L220" s="38"/>
      <c r="M220" s="38"/>
      <c r="N220" s="38"/>
      <c r="O220" s="38"/>
      <c r="P220" s="38"/>
      <c r="Q220" s="38"/>
      <c r="R220" s="38"/>
      <c r="S220" s="117"/>
      <c r="T220" s="113"/>
      <c r="U220" s="41"/>
      <c r="V220" s="41"/>
      <c r="W220" s="41"/>
      <c r="X220" s="41"/>
      <c r="Y220" s="41"/>
      <c r="Z220" s="41"/>
      <c r="AA220" s="41"/>
      <c r="AB220" s="41"/>
      <c r="AC220" s="38"/>
      <c r="AD220" s="40"/>
      <c r="AE220" s="41"/>
      <c r="AF220" s="117"/>
      <c r="AG220" s="774"/>
      <c r="AH220" s="735"/>
      <c r="AI220" s="735"/>
      <c r="AJ220" s="735"/>
      <c r="AK220" s="735"/>
      <c r="AL220" s="735"/>
      <c r="AM220" s="735"/>
      <c r="AN220" s="735"/>
      <c r="AO220" s="857"/>
      <c r="AP220" s="735"/>
      <c r="AQ220" s="735"/>
      <c r="AR220" s="735"/>
      <c r="AS220" s="735"/>
      <c r="AT220" s="735"/>
      <c r="AU220" s="764"/>
    </row>
    <row r="221" spans="1:47" ht="17.25" customHeight="1">
      <c r="A221" s="780"/>
      <c r="B221" s="735"/>
      <c r="C221" s="724"/>
      <c r="D221" s="107" t="s">
        <v>7</v>
      </c>
      <c r="E221" s="40">
        <v>0</v>
      </c>
      <c r="F221" s="38"/>
      <c r="G221" s="38"/>
      <c r="H221" s="38"/>
      <c r="I221" s="38"/>
      <c r="J221" s="38"/>
      <c r="K221" s="38"/>
      <c r="L221" s="38"/>
      <c r="M221" s="38"/>
      <c r="N221" s="38"/>
      <c r="O221" s="38"/>
      <c r="P221" s="38"/>
      <c r="Q221" s="38"/>
      <c r="R221" s="38"/>
      <c r="S221" s="117"/>
      <c r="T221" s="113"/>
      <c r="U221" s="41"/>
      <c r="V221" s="41"/>
      <c r="W221" s="41"/>
      <c r="X221" s="41"/>
      <c r="Y221" s="41"/>
      <c r="Z221" s="41"/>
      <c r="AA221" s="41"/>
      <c r="AB221" s="41"/>
      <c r="AC221" s="38"/>
      <c r="AD221" s="40"/>
      <c r="AE221" s="41"/>
      <c r="AF221" s="117"/>
      <c r="AG221" s="774"/>
      <c r="AH221" s="735"/>
      <c r="AI221" s="735"/>
      <c r="AJ221" s="735"/>
      <c r="AK221" s="735"/>
      <c r="AL221" s="735"/>
      <c r="AM221" s="735"/>
      <c r="AN221" s="735"/>
      <c r="AO221" s="857"/>
      <c r="AP221" s="735"/>
      <c r="AQ221" s="735"/>
      <c r="AR221" s="735"/>
      <c r="AS221" s="735"/>
      <c r="AT221" s="735"/>
      <c r="AU221" s="764"/>
    </row>
    <row r="222" spans="1:47" ht="17.25" customHeight="1">
      <c r="A222" s="780"/>
      <c r="B222" s="735"/>
      <c r="C222" s="724"/>
      <c r="D222" s="106" t="s">
        <v>96</v>
      </c>
      <c r="E222" s="153">
        <f aca="true" t="shared" si="50" ref="E222">+E218+E221</f>
        <v>97</v>
      </c>
      <c r="F222" s="154"/>
      <c r="G222" s="154"/>
      <c r="H222" s="154"/>
      <c r="I222" s="154"/>
      <c r="J222" s="154"/>
      <c r="K222" s="154"/>
      <c r="L222" s="154"/>
      <c r="M222" s="154"/>
      <c r="N222" s="154"/>
      <c r="O222" s="154"/>
      <c r="P222" s="154"/>
      <c r="Q222" s="154"/>
      <c r="R222" s="154"/>
      <c r="S222" s="155"/>
      <c r="T222" s="156"/>
      <c r="U222" s="157"/>
      <c r="V222" s="157"/>
      <c r="W222" s="157"/>
      <c r="X222" s="157"/>
      <c r="Y222" s="157"/>
      <c r="Z222" s="157"/>
      <c r="AA222" s="157"/>
      <c r="AB222" s="157"/>
      <c r="AC222" s="154"/>
      <c r="AD222" s="158"/>
      <c r="AE222" s="157"/>
      <c r="AF222" s="155"/>
      <c r="AG222" s="774"/>
      <c r="AH222" s="735"/>
      <c r="AI222" s="735"/>
      <c r="AJ222" s="735"/>
      <c r="AK222" s="735"/>
      <c r="AL222" s="735"/>
      <c r="AM222" s="735"/>
      <c r="AN222" s="735"/>
      <c r="AO222" s="857"/>
      <c r="AP222" s="735"/>
      <c r="AQ222" s="735"/>
      <c r="AR222" s="735"/>
      <c r="AS222" s="735"/>
      <c r="AT222" s="735"/>
      <c r="AU222" s="764"/>
    </row>
    <row r="223" spans="1:47" ht="17.25" customHeight="1">
      <c r="A223" s="780"/>
      <c r="B223" s="735"/>
      <c r="C223" s="724"/>
      <c r="D223" s="107" t="s">
        <v>99</v>
      </c>
      <c r="E223" s="153">
        <f aca="true" t="shared" si="51" ref="E223">+E219+E221</f>
        <v>12550173</v>
      </c>
      <c r="F223" s="154"/>
      <c r="G223" s="154"/>
      <c r="H223" s="154"/>
      <c r="I223" s="154"/>
      <c r="J223" s="154"/>
      <c r="K223" s="154"/>
      <c r="L223" s="154"/>
      <c r="M223" s="154"/>
      <c r="N223" s="154"/>
      <c r="O223" s="154"/>
      <c r="P223" s="154"/>
      <c r="Q223" s="154"/>
      <c r="R223" s="154"/>
      <c r="S223" s="155"/>
      <c r="T223" s="156"/>
      <c r="U223" s="157"/>
      <c r="V223" s="157"/>
      <c r="W223" s="157"/>
      <c r="X223" s="157"/>
      <c r="Y223" s="157"/>
      <c r="Z223" s="157"/>
      <c r="AA223" s="157"/>
      <c r="AB223" s="157"/>
      <c r="AC223" s="154"/>
      <c r="AD223" s="158"/>
      <c r="AE223" s="157"/>
      <c r="AF223" s="155"/>
      <c r="AG223" s="775"/>
      <c r="AH223" s="736"/>
      <c r="AI223" s="736"/>
      <c r="AJ223" s="736"/>
      <c r="AK223" s="736"/>
      <c r="AL223" s="736"/>
      <c r="AM223" s="736"/>
      <c r="AN223" s="736"/>
      <c r="AO223" s="857"/>
      <c r="AP223" s="736"/>
      <c r="AQ223" s="736"/>
      <c r="AR223" s="736"/>
      <c r="AS223" s="736"/>
      <c r="AT223" s="736"/>
      <c r="AU223" s="764"/>
    </row>
    <row r="224" spans="1:47" ht="17.25" customHeight="1">
      <c r="A224" s="780"/>
      <c r="B224" s="735"/>
      <c r="C224" s="724" t="s">
        <v>239</v>
      </c>
      <c r="D224" s="106" t="s">
        <v>94</v>
      </c>
      <c r="E224" s="40">
        <f>+VLOOKUP(C224,'FLORA 2020'!$B$1:$I$20,8,0)</f>
        <v>14</v>
      </c>
      <c r="F224" s="40"/>
      <c r="G224" s="40"/>
      <c r="H224" s="40"/>
      <c r="I224" s="40"/>
      <c r="J224" s="40"/>
      <c r="K224" s="40"/>
      <c r="L224" s="40"/>
      <c r="M224" s="40"/>
      <c r="N224" s="40"/>
      <c r="O224" s="40"/>
      <c r="P224" s="40"/>
      <c r="Q224" s="40"/>
      <c r="R224" s="109"/>
      <c r="S224" s="115"/>
      <c r="T224" s="111"/>
      <c r="U224" s="110"/>
      <c r="V224" s="110"/>
      <c r="W224" s="110"/>
      <c r="X224" s="110"/>
      <c r="Y224" s="110"/>
      <c r="Z224" s="110"/>
      <c r="AA224" s="110"/>
      <c r="AB224" s="110"/>
      <c r="AC224" s="38"/>
      <c r="AD224" s="39"/>
      <c r="AE224" s="110"/>
      <c r="AF224" s="115"/>
      <c r="AG224" s="773" t="str">
        <f aca="true" t="shared" si="52" ref="AG224">+C224</f>
        <v>17-CANDELARIA</v>
      </c>
      <c r="AH224" s="734" t="s">
        <v>257</v>
      </c>
      <c r="AI224" s="734" t="s">
        <v>257</v>
      </c>
      <c r="AJ224" s="734" t="s">
        <v>257</v>
      </c>
      <c r="AK224" s="734" t="s">
        <v>257</v>
      </c>
      <c r="AL224" s="734" t="s">
        <v>257</v>
      </c>
      <c r="AM224" s="734"/>
      <c r="AN224" s="734"/>
      <c r="AO224" s="857"/>
      <c r="AP224" s="734" t="s">
        <v>257</v>
      </c>
      <c r="AQ224" s="734" t="s">
        <v>257</v>
      </c>
      <c r="AR224" s="734" t="s">
        <v>259</v>
      </c>
      <c r="AS224" s="734" t="s">
        <v>260</v>
      </c>
      <c r="AT224" s="734"/>
      <c r="AU224" s="764"/>
    </row>
    <row r="225" spans="1:47" ht="17.25" customHeight="1">
      <c r="A225" s="780"/>
      <c r="B225" s="735"/>
      <c r="C225" s="724"/>
      <c r="D225" s="107" t="s">
        <v>6</v>
      </c>
      <c r="E225" s="40">
        <f>+VLOOKUP(C224,'FLORA 2020'!$B$1:$I$20,7,0)</f>
        <v>1776817</v>
      </c>
      <c r="F225" s="40"/>
      <c r="G225" s="40"/>
      <c r="H225" s="40"/>
      <c r="I225" s="40"/>
      <c r="J225" s="40"/>
      <c r="K225" s="40"/>
      <c r="L225" s="40"/>
      <c r="M225" s="40"/>
      <c r="N225" s="40"/>
      <c r="O225" s="40"/>
      <c r="P225" s="40"/>
      <c r="Q225" s="40"/>
      <c r="R225" s="40"/>
      <c r="S225" s="116"/>
      <c r="T225" s="112"/>
      <c r="U225" s="36"/>
      <c r="V225" s="36"/>
      <c r="W225" s="36"/>
      <c r="X225" s="36"/>
      <c r="Y225" s="36"/>
      <c r="Z225" s="36"/>
      <c r="AA225" s="36"/>
      <c r="AB225" s="36"/>
      <c r="AC225" s="40"/>
      <c r="AD225" s="40"/>
      <c r="AE225" s="36"/>
      <c r="AF225" s="116"/>
      <c r="AG225" s="774"/>
      <c r="AH225" s="735"/>
      <c r="AI225" s="735"/>
      <c r="AJ225" s="735"/>
      <c r="AK225" s="735"/>
      <c r="AL225" s="735"/>
      <c r="AM225" s="735"/>
      <c r="AN225" s="735"/>
      <c r="AO225" s="857"/>
      <c r="AP225" s="735"/>
      <c r="AQ225" s="735"/>
      <c r="AR225" s="735"/>
      <c r="AS225" s="735"/>
      <c r="AT225" s="735"/>
      <c r="AU225" s="764"/>
    </row>
    <row r="226" spans="1:47" ht="17.25" customHeight="1">
      <c r="A226" s="780"/>
      <c r="B226" s="735"/>
      <c r="C226" s="724"/>
      <c r="D226" s="106" t="s">
        <v>95</v>
      </c>
      <c r="E226" s="40">
        <v>0</v>
      </c>
      <c r="F226" s="38"/>
      <c r="G226" s="38"/>
      <c r="H226" s="38"/>
      <c r="I226" s="38"/>
      <c r="J226" s="38"/>
      <c r="K226" s="38"/>
      <c r="L226" s="38"/>
      <c r="M226" s="38"/>
      <c r="N226" s="38"/>
      <c r="O226" s="38"/>
      <c r="P226" s="38"/>
      <c r="Q226" s="38"/>
      <c r="R226" s="38"/>
      <c r="S226" s="117"/>
      <c r="T226" s="113"/>
      <c r="U226" s="41"/>
      <c r="V226" s="41"/>
      <c r="W226" s="41"/>
      <c r="X226" s="41"/>
      <c r="Y226" s="41"/>
      <c r="Z226" s="41"/>
      <c r="AA226" s="41"/>
      <c r="AB226" s="41"/>
      <c r="AC226" s="38"/>
      <c r="AD226" s="40"/>
      <c r="AE226" s="41"/>
      <c r="AF226" s="117"/>
      <c r="AG226" s="774"/>
      <c r="AH226" s="735"/>
      <c r="AI226" s="735"/>
      <c r="AJ226" s="735"/>
      <c r="AK226" s="735"/>
      <c r="AL226" s="735"/>
      <c r="AM226" s="735"/>
      <c r="AN226" s="735"/>
      <c r="AO226" s="857"/>
      <c r="AP226" s="735"/>
      <c r="AQ226" s="735"/>
      <c r="AR226" s="735"/>
      <c r="AS226" s="735"/>
      <c r="AT226" s="735"/>
      <c r="AU226" s="764"/>
    </row>
    <row r="227" spans="1:47" ht="17.25" customHeight="1">
      <c r="A227" s="780"/>
      <c r="B227" s="735"/>
      <c r="C227" s="724"/>
      <c r="D227" s="107" t="s">
        <v>7</v>
      </c>
      <c r="E227" s="40">
        <v>0</v>
      </c>
      <c r="F227" s="38"/>
      <c r="G227" s="38"/>
      <c r="H227" s="38"/>
      <c r="I227" s="38"/>
      <c r="J227" s="38"/>
      <c r="K227" s="38"/>
      <c r="L227" s="38"/>
      <c r="M227" s="38"/>
      <c r="N227" s="38"/>
      <c r="O227" s="38"/>
      <c r="P227" s="38"/>
      <c r="Q227" s="38"/>
      <c r="R227" s="38"/>
      <c r="S227" s="117"/>
      <c r="T227" s="113"/>
      <c r="U227" s="41"/>
      <c r="V227" s="41"/>
      <c r="W227" s="41"/>
      <c r="X227" s="41"/>
      <c r="Y227" s="41"/>
      <c r="Z227" s="41"/>
      <c r="AA227" s="41"/>
      <c r="AB227" s="41"/>
      <c r="AC227" s="38"/>
      <c r="AD227" s="40"/>
      <c r="AE227" s="41"/>
      <c r="AF227" s="117"/>
      <c r="AG227" s="774"/>
      <c r="AH227" s="735"/>
      <c r="AI227" s="735"/>
      <c r="AJ227" s="735"/>
      <c r="AK227" s="735"/>
      <c r="AL227" s="735"/>
      <c r="AM227" s="735"/>
      <c r="AN227" s="735"/>
      <c r="AO227" s="857"/>
      <c r="AP227" s="735"/>
      <c r="AQ227" s="735"/>
      <c r="AR227" s="735"/>
      <c r="AS227" s="735"/>
      <c r="AT227" s="735"/>
      <c r="AU227" s="764"/>
    </row>
    <row r="228" spans="1:47" ht="17.25" customHeight="1">
      <c r="A228" s="780"/>
      <c r="B228" s="735"/>
      <c r="C228" s="724"/>
      <c r="D228" s="106" t="s">
        <v>96</v>
      </c>
      <c r="E228" s="153">
        <f aca="true" t="shared" si="53" ref="E228">+E224+E227</f>
        <v>14</v>
      </c>
      <c r="F228" s="154"/>
      <c r="G228" s="154"/>
      <c r="H228" s="154"/>
      <c r="I228" s="154"/>
      <c r="J228" s="154"/>
      <c r="K228" s="154"/>
      <c r="L228" s="154"/>
      <c r="M228" s="154"/>
      <c r="N228" s="154"/>
      <c r="O228" s="154"/>
      <c r="P228" s="154"/>
      <c r="Q228" s="154"/>
      <c r="R228" s="154"/>
      <c r="S228" s="155"/>
      <c r="T228" s="156"/>
      <c r="U228" s="157"/>
      <c r="V228" s="157"/>
      <c r="W228" s="157"/>
      <c r="X228" s="157"/>
      <c r="Y228" s="157"/>
      <c r="Z228" s="157"/>
      <c r="AA228" s="157"/>
      <c r="AB228" s="157"/>
      <c r="AC228" s="154"/>
      <c r="AD228" s="158"/>
      <c r="AE228" s="157"/>
      <c r="AF228" s="155"/>
      <c r="AG228" s="774"/>
      <c r="AH228" s="735"/>
      <c r="AI228" s="735"/>
      <c r="AJ228" s="735"/>
      <c r="AK228" s="735"/>
      <c r="AL228" s="735"/>
      <c r="AM228" s="735"/>
      <c r="AN228" s="735"/>
      <c r="AO228" s="857"/>
      <c r="AP228" s="735"/>
      <c r="AQ228" s="735"/>
      <c r="AR228" s="735"/>
      <c r="AS228" s="735"/>
      <c r="AT228" s="735"/>
      <c r="AU228" s="764"/>
    </row>
    <row r="229" spans="1:47" ht="17.25" customHeight="1">
      <c r="A229" s="780"/>
      <c r="B229" s="735"/>
      <c r="C229" s="724"/>
      <c r="D229" s="107" t="s">
        <v>99</v>
      </c>
      <c r="E229" s="153">
        <f aca="true" t="shared" si="54" ref="E229">+E225+E227</f>
        <v>1776817</v>
      </c>
      <c r="F229" s="154"/>
      <c r="G229" s="154"/>
      <c r="H229" s="154"/>
      <c r="I229" s="154"/>
      <c r="J229" s="154"/>
      <c r="K229" s="154"/>
      <c r="L229" s="154"/>
      <c r="M229" s="154"/>
      <c r="N229" s="154"/>
      <c r="O229" s="154"/>
      <c r="P229" s="154"/>
      <c r="Q229" s="154"/>
      <c r="R229" s="154"/>
      <c r="S229" s="155"/>
      <c r="T229" s="156"/>
      <c r="U229" s="157"/>
      <c r="V229" s="157"/>
      <c r="W229" s="157"/>
      <c r="X229" s="157"/>
      <c r="Y229" s="157"/>
      <c r="Z229" s="157"/>
      <c r="AA229" s="157"/>
      <c r="AB229" s="157"/>
      <c r="AC229" s="154"/>
      <c r="AD229" s="158"/>
      <c r="AE229" s="157"/>
      <c r="AF229" s="155"/>
      <c r="AG229" s="775"/>
      <c r="AH229" s="736"/>
      <c r="AI229" s="736"/>
      <c r="AJ229" s="736"/>
      <c r="AK229" s="736"/>
      <c r="AL229" s="736"/>
      <c r="AM229" s="736"/>
      <c r="AN229" s="736"/>
      <c r="AO229" s="857"/>
      <c r="AP229" s="736"/>
      <c r="AQ229" s="736"/>
      <c r="AR229" s="736"/>
      <c r="AS229" s="736"/>
      <c r="AT229" s="736"/>
      <c r="AU229" s="764"/>
    </row>
    <row r="230" spans="1:47" ht="17.25" customHeight="1">
      <c r="A230" s="780"/>
      <c r="B230" s="735"/>
      <c r="C230" s="724" t="s">
        <v>240</v>
      </c>
      <c r="D230" s="106" t="s">
        <v>94</v>
      </c>
      <c r="E230" s="40">
        <f>+VLOOKUP(C230,'FLORA 2020'!$B$1:$I$20,8,0)</f>
        <v>67</v>
      </c>
      <c r="F230" s="40"/>
      <c r="G230" s="40"/>
      <c r="H230" s="40"/>
      <c r="I230" s="40"/>
      <c r="J230" s="40"/>
      <c r="K230" s="40"/>
      <c r="L230" s="40"/>
      <c r="M230" s="40"/>
      <c r="N230" s="40"/>
      <c r="O230" s="40"/>
      <c r="P230" s="40"/>
      <c r="Q230" s="40"/>
      <c r="R230" s="109"/>
      <c r="S230" s="115"/>
      <c r="T230" s="111"/>
      <c r="U230" s="110"/>
      <c r="V230" s="110"/>
      <c r="W230" s="110"/>
      <c r="X230" s="110"/>
      <c r="Y230" s="110"/>
      <c r="Z230" s="110"/>
      <c r="AA230" s="110"/>
      <c r="AB230" s="110"/>
      <c r="AC230" s="38"/>
      <c r="AD230" s="39"/>
      <c r="AE230" s="110"/>
      <c r="AF230" s="115"/>
      <c r="AG230" s="773" t="str">
        <f aca="true" t="shared" si="55" ref="AG230">+C230</f>
        <v>18-RAFAEL URIBE URIBE</v>
      </c>
      <c r="AH230" s="734" t="s">
        <v>257</v>
      </c>
      <c r="AI230" s="734" t="s">
        <v>257</v>
      </c>
      <c r="AJ230" s="734" t="s">
        <v>257</v>
      </c>
      <c r="AK230" s="734" t="s">
        <v>257</v>
      </c>
      <c r="AL230" s="734" t="s">
        <v>257</v>
      </c>
      <c r="AM230" s="734"/>
      <c r="AN230" s="734"/>
      <c r="AO230" s="857"/>
      <c r="AP230" s="734" t="s">
        <v>257</v>
      </c>
      <c r="AQ230" s="734" t="s">
        <v>257</v>
      </c>
      <c r="AR230" s="734" t="s">
        <v>259</v>
      </c>
      <c r="AS230" s="734" t="s">
        <v>260</v>
      </c>
      <c r="AT230" s="734"/>
      <c r="AU230" s="764"/>
    </row>
    <row r="231" spans="1:47" ht="17.25" customHeight="1">
      <c r="A231" s="780"/>
      <c r="B231" s="735"/>
      <c r="C231" s="724"/>
      <c r="D231" s="107" t="s">
        <v>6</v>
      </c>
      <c r="E231" s="40">
        <f>+VLOOKUP(C230,'FLORA 2020'!$B$1:$I$20,7,0)</f>
        <v>8749135</v>
      </c>
      <c r="F231" s="40"/>
      <c r="G231" s="40"/>
      <c r="H231" s="40"/>
      <c r="I231" s="40"/>
      <c r="J231" s="40"/>
      <c r="K231" s="40"/>
      <c r="L231" s="40"/>
      <c r="M231" s="40"/>
      <c r="N231" s="40"/>
      <c r="O231" s="40"/>
      <c r="P231" s="40"/>
      <c r="Q231" s="40"/>
      <c r="R231" s="40"/>
      <c r="S231" s="116"/>
      <c r="T231" s="112"/>
      <c r="U231" s="36"/>
      <c r="V231" s="36"/>
      <c r="W231" s="36"/>
      <c r="X231" s="36"/>
      <c r="Y231" s="36"/>
      <c r="Z231" s="36"/>
      <c r="AA231" s="36"/>
      <c r="AB231" s="36"/>
      <c r="AC231" s="40"/>
      <c r="AD231" s="40"/>
      <c r="AE231" s="36"/>
      <c r="AF231" s="116"/>
      <c r="AG231" s="774"/>
      <c r="AH231" s="735"/>
      <c r="AI231" s="735"/>
      <c r="AJ231" s="735"/>
      <c r="AK231" s="735"/>
      <c r="AL231" s="735"/>
      <c r="AM231" s="735"/>
      <c r="AN231" s="735"/>
      <c r="AO231" s="857"/>
      <c r="AP231" s="735"/>
      <c r="AQ231" s="735"/>
      <c r="AR231" s="735"/>
      <c r="AS231" s="735"/>
      <c r="AT231" s="735"/>
      <c r="AU231" s="764"/>
    </row>
    <row r="232" spans="1:47" ht="17.25" customHeight="1">
      <c r="A232" s="780"/>
      <c r="B232" s="735"/>
      <c r="C232" s="724"/>
      <c r="D232" s="106" t="s">
        <v>95</v>
      </c>
      <c r="E232" s="40">
        <v>0</v>
      </c>
      <c r="F232" s="38"/>
      <c r="G232" s="38"/>
      <c r="H232" s="38"/>
      <c r="I232" s="38"/>
      <c r="J232" s="38"/>
      <c r="K232" s="38"/>
      <c r="L232" s="38"/>
      <c r="M232" s="38"/>
      <c r="N232" s="38"/>
      <c r="O232" s="38"/>
      <c r="P232" s="38"/>
      <c r="Q232" s="38"/>
      <c r="R232" s="38"/>
      <c r="S232" s="117"/>
      <c r="T232" s="113"/>
      <c r="U232" s="41"/>
      <c r="V232" s="41"/>
      <c r="W232" s="41"/>
      <c r="X232" s="41"/>
      <c r="Y232" s="41"/>
      <c r="Z232" s="41"/>
      <c r="AA232" s="41"/>
      <c r="AB232" s="41"/>
      <c r="AC232" s="38"/>
      <c r="AD232" s="40"/>
      <c r="AE232" s="41"/>
      <c r="AF232" s="117"/>
      <c r="AG232" s="774"/>
      <c r="AH232" s="735"/>
      <c r="AI232" s="735"/>
      <c r="AJ232" s="735"/>
      <c r="AK232" s="735"/>
      <c r="AL232" s="735"/>
      <c r="AM232" s="735"/>
      <c r="AN232" s="735"/>
      <c r="AO232" s="857"/>
      <c r="AP232" s="735"/>
      <c r="AQ232" s="735"/>
      <c r="AR232" s="735"/>
      <c r="AS232" s="735"/>
      <c r="AT232" s="735"/>
      <c r="AU232" s="764"/>
    </row>
    <row r="233" spans="1:47" ht="17.25" customHeight="1">
      <c r="A233" s="780"/>
      <c r="B233" s="735"/>
      <c r="C233" s="724"/>
      <c r="D233" s="107" t="s">
        <v>7</v>
      </c>
      <c r="E233" s="40">
        <v>0</v>
      </c>
      <c r="F233" s="38"/>
      <c r="G233" s="38"/>
      <c r="H233" s="38"/>
      <c r="I233" s="38"/>
      <c r="J233" s="38"/>
      <c r="K233" s="38"/>
      <c r="L233" s="38"/>
      <c r="M233" s="38"/>
      <c r="N233" s="38"/>
      <c r="O233" s="38"/>
      <c r="P233" s="38"/>
      <c r="Q233" s="38"/>
      <c r="R233" s="38"/>
      <c r="S233" s="117"/>
      <c r="T233" s="113"/>
      <c r="U233" s="41"/>
      <c r="V233" s="41"/>
      <c r="W233" s="41"/>
      <c r="X233" s="41"/>
      <c r="Y233" s="41"/>
      <c r="Z233" s="41"/>
      <c r="AA233" s="41"/>
      <c r="AB233" s="41"/>
      <c r="AC233" s="38"/>
      <c r="AD233" s="40"/>
      <c r="AE233" s="41"/>
      <c r="AF233" s="117"/>
      <c r="AG233" s="774"/>
      <c r="AH233" s="735"/>
      <c r="AI233" s="735"/>
      <c r="AJ233" s="735"/>
      <c r="AK233" s="735"/>
      <c r="AL233" s="735"/>
      <c r="AM233" s="735"/>
      <c r="AN233" s="735"/>
      <c r="AO233" s="857"/>
      <c r="AP233" s="735"/>
      <c r="AQ233" s="735"/>
      <c r="AR233" s="735"/>
      <c r="AS233" s="735"/>
      <c r="AT233" s="735"/>
      <c r="AU233" s="764"/>
    </row>
    <row r="234" spans="1:47" ht="17.25" customHeight="1">
      <c r="A234" s="780"/>
      <c r="B234" s="735"/>
      <c r="C234" s="724"/>
      <c r="D234" s="106" t="s">
        <v>96</v>
      </c>
      <c r="E234" s="153">
        <f aca="true" t="shared" si="56" ref="E234">+E230+E233</f>
        <v>67</v>
      </c>
      <c r="F234" s="154"/>
      <c r="G234" s="154"/>
      <c r="H234" s="154"/>
      <c r="I234" s="154"/>
      <c r="J234" s="154"/>
      <c r="K234" s="154"/>
      <c r="L234" s="154"/>
      <c r="M234" s="154"/>
      <c r="N234" s="154"/>
      <c r="O234" s="154"/>
      <c r="P234" s="154"/>
      <c r="Q234" s="154"/>
      <c r="R234" s="154"/>
      <c r="S234" s="155"/>
      <c r="T234" s="156"/>
      <c r="U234" s="157"/>
      <c r="V234" s="157"/>
      <c r="W234" s="157"/>
      <c r="X234" s="157"/>
      <c r="Y234" s="157"/>
      <c r="Z234" s="157"/>
      <c r="AA234" s="157"/>
      <c r="AB234" s="157"/>
      <c r="AC234" s="154"/>
      <c r="AD234" s="158"/>
      <c r="AE234" s="157"/>
      <c r="AF234" s="155"/>
      <c r="AG234" s="774"/>
      <c r="AH234" s="735"/>
      <c r="AI234" s="735"/>
      <c r="AJ234" s="735"/>
      <c r="AK234" s="735"/>
      <c r="AL234" s="735"/>
      <c r="AM234" s="735"/>
      <c r="AN234" s="735"/>
      <c r="AO234" s="857"/>
      <c r="AP234" s="735"/>
      <c r="AQ234" s="735"/>
      <c r="AR234" s="735"/>
      <c r="AS234" s="735"/>
      <c r="AT234" s="735"/>
      <c r="AU234" s="764"/>
    </row>
    <row r="235" spans="1:47" ht="17.25" customHeight="1">
      <c r="A235" s="780"/>
      <c r="B235" s="735"/>
      <c r="C235" s="724"/>
      <c r="D235" s="107" t="s">
        <v>99</v>
      </c>
      <c r="E235" s="153">
        <f aca="true" t="shared" si="57" ref="E235">+E231+E233</f>
        <v>8749135</v>
      </c>
      <c r="F235" s="154"/>
      <c r="G235" s="154"/>
      <c r="H235" s="154"/>
      <c r="I235" s="154"/>
      <c r="J235" s="154"/>
      <c r="K235" s="154"/>
      <c r="L235" s="154"/>
      <c r="M235" s="154"/>
      <c r="N235" s="154"/>
      <c r="O235" s="154"/>
      <c r="P235" s="154"/>
      <c r="Q235" s="154"/>
      <c r="R235" s="154"/>
      <c r="S235" s="155"/>
      <c r="T235" s="156"/>
      <c r="U235" s="157"/>
      <c r="V235" s="157"/>
      <c r="W235" s="157"/>
      <c r="X235" s="157"/>
      <c r="Y235" s="157"/>
      <c r="Z235" s="157"/>
      <c r="AA235" s="157"/>
      <c r="AB235" s="157"/>
      <c r="AC235" s="154"/>
      <c r="AD235" s="158"/>
      <c r="AE235" s="157"/>
      <c r="AF235" s="155"/>
      <c r="AG235" s="775"/>
      <c r="AH235" s="736"/>
      <c r="AI235" s="736"/>
      <c r="AJ235" s="736"/>
      <c r="AK235" s="736"/>
      <c r="AL235" s="736"/>
      <c r="AM235" s="736"/>
      <c r="AN235" s="736"/>
      <c r="AO235" s="857"/>
      <c r="AP235" s="736"/>
      <c r="AQ235" s="736"/>
      <c r="AR235" s="736"/>
      <c r="AS235" s="736"/>
      <c r="AT235" s="736"/>
      <c r="AU235" s="764"/>
    </row>
    <row r="236" spans="1:47" ht="17.25" customHeight="1">
      <c r="A236" s="780"/>
      <c r="B236" s="735"/>
      <c r="C236" s="724" t="s">
        <v>241</v>
      </c>
      <c r="D236" s="106" t="s">
        <v>94</v>
      </c>
      <c r="E236" s="40">
        <f>+VLOOKUP(C236,'FLORA 2020'!$B$1:$I$20,8,0)</f>
        <v>29</v>
      </c>
      <c r="F236" s="40"/>
      <c r="G236" s="40"/>
      <c r="H236" s="40"/>
      <c r="I236" s="40"/>
      <c r="J236" s="40"/>
      <c r="K236" s="40"/>
      <c r="L236" s="40"/>
      <c r="M236" s="40"/>
      <c r="N236" s="40"/>
      <c r="O236" s="40"/>
      <c r="P236" s="40"/>
      <c r="Q236" s="40"/>
      <c r="R236" s="109"/>
      <c r="S236" s="115"/>
      <c r="T236" s="111"/>
      <c r="U236" s="110"/>
      <c r="V236" s="110"/>
      <c r="W236" s="110"/>
      <c r="X236" s="110"/>
      <c r="Y236" s="110"/>
      <c r="Z236" s="110"/>
      <c r="AA236" s="110"/>
      <c r="AB236" s="110"/>
      <c r="AC236" s="38"/>
      <c r="AD236" s="39"/>
      <c r="AE236" s="110"/>
      <c r="AF236" s="115"/>
      <c r="AG236" s="773" t="str">
        <f aca="true" t="shared" si="58" ref="AG236">+C236</f>
        <v>19-CIUDAD BOLIVAR</v>
      </c>
      <c r="AH236" s="734" t="s">
        <v>257</v>
      </c>
      <c r="AI236" s="734" t="s">
        <v>257</v>
      </c>
      <c r="AJ236" s="734" t="s">
        <v>257</v>
      </c>
      <c r="AK236" s="734" t="s">
        <v>257</v>
      </c>
      <c r="AL236" s="734" t="s">
        <v>257</v>
      </c>
      <c r="AM236" s="734"/>
      <c r="AN236" s="734"/>
      <c r="AO236" s="857"/>
      <c r="AP236" s="734" t="s">
        <v>257</v>
      </c>
      <c r="AQ236" s="734" t="s">
        <v>257</v>
      </c>
      <c r="AR236" s="734" t="s">
        <v>259</v>
      </c>
      <c r="AS236" s="734" t="s">
        <v>260</v>
      </c>
      <c r="AT236" s="734"/>
      <c r="AU236" s="764"/>
    </row>
    <row r="237" spans="1:47" ht="17.25" customHeight="1">
      <c r="A237" s="780"/>
      <c r="B237" s="735"/>
      <c r="C237" s="724"/>
      <c r="D237" s="107" t="s">
        <v>6</v>
      </c>
      <c r="E237" s="40">
        <f>+VLOOKUP(C236,'FLORA 2020'!$B$1:$I$20,7,0)</f>
        <v>3756057</v>
      </c>
      <c r="F237" s="40"/>
      <c r="G237" s="40"/>
      <c r="H237" s="40"/>
      <c r="I237" s="40"/>
      <c r="J237" s="40"/>
      <c r="K237" s="40"/>
      <c r="L237" s="40"/>
      <c r="M237" s="40"/>
      <c r="N237" s="40"/>
      <c r="O237" s="40"/>
      <c r="P237" s="40"/>
      <c r="Q237" s="40"/>
      <c r="R237" s="40"/>
      <c r="S237" s="116"/>
      <c r="T237" s="112"/>
      <c r="U237" s="36"/>
      <c r="V237" s="36"/>
      <c r="W237" s="36"/>
      <c r="X237" s="36"/>
      <c r="Y237" s="36"/>
      <c r="Z237" s="36"/>
      <c r="AA237" s="36"/>
      <c r="AB237" s="36"/>
      <c r="AC237" s="40"/>
      <c r="AD237" s="40"/>
      <c r="AE237" s="36"/>
      <c r="AF237" s="116"/>
      <c r="AG237" s="774"/>
      <c r="AH237" s="735"/>
      <c r="AI237" s="735"/>
      <c r="AJ237" s="735"/>
      <c r="AK237" s="735"/>
      <c r="AL237" s="735"/>
      <c r="AM237" s="735"/>
      <c r="AN237" s="735"/>
      <c r="AO237" s="857"/>
      <c r="AP237" s="735"/>
      <c r="AQ237" s="735"/>
      <c r="AR237" s="735"/>
      <c r="AS237" s="735"/>
      <c r="AT237" s="735"/>
      <c r="AU237" s="764"/>
    </row>
    <row r="238" spans="1:47" ht="17.25" customHeight="1">
      <c r="A238" s="780"/>
      <c r="B238" s="735"/>
      <c r="C238" s="724"/>
      <c r="D238" s="106" t="s">
        <v>95</v>
      </c>
      <c r="E238" s="40">
        <v>0</v>
      </c>
      <c r="F238" s="38"/>
      <c r="G238" s="38"/>
      <c r="H238" s="38"/>
      <c r="I238" s="38"/>
      <c r="J238" s="38"/>
      <c r="K238" s="38"/>
      <c r="L238" s="38"/>
      <c r="M238" s="38"/>
      <c r="N238" s="38"/>
      <c r="O238" s="38"/>
      <c r="P238" s="38"/>
      <c r="Q238" s="38"/>
      <c r="R238" s="38"/>
      <c r="S238" s="117"/>
      <c r="T238" s="113"/>
      <c r="U238" s="41"/>
      <c r="V238" s="41"/>
      <c r="W238" s="41"/>
      <c r="X238" s="41"/>
      <c r="Y238" s="41"/>
      <c r="Z238" s="41"/>
      <c r="AA238" s="41"/>
      <c r="AB238" s="41"/>
      <c r="AC238" s="38"/>
      <c r="AD238" s="40"/>
      <c r="AE238" s="41"/>
      <c r="AF238" s="117"/>
      <c r="AG238" s="774"/>
      <c r="AH238" s="735"/>
      <c r="AI238" s="735"/>
      <c r="AJ238" s="735"/>
      <c r="AK238" s="735"/>
      <c r="AL238" s="735"/>
      <c r="AM238" s="735"/>
      <c r="AN238" s="735"/>
      <c r="AO238" s="857"/>
      <c r="AP238" s="735"/>
      <c r="AQ238" s="735"/>
      <c r="AR238" s="735"/>
      <c r="AS238" s="735"/>
      <c r="AT238" s="735"/>
      <c r="AU238" s="764"/>
    </row>
    <row r="239" spans="1:47" ht="17.25" customHeight="1">
      <c r="A239" s="780"/>
      <c r="B239" s="735"/>
      <c r="C239" s="724"/>
      <c r="D239" s="107" t="s">
        <v>7</v>
      </c>
      <c r="E239" s="40">
        <v>0</v>
      </c>
      <c r="F239" s="38"/>
      <c r="G239" s="38"/>
      <c r="H239" s="38"/>
      <c r="I239" s="38"/>
      <c r="J239" s="38"/>
      <c r="K239" s="38"/>
      <c r="L239" s="38"/>
      <c r="M239" s="38"/>
      <c r="N239" s="38"/>
      <c r="O239" s="38"/>
      <c r="P239" s="38"/>
      <c r="Q239" s="38"/>
      <c r="R239" s="38"/>
      <c r="S239" s="117"/>
      <c r="T239" s="113"/>
      <c r="U239" s="41"/>
      <c r="V239" s="41"/>
      <c r="W239" s="41"/>
      <c r="X239" s="41"/>
      <c r="Y239" s="41"/>
      <c r="Z239" s="41"/>
      <c r="AA239" s="41"/>
      <c r="AB239" s="41"/>
      <c r="AC239" s="38"/>
      <c r="AD239" s="40"/>
      <c r="AE239" s="41"/>
      <c r="AF239" s="117"/>
      <c r="AG239" s="774"/>
      <c r="AH239" s="735"/>
      <c r="AI239" s="735"/>
      <c r="AJ239" s="735"/>
      <c r="AK239" s="735"/>
      <c r="AL239" s="735"/>
      <c r="AM239" s="735"/>
      <c r="AN239" s="735"/>
      <c r="AO239" s="857"/>
      <c r="AP239" s="735"/>
      <c r="AQ239" s="735"/>
      <c r="AR239" s="735"/>
      <c r="AS239" s="735"/>
      <c r="AT239" s="735"/>
      <c r="AU239" s="764"/>
    </row>
    <row r="240" spans="1:47" ht="17.25" customHeight="1">
      <c r="A240" s="780"/>
      <c r="B240" s="735"/>
      <c r="C240" s="724"/>
      <c r="D240" s="106" t="s">
        <v>96</v>
      </c>
      <c r="E240" s="153">
        <f aca="true" t="shared" si="59" ref="E240">+E236+E239</f>
        <v>29</v>
      </c>
      <c r="F240" s="154"/>
      <c r="G240" s="154"/>
      <c r="H240" s="154"/>
      <c r="I240" s="154"/>
      <c r="J240" s="154"/>
      <c r="K240" s="154"/>
      <c r="L240" s="154"/>
      <c r="M240" s="154"/>
      <c r="N240" s="154"/>
      <c r="O240" s="154"/>
      <c r="P240" s="154"/>
      <c r="Q240" s="154"/>
      <c r="R240" s="154"/>
      <c r="S240" s="155"/>
      <c r="T240" s="156"/>
      <c r="U240" s="157"/>
      <c r="V240" s="157"/>
      <c r="W240" s="157"/>
      <c r="X240" s="157"/>
      <c r="Y240" s="157"/>
      <c r="Z240" s="157"/>
      <c r="AA240" s="157"/>
      <c r="AB240" s="157"/>
      <c r="AC240" s="154"/>
      <c r="AD240" s="158"/>
      <c r="AE240" s="157"/>
      <c r="AF240" s="155"/>
      <c r="AG240" s="774"/>
      <c r="AH240" s="735"/>
      <c r="AI240" s="735"/>
      <c r="AJ240" s="735"/>
      <c r="AK240" s="735"/>
      <c r="AL240" s="735"/>
      <c r="AM240" s="735"/>
      <c r="AN240" s="735"/>
      <c r="AO240" s="857"/>
      <c r="AP240" s="735"/>
      <c r="AQ240" s="735"/>
      <c r="AR240" s="735"/>
      <c r="AS240" s="735"/>
      <c r="AT240" s="735"/>
      <c r="AU240" s="764"/>
    </row>
    <row r="241" spans="1:47" ht="17.25" customHeight="1">
      <c r="A241" s="780"/>
      <c r="B241" s="735"/>
      <c r="C241" s="724"/>
      <c r="D241" s="107" t="s">
        <v>99</v>
      </c>
      <c r="E241" s="153">
        <f aca="true" t="shared" si="60" ref="E241">+E237+E239</f>
        <v>3756057</v>
      </c>
      <c r="F241" s="154"/>
      <c r="G241" s="154"/>
      <c r="H241" s="154"/>
      <c r="I241" s="154"/>
      <c r="J241" s="154"/>
      <c r="K241" s="154"/>
      <c r="L241" s="154"/>
      <c r="M241" s="154"/>
      <c r="N241" s="154"/>
      <c r="O241" s="154"/>
      <c r="P241" s="154"/>
      <c r="Q241" s="154"/>
      <c r="R241" s="154"/>
      <c r="S241" s="155"/>
      <c r="T241" s="156"/>
      <c r="U241" s="157"/>
      <c r="V241" s="157"/>
      <c r="W241" s="157"/>
      <c r="X241" s="157"/>
      <c r="Y241" s="157"/>
      <c r="Z241" s="157"/>
      <c r="AA241" s="157"/>
      <c r="AB241" s="157"/>
      <c r="AC241" s="154"/>
      <c r="AD241" s="158"/>
      <c r="AE241" s="157"/>
      <c r="AF241" s="155"/>
      <c r="AG241" s="775"/>
      <c r="AH241" s="736"/>
      <c r="AI241" s="736"/>
      <c r="AJ241" s="736"/>
      <c r="AK241" s="736"/>
      <c r="AL241" s="736"/>
      <c r="AM241" s="736"/>
      <c r="AN241" s="736"/>
      <c r="AO241" s="857"/>
      <c r="AP241" s="736"/>
      <c r="AQ241" s="736"/>
      <c r="AR241" s="736"/>
      <c r="AS241" s="736"/>
      <c r="AT241" s="736"/>
      <c r="AU241" s="764"/>
    </row>
    <row r="242" spans="1:47" ht="19.5" customHeight="1">
      <c r="A242" s="780"/>
      <c r="B242" s="735"/>
      <c r="C242" s="858" t="s">
        <v>242</v>
      </c>
      <c r="D242" s="106" t="s">
        <v>159</v>
      </c>
      <c r="E242" s="128">
        <f>+E128+E134+E140+E146+E152+E158+E164+E170+E176+E182+E188+E194+E200+E206+E212+E218+E224+E230+E236</f>
        <v>2000</v>
      </c>
      <c r="F242" s="119"/>
      <c r="G242" s="119"/>
      <c r="H242" s="119"/>
      <c r="I242" s="119"/>
      <c r="J242" s="119"/>
      <c r="K242" s="119"/>
      <c r="L242" s="119"/>
      <c r="M242" s="119"/>
      <c r="N242" s="119"/>
      <c r="O242" s="119"/>
      <c r="P242" s="119"/>
      <c r="Q242" s="119"/>
      <c r="R242" s="120"/>
      <c r="S242" s="121"/>
      <c r="T242" s="122"/>
      <c r="U242" s="123"/>
      <c r="V242" s="123"/>
      <c r="W242" s="123"/>
      <c r="X242" s="123"/>
      <c r="Y242" s="123"/>
      <c r="Z242" s="123"/>
      <c r="AA242" s="123"/>
      <c r="AB242" s="123"/>
      <c r="AC242" s="123"/>
      <c r="AD242" s="123"/>
      <c r="AE242" s="123"/>
      <c r="AF242" s="131"/>
      <c r="AG242" s="731" t="s">
        <v>258</v>
      </c>
      <c r="AH242" s="748" t="s">
        <v>257</v>
      </c>
      <c r="AI242" s="748" t="s">
        <v>257</v>
      </c>
      <c r="AJ242" s="748" t="s">
        <v>257</v>
      </c>
      <c r="AK242" s="748" t="s">
        <v>257</v>
      </c>
      <c r="AL242" s="748" t="s">
        <v>257</v>
      </c>
      <c r="AM242" s="847" t="s">
        <v>261</v>
      </c>
      <c r="AN242" s="757">
        <v>4152687</v>
      </c>
      <c r="AO242" s="757">
        <v>4228114</v>
      </c>
      <c r="AP242" s="748" t="s">
        <v>257</v>
      </c>
      <c r="AQ242" s="748" t="s">
        <v>257</v>
      </c>
      <c r="AR242" s="748" t="s">
        <v>259</v>
      </c>
      <c r="AS242" s="770" t="s">
        <v>260</v>
      </c>
      <c r="AT242" s="757">
        <f>+AN242+AO242</f>
        <v>8380801</v>
      </c>
      <c r="AU242" s="748"/>
    </row>
    <row r="243" spans="1:47" ht="19.5" customHeight="1">
      <c r="A243" s="780"/>
      <c r="B243" s="735"/>
      <c r="C243" s="858"/>
      <c r="D243" s="107" t="s">
        <v>153</v>
      </c>
      <c r="E243" s="128">
        <f>+E129+E135+E141+E147+E153+E159+E165+E171+E177+E183+E189+E195+E201+E207+E213+E219+E225+E231+E237</f>
        <v>260000000</v>
      </c>
      <c r="F243" s="119"/>
      <c r="G243" s="119"/>
      <c r="H243" s="119"/>
      <c r="I243" s="119"/>
      <c r="J243" s="119"/>
      <c r="K243" s="119"/>
      <c r="L243" s="119"/>
      <c r="M243" s="119"/>
      <c r="N243" s="119"/>
      <c r="O243" s="119"/>
      <c r="P243" s="119"/>
      <c r="Q243" s="119"/>
      <c r="R243" s="119"/>
      <c r="S243" s="121"/>
      <c r="T243" s="122"/>
      <c r="U243" s="123"/>
      <c r="V243" s="123"/>
      <c r="W243" s="123"/>
      <c r="X243" s="123"/>
      <c r="Y243" s="123"/>
      <c r="Z243" s="123"/>
      <c r="AA243" s="123"/>
      <c r="AB243" s="123"/>
      <c r="AC243" s="119"/>
      <c r="AD243" s="124"/>
      <c r="AE243" s="123"/>
      <c r="AF243" s="131"/>
      <c r="AG243" s="732"/>
      <c r="AH243" s="749"/>
      <c r="AI243" s="749"/>
      <c r="AJ243" s="749"/>
      <c r="AK243" s="749"/>
      <c r="AL243" s="749"/>
      <c r="AM243" s="848"/>
      <c r="AN243" s="749"/>
      <c r="AO243" s="749"/>
      <c r="AP243" s="749"/>
      <c r="AQ243" s="749"/>
      <c r="AR243" s="749"/>
      <c r="AS243" s="771"/>
      <c r="AT243" s="749"/>
      <c r="AU243" s="749"/>
    </row>
    <row r="244" spans="1:47" ht="19.5" customHeight="1">
      <c r="A244" s="780"/>
      <c r="B244" s="735"/>
      <c r="C244" s="858"/>
      <c r="D244" s="106" t="s">
        <v>160</v>
      </c>
      <c r="E244" s="128">
        <f aca="true" t="shared" si="61" ref="E244:E245">+E130+E136+E142+E148+E154+E160+E166+E172+E178+E184+E190+E196+E202+E208+E214+E220+E226+E232+E238</f>
        <v>0</v>
      </c>
      <c r="F244" s="119"/>
      <c r="G244" s="119"/>
      <c r="H244" s="119"/>
      <c r="I244" s="119"/>
      <c r="J244" s="119"/>
      <c r="K244" s="119"/>
      <c r="L244" s="119"/>
      <c r="M244" s="119"/>
      <c r="N244" s="119"/>
      <c r="O244" s="119"/>
      <c r="P244" s="119"/>
      <c r="Q244" s="119"/>
      <c r="R244" s="120"/>
      <c r="S244" s="121"/>
      <c r="T244" s="122"/>
      <c r="U244" s="123"/>
      <c r="V244" s="123"/>
      <c r="W244" s="123"/>
      <c r="X244" s="123"/>
      <c r="Y244" s="123"/>
      <c r="Z244" s="123"/>
      <c r="AA244" s="123"/>
      <c r="AB244" s="123"/>
      <c r="AC244" s="123"/>
      <c r="AD244" s="123"/>
      <c r="AE244" s="123"/>
      <c r="AF244" s="131"/>
      <c r="AG244" s="732"/>
      <c r="AH244" s="749"/>
      <c r="AI244" s="749"/>
      <c r="AJ244" s="749"/>
      <c r="AK244" s="749"/>
      <c r="AL244" s="749"/>
      <c r="AM244" s="848"/>
      <c r="AN244" s="749"/>
      <c r="AO244" s="749"/>
      <c r="AP244" s="749"/>
      <c r="AQ244" s="749"/>
      <c r="AR244" s="749"/>
      <c r="AS244" s="771"/>
      <c r="AT244" s="749"/>
      <c r="AU244" s="749"/>
    </row>
    <row r="245" spans="1:47" ht="19.5" customHeight="1">
      <c r="A245" s="781"/>
      <c r="B245" s="736"/>
      <c r="C245" s="858"/>
      <c r="D245" s="107" t="s">
        <v>161</v>
      </c>
      <c r="E245" s="128">
        <f t="shared" si="61"/>
        <v>0</v>
      </c>
      <c r="F245" s="125"/>
      <c r="G245" s="125"/>
      <c r="H245" s="125"/>
      <c r="I245" s="125"/>
      <c r="J245" s="125"/>
      <c r="K245" s="125"/>
      <c r="L245" s="125"/>
      <c r="M245" s="125"/>
      <c r="N245" s="125"/>
      <c r="O245" s="125"/>
      <c r="P245" s="125"/>
      <c r="Q245" s="125"/>
      <c r="R245" s="119"/>
      <c r="S245" s="121"/>
      <c r="T245" s="122"/>
      <c r="U245" s="123"/>
      <c r="V245" s="123"/>
      <c r="W245" s="123"/>
      <c r="X245" s="123"/>
      <c r="Y245" s="123"/>
      <c r="Z245" s="123"/>
      <c r="AA245" s="123"/>
      <c r="AB245" s="123"/>
      <c r="AC245" s="126"/>
      <c r="AD245" s="127"/>
      <c r="AE245" s="123"/>
      <c r="AF245" s="131"/>
      <c r="AG245" s="733"/>
      <c r="AH245" s="750"/>
      <c r="AI245" s="750"/>
      <c r="AJ245" s="750"/>
      <c r="AK245" s="750"/>
      <c r="AL245" s="750"/>
      <c r="AM245" s="849"/>
      <c r="AN245" s="750"/>
      <c r="AO245" s="750"/>
      <c r="AP245" s="750"/>
      <c r="AQ245" s="750"/>
      <c r="AR245" s="750"/>
      <c r="AS245" s="772"/>
      <c r="AT245" s="750"/>
      <c r="AU245" s="750"/>
    </row>
    <row r="246" spans="1:47" ht="17.25" customHeight="1">
      <c r="A246" s="745">
        <v>4</v>
      </c>
      <c r="B246" s="734" t="s">
        <v>196</v>
      </c>
      <c r="C246" s="724" t="s">
        <v>246</v>
      </c>
      <c r="D246" s="106" t="s">
        <v>94</v>
      </c>
      <c r="E246" s="159">
        <f>+INVERSIÓN!H28</f>
        <v>0.125</v>
      </c>
      <c r="F246" s="40"/>
      <c r="G246" s="40"/>
      <c r="H246" s="40"/>
      <c r="I246" s="40"/>
      <c r="J246" s="40"/>
      <c r="K246" s="40"/>
      <c r="L246" s="40"/>
      <c r="M246" s="40"/>
      <c r="N246" s="40"/>
      <c r="O246" s="40"/>
      <c r="P246" s="40"/>
      <c r="Q246" s="40"/>
      <c r="R246" s="109"/>
      <c r="S246" s="115"/>
      <c r="T246" s="111"/>
      <c r="U246" s="110"/>
      <c r="V246" s="110"/>
      <c r="W246" s="110"/>
      <c r="X246" s="110"/>
      <c r="Y246" s="110"/>
      <c r="Z246" s="110"/>
      <c r="AA246" s="110"/>
      <c r="AB246" s="110"/>
      <c r="AC246" s="38"/>
      <c r="AD246" s="39"/>
      <c r="AE246" s="110"/>
      <c r="AF246" s="129"/>
      <c r="AG246" s="859"/>
      <c r="AH246" s="724"/>
      <c r="AI246" s="724"/>
      <c r="AJ246" s="724"/>
      <c r="AK246" s="724"/>
      <c r="AL246" s="724"/>
      <c r="AM246" s="724"/>
      <c r="AN246" s="724"/>
      <c r="AO246" s="724"/>
      <c r="AP246" s="724"/>
      <c r="AQ246" s="724"/>
      <c r="AR246" s="724"/>
      <c r="AS246" s="724"/>
      <c r="AT246" s="724"/>
      <c r="AU246" s="724"/>
    </row>
    <row r="247" spans="1:47" ht="17.25" customHeight="1">
      <c r="A247" s="746"/>
      <c r="B247" s="735"/>
      <c r="C247" s="724"/>
      <c r="D247" s="107" t="s">
        <v>6</v>
      </c>
      <c r="E247" s="40">
        <f>+INVERSIÓN!H29</f>
        <v>250000000</v>
      </c>
      <c r="F247" s="40"/>
      <c r="G247" s="40"/>
      <c r="H247" s="40"/>
      <c r="I247" s="40"/>
      <c r="J247" s="40"/>
      <c r="K247" s="40"/>
      <c r="L247" s="40"/>
      <c r="M247" s="40"/>
      <c r="N247" s="40"/>
      <c r="O247" s="40"/>
      <c r="P247" s="40"/>
      <c r="Q247" s="40"/>
      <c r="R247" s="40"/>
      <c r="S247" s="116"/>
      <c r="T247" s="112"/>
      <c r="U247" s="36"/>
      <c r="V247" s="36"/>
      <c r="W247" s="36"/>
      <c r="X247" s="36"/>
      <c r="Y247" s="36"/>
      <c r="Z247" s="36"/>
      <c r="AA247" s="36"/>
      <c r="AB247" s="36"/>
      <c r="AC247" s="40"/>
      <c r="AD247" s="40"/>
      <c r="AE247" s="36"/>
      <c r="AF247" s="37"/>
      <c r="AG247" s="859"/>
      <c r="AH247" s="724"/>
      <c r="AI247" s="724"/>
      <c r="AJ247" s="724"/>
      <c r="AK247" s="724"/>
      <c r="AL247" s="724"/>
      <c r="AM247" s="724"/>
      <c r="AN247" s="724"/>
      <c r="AO247" s="724"/>
      <c r="AP247" s="724"/>
      <c r="AQ247" s="724"/>
      <c r="AR247" s="724"/>
      <c r="AS247" s="724"/>
      <c r="AT247" s="724"/>
      <c r="AU247" s="724"/>
    </row>
    <row r="248" spans="1:47" ht="17.25" customHeight="1">
      <c r="A248" s="746"/>
      <c r="B248" s="735"/>
      <c r="C248" s="724"/>
      <c r="D248" s="106" t="s">
        <v>95</v>
      </c>
      <c r="E248" s="40">
        <v>0</v>
      </c>
      <c r="F248" s="38"/>
      <c r="G248" s="38"/>
      <c r="H248" s="38"/>
      <c r="I248" s="38"/>
      <c r="J248" s="38"/>
      <c r="K248" s="38"/>
      <c r="L248" s="38"/>
      <c r="M248" s="38"/>
      <c r="N248" s="38"/>
      <c r="O248" s="38"/>
      <c r="P248" s="38"/>
      <c r="Q248" s="38"/>
      <c r="R248" s="38"/>
      <c r="S248" s="117"/>
      <c r="T248" s="113"/>
      <c r="U248" s="41"/>
      <c r="V248" s="41"/>
      <c r="W248" s="41"/>
      <c r="X248" s="41"/>
      <c r="Y248" s="41"/>
      <c r="Z248" s="41"/>
      <c r="AA248" s="41"/>
      <c r="AB248" s="41"/>
      <c r="AC248" s="38"/>
      <c r="AD248" s="40"/>
      <c r="AE248" s="41"/>
      <c r="AF248" s="42"/>
      <c r="AG248" s="859"/>
      <c r="AH248" s="724"/>
      <c r="AI248" s="724"/>
      <c r="AJ248" s="724"/>
      <c r="AK248" s="724"/>
      <c r="AL248" s="724"/>
      <c r="AM248" s="724"/>
      <c r="AN248" s="724"/>
      <c r="AO248" s="724"/>
      <c r="AP248" s="724"/>
      <c r="AQ248" s="724"/>
      <c r="AR248" s="724"/>
      <c r="AS248" s="724"/>
      <c r="AT248" s="724"/>
      <c r="AU248" s="724"/>
    </row>
    <row r="249" spans="1:47" ht="17.25" customHeight="1">
      <c r="A249" s="746"/>
      <c r="B249" s="735"/>
      <c r="C249" s="724"/>
      <c r="D249" s="107" t="s">
        <v>7</v>
      </c>
      <c r="E249" s="40">
        <v>0</v>
      </c>
      <c r="F249" s="38"/>
      <c r="G249" s="38"/>
      <c r="H249" s="38"/>
      <c r="I249" s="38"/>
      <c r="J249" s="38"/>
      <c r="K249" s="38"/>
      <c r="L249" s="38"/>
      <c r="M249" s="38"/>
      <c r="N249" s="38"/>
      <c r="O249" s="38"/>
      <c r="P249" s="38"/>
      <c r="Q249" s="38"/>
      <c r="R249" s="38"/>
      <c r="S249" s="117"/>
      <c r="T249" s="113"/>
      <c r="U249" s="41"/>
      <c r="V249" s="41"/>
      <c r="W249" s="41"/>
      <c r="X249" s="41"/>
      <c r="Y249" s="41"/>
      <c r="Z249" s="41"/>
      <c r="AA249" s="41"/>
      <c r="AB249" s="41"/>
      <c r="AC249" s="38"/>
      <c r="AD249" s="40"/>
      <c r="AE249" s="41"/>
      <c r="AF249" s="42"/>
      <c r="AG249" s="859"/>
      <c r="AH249" s="724"/>
      <c r="AI249" s="724"/>
      <c r="AJ249" s="724"/>
      <c r="AK249" s="724"/>
      <c r="AL249" s="724"/>
      <c r="AM249" s="724"/>
      <c r="AN249" s="724"/>
      <c r="AO249" s="724"/>
      <c r="AP249" s="724"/>
      <c r="AQ249" s="724"/>
      <c r="AR249" s="724"/>
      <c r="AS249" s="724"/>
      <c r="AT249" s="724"/>
      <c r="AU249" s="724"/>
    </row>
    <row r="250" spans="1:47" ht="17.25" customHeight="1">
      <c r="A250" s="746"/>
      <c r="B250" s="735"/>
      <c r="C250" s="724"/>
      <c r="D250" s="106" t="s">
        <v>96</v>
      </c>
      <c r="E250" s="160">
        <f>+E246+E248</f>
        <v>0.125</v>
      </c>
      <c r="F250" s="38"/>
      <c r="G250" s="38"/>
      <c r="H250" s="38"/>
      <c r="I250" s="38"/>
      <c r="J250" s="38"/>
      <c r="K250" s="38"/>
      <c r="L250" s="38"/>
      <c r="M250" s="38"/>
      <c r="N250" s="38"/>
      <c r="O250" s="38"/>
      <c r="P250" s="38"/>
      <c r="Q250" s="38"/>
      <c r="R250" s="38"/>
      <c r="S250" s="117"/>
      <c r="T250" s="113"/>
      <c r="U250" s="41"/>
      <c r="V250" s="41"/>
      <c r="W250" s="41"/>
      <c r="X250" s="41"/>
      <c r="Y250" s="41"/>
      <c r="Z250" s="41"/>
      <c r="AA250" s="41"/>
      <c r="AB250" s="41"/>
      <c r="AC250" s="38"/>
      <c r="AD250" s="40"/>
      <c r="AE250" s="41"/>
      <c r="AF250" s="42"/>
      <c r="AG250" s="859"/>
      <c r="AH250" s="724"/>
      <c r="AI250" s="724"/>
      <c r="AJ250" s="724"/>
      <c r="AK250" s="724"/>
      <c r="AL250" s="724"/>
      <c r="AM250" s="724"/>
      <c r="AN250" s="724"/>
      <c r="AO250" s="724"/>
      <c r="AP250" s="724"/>
      <c r="AQ250" s="724"/>
      <c r="AR250" s="724"/>
      <c r="AS250" s="724"/>
      <c r="AT250" s="724"/>
      <c r="AU250" s="724"/>
    </row>
    <row r="251" spans="1:47" ht="17.25" customHeight="1">
      <c r="A251" s="746"/>
      <c r="B251" s="735"/>
      <c r="C251" s="724"/>
      <c r="D251" s="107" t="s">
        <v>99</v>
      </c>
      <c r="E251" s="109">
        <f>+E247+E249</f>
        <v>250000000</v>
      </c>
      <c r="F251" s="38"/>
      <c r="G251" s="38"/>
      <c r="H251" s="38"/>
      <c r="I251" s="38"/>
      <c r="J251" s="38"/>
      <c r="K251" s="38"/>
      <c r="L251" s="38"/>
      <c r="M251" s="38"/>
      <c r="N251" s="38"/>
      <c r="O251" s="38"/>
      <c r="P251" s="38"/>
      <c r="Q251" s="38"/>
      <c r="R251" s="38"/>
      <c r="S251" s="117"/>
      <c r="T251" s="113"/>
      <c r="U251" s="41"/>
      <c r="V251" s="41"/>
      <c r="W251" s="41"/>
      <c r="X251" s="41"/>
      <c r="Y251" s="41"/>
      <c r="Z251" s="41"/>
      <c r="AA251" s="41"/>
      <c r="AB251" s="41"/>
      <c r="AC251" s="38"/>
      <c r="AD251" s="40"/>
      <c r="AE251" s="41"/>
      <c r="AF251" s="42"/>
      <c r="AG251" s="859"/>
      <c r="AH251" s="724"/>
      <c r="AI251" s="724"/>
      <c r="AJ251" s="724"/>
      <c r="AK251" s="724"/>
      <c r="AL251" s="724"/>
      <c r="AM251" s="724"/>
      <c r="AN251" s="724"/>
      <c r="AO251" s="724"/>
      <c r="AP251" s="724"/>
      <c r="AQ251" s="724"/>
      <c r="AR251" s="724"/>
      <c r="AS251" s="724"/>
      <c r="AT251" s="724"/>
      <c r="AU251" s="724"/>
    </row>
    <row r="252" spans="1:47" ht="19.5" customHeight="1">
      <c r="A252" s="746"/>
      <c r="B252" s="735"/>
      <c r="C252" s="858" t="s">
        <v>247</v>
      </c>
      <c r="D252" s="106" t="s">
        <v>159</v>
      </c>
      <c r="E252" s="161">
        <f>+E246</f>
        <v>0.125</v>
      </c>
      <c r="F252" s="119"/>
      <c r="G252" s="119"/>
      <c r="H252" s="119"/>
      <c r="I252" s="119"/>
      <c r="J252" s="119"/>
      <c r="K252" s="119"/>
      <c r="L252" s="119"/>
      <c r="M252" s="119"/>
      <c r="N252" s="119"/>
      <c r="O252" s="119"/>
      <c r="P252" s="119"/>
      <c r="Q252" s="119"/>
      <c r="R252" s="120"/>
      <c r="S252" s="121"/>
      <c r="T252" s="122"/>
      <c r="U252" s="123"/>
      <c r="V252" s="123"/>
      <c r="W252" s="123"/>
      <c r="X252" s="123"/>
      <c r="Y252" s="123"/>
      <c r="Z252" s="123"/>
      <c r="AA252" s="123"/>
      <c r="AB252" s="123"/>
      <c r="AC252" s="123"/>
      <c r="AD252" s="123"/>
      <c r="AE252" s="123"/>
      <c r="AF252" s="131"/>
      <c r="AG252" s="731" t="s">
        <v>258</v>
      </c>
      <c r="AH252" s="748" t="s">
        <v>257</v>
      </c>
      <c r="AI252" s="748" t="s">
        <v>257</v>
      </c>
      <c r="AJ252" s="748" t="s">
        <v>257</v>
      </c>
      <c r="AK252" s="748" t="s">
        <v>257</v>
      </c>
      <c r="AL252" s="748" t="s">
        <v>257</v>
      </c>
      <c r="AM252" s="748" t="s">
        <v>257</v>
      </c>
      <c r="AN252" s="757">
        <v>4152687</v>
      </c>
      <c r="AO252" s="757">
        <v>4228114</v>
      </c>
      <c r="AP252" s="748" t="s">
        <v>257</v>
      </c>
      <c r="AQ252" s="748" t="s">
        <v>257</v>
      </c>
      <c r="AR252" s="748" t="s">
        <v>259</v>
      </c>
      <c r="AS252" s="770" t="s">
        <v>260</v>
      </c>
      <c r="AT252" s="757">
        <f>+AN252+AO252</f>
        <v>8380801</v>
      </c>
      <c r="AU252" s="748"/>
    </row>
    <row r="253" spans="1:47" ht="19.5" customHeight="1">
      <c r="A253" s="746"/>
      <c r="B253" s="735"/>
      <c r="C253" s="858"/>
      <c r="D253" s="107" t="s">
        <v>153</v>
      </c>
      <c r="E253" s="128">
        <f aca="true" t="shared" si="62" ref="E253:E255">+E247</f>
        <v>250000000</v>
      </c>
      <c r="F253" s="119"/>
      <c r="G253" s="119"/>
      <c r="H253" s="119"/>
      <c r="I253" s="119"/>
      <c r="J253" s="119"/>
      <c r="K253" s="119"/>
      <c r="L253" s="119"/>
      <c r="M253" s="119"/>
      <c r="N253" s="119"/>
      <c r="O253" s="119"/>
      <c r="P253" s="119"/>
      <c r="Q253" s="119"/>
      <c r="R253" s="119"/>
      <c r="S253" s="121"/>
      <c r="T253" s="122"/>
      <c r="U253" s="123"/>
      <c r="V253" s="123"/>
      <c r="W253" s="123"/>
      <c r="X253" s="123"/>
      <c r="Y253" s="123"/>
      <c r="Z253" s="123"/>
      <c r="AA253" s="123"/>
      <c r="AB253" s="123"/>
      <c r="AC253" s="119"/>
      <c r="AD253" s="124"/>
      <c r="AE253" s="123"/>
      <c r="AF253" s="131"/>
      <c r="AG253" s="732"/>
      <c r="AH253" s="749"/>
      <c r="AI253" s="749"/>
      <c r="AJ253" s="749"/>
      <c r="AK253" s="749"/>
      <c r="AL253" s="749"/>
      <c r="AM253" s="749"/>
      <c r="AN253" s="749"/>
      <c r="AO253" s="749"/>
      <c r="AP253" s="749"/>
      <c r="AQ253" s="749"/>
      <c r="AR253" s="749"/>
      <c r="AS253" s="771"/>
      <c r="AT253" s="749"/>
      <c r="AU253" s="749"/>
    </row>
    <row r="254" spans="1:47" ht="19.5" customHeight="1">
      <c r="A254" s="746"/>
      <c r="B254" s="735"/>
      <c r="C254" s="858"/>
      <c r="D254" s="106" t="s">
        <v>160</v>
      </c>
      <c r="E254" s="128">
        <f t="shared" si="62"/>
        <v>0</v>
      </c>
      <c r="F254" s="119"/>
      <c r="G254" s="119"/>
      <c r="H254" s="119"/>
      <c r="I254" s="119"/>
      <c r="J254" s="119"/>
      <c r="K254" s="119"/>
      <c r="L254" s="119"/>
      <c r="M254" s="119"/>
      <c r="N254" s="119"/>
      <c r="O254" s="119"/>
      <c r="P254" s="119"/>
      <c r="Q254" s="119"/>
      <c r="R254" s="120"/>
      <c r="S254" s="121"/>
      <c r="T254" s="122"/>
      <c r="U254" s="123"/>
      <c r="V254" s="123"/>
      <c r="W254" s="123"/>
      <c r="X254" s="123"/>
      <c r="Y254" s="123"/>
      <c r="Z254" s="123"/>
      <c r="AA254" s="123"/>
      <c r="AB254" s="123"/>
      <c r="AC254" s="123"/>
      <c r="AD254" s="123"/>
      <c r="AE254" s="123"/>
      <c r="AF254" s="131"/>
      <c r="AG254" s="732"/>
      <c r="AH254" s="749"/>
      <c r="AI254" s="749"/>
      <c r="AJ254" s="749"/>
      <c r="AK254" s="749"/>
      <c r="AL254" s="749"/>
      <c r="AM254" s="749"/>
      <c r="AN254" s="749"/>
      <c r="AO254" s="749"/>
      <c r="AP254" s="749"/>
      <c r="AQ254" s="749"/>
      <c r="AR254" s="749"/>
      <c r="AS254" s="771"/>
      <c r="AT254" s="749"/>
      <c r="AU254" s="749"/>
    </row>
    <row r="255" spans="1:47" ht="19.5" customHeight="1">
      <c r="A255" s="870"/>
      <c r="B255" s="736"/>
      <c r="C255" s="858"/>
      <c r="D255" s="107" t="s">
        <v>161</v>
      </c>
      <c r="E255" s="128">
        <f t="shared" si="62"/>
        <v>0</v>
      </c>
      <c r="F255" s="125"/>
      <c r="G255" s="125"/>
      <c r="H255" s="125"/>
      <c r="I255" s="125"/>
      <c r="J255" s="125"/>
      <c r="K255" s="125"/>
      <c r="L255" s="125"/>
      <c r="M255" s="125"/>
      <c r="N255" s="125"/>
      <c r="O255" s="125"/>
      <c r="P255" s="125"/>
      <c r="Q255" s="125"/>
      <c r="R255" s="119"/>
      <c r="S255" s="121"/>
      <c r="T255" s="122"/>
      <c r="U255" s="123"/>
      <c r="V255" s="123"/>
      <c r="W255" s="123"/>
      <c r="X255" s="123"/>
      <c r="Y255" s="123"/>
      <c r="Z255" s="123"/>
      <c r="AA255" s="123"/>
      <c r="AB255" s="123"/>
      <c r="AC255" s="126"/>
      <c r="AD255" s="127"/>
      <c r="AE255" s="123"/>
      <c r="AF255" s="131"/>
      <c r="AG255" s="733"/>
      <c r="AH255" s="750"/>
      <c r="AI255" s="750"/>
      <c r="AJ255" s="750"/>
      <c r="AK255" s="750"/>
      <c r="AL255" s="750"/>
      <c r="AM255" s="750"/>
      <c r="AN255" s="750"/>
      <c r="AO255" s="750"/>
      <c r="AP255" s="750"/>
      <c r="AQ255" s="750"/>
      <c r="AR255" s="750"/>
      <c r="AS255" s="772"/>
      <c r="AT255" s="750"/>
      <c r="AU255" s="750"/>
    </row>
    <row r="256" spans="1:47" ht="34.5" customHeight="1">
      <c r="A256" s="725" t="s">
        <v>26</v>
      </c>
      <c r="B256" s="726"/>
      <c r="C256" s="726"/>
      <c r="D256" s="104" t="s">
        <v>63</v>
      </c>
      <c r="E256" s="69">
        <f>+E125+E243+E253</f>
        <v>2410000000</v>
      </c>
      <c r="F256" s="69"/>
      <c r="G256" s="69"/>
      <c r="H256" s="69"/>
      <c r="I256" s="69"/>
      <c r="J256" s="69"/>
      <c r="K256" s="69"/>
      <c r="L256" s="69"/>
      <c r="M256" s="69"/>
      <c r="N256" s="69"/>
      <c r="O256" s="69"/>
      <c r="P256" s="69"/>
      <c r="Q256" s="69"/>
      <c r="R256" s="69"/>
      <c r="S256" s="118"/>
      <c r="T256" s="114"/>
      <c r="U256" s="69"/>
      <c r="V256" s="69"/>
      <c r="W256" s="69"/>
      <c r="X256" s="69"/>
      <c r="Y256" s="69"/>
      <c r="Z256" s="69"/>
      <c r="AA256" s="69"/>
      <c r="AB256" s="69"/>
      <c r="AC256" s="69"/>
      <c r="AD256" s="69"/>
      <c r="AE256" s="69"/>
      <c r="AF256" s="130"/>
      <c r="AG256" s="854" t="str">
        <f>+AG252</f>
        <v>19 LOCALIDADES</v>
      </c>
      <c r="AH256" s="853" t="s">
        <v>257</v>
      </c>
      <c r="AI256" s="853" t="s">
        <v>257</v>
      </c>
      <c r="AJ256" s="853" t="s">
        <v>257</v>
      </c>
      <c r="AK256" s="853" t="s">
        <v>257</v>
      </c>
      <c r="AL256" s="853" t="s">
        <v>257</v>
      </c>
      <c r="AM256" s="853" t="s">
        <v>257</v>
      </c>
      <c r="AN256" s="850">
        <f>+AN252</f>
        <v>4152687</v>
      </c>
      <c r="AO256" s="850">
        <f aca="true" t="shared" si="63" ref="AO256:AT256">+AO252</f>
        <v>4228114</v>
      </c>
      <c r="AP256" s="850" t="str">
        <f t="shared" si="63"/>
        <v>N/A</v>
      </c>
      <c r="AQ256" s="850" t="str">
        <f t="shared" si="63"/>
        <v>N/A</v>
      </c>
      <c r="AR256" s="850" t="str">
        <f t="shared" si="63"/>
        <v>TODOS</v>
      </c>
      <c r="AS256" s="850" t="str">
        <f t="shared" si="63"/>
        <v>COMUNIDAD EN GENERAL</v>
      </c>
      <c r="AT256" s="850">
        <f t="shared" si="63"/>
        <v>8380801</v>
      </c>
      <c r="AU256" s="853"/>
    </row>
    <row r="257" spans="1:47" ht="34.5" customHeight="1">
      <c r="A257" s="727"/>
      <c r="B257" s="728"/>
      <c r="C257" s="728"/>
      <c r="D257" s="68" t="s">
        <v>62</v>
      </c>
      <c r="E257" s="69">
        <v>0</v>
      </c>
      <c r="F257" s="69"/>
      <c r="G257" s="69"/>
      <c r="H257" s="69"/>
      <c r="I257" s="69"/>
      <c r="J257" s="69"/>
      <c r="K257" s="69"/>
      <c r="L257" s="69"/>
      <c r="M257" s="69"/>
      <c r="N257" s="69"/>
      <c r="O257" s="69"/>
      <c r="P257" s="69"/>
      <c r="Q257" s="69"/>
      <c r="R257" s="69"/>
      <c r="S257" s="118"/>
      <c r="T257" s="114"/>
      <c r="U257" s="69"/>
      <c r="V257" s="69"/>
      <c r="W257" s="69"/>
      <c r="X257" s="69"/>
      <c r="Y257" s="69"/>
      <c r="Z257" s="69"/>
      <c r="AA257" s="69"/>
      <c r="AB257" s="69"/>
      <c r="AC257" s="69"/>
      <c r="AD257" s="69"/>
      <c r="AE257" s="69"/>
      <c r="AF257" s="130"/>
      <c r="AG257" s="855"/>
      <c r="AH257" s="851"/>
      <c r="AI257" s="851"/>
      <c r="AJ257" s="851"/>
      <c r="AK257" s="851"/>
      <c r="AL257" s="851"/>
      <c r="AM257" s="851"/>
      <c r="AN257" s="851"/>
      <c r="AO257" s="851"/>
      <c r="AP257" s="851"/>
      <c r="AQ257" s="851"/>
      <c r="AR257" s="851"/>
      <c r="AS257" s="851"/>
      <c r="AT257" s="851"/>
      <c r="AU257" s="851"/>
    </row>
    <row r="258" spans="1:47" ht="34.5" customHeight="1" thickBot="1">
      <c r="A258" s="729"/>
      <c r="B258" s="730"/>
      <c r="C258" s="730"/>
      <c r="D258" s="70" t="s">
        <v>61</v>
      </c>
      <c r="E258" s="69">
        <f>+E256+E257</f>
        <v>2410000000</v>
      </c>
      <c r="F258" s="69"/>
      <c r="G258" s="69"/>
      <c r="H258" s="69"/>
      <c r="I258" s="69"/>
      <c r="J258" s="69"/>
      <c r="K258" s="69"/>
      <c r="L258" s="69"/>
      <c r="M258" s="69"/>
      <c r="N258" s="69"/>
      <c r="O258" s="69"/>
      <c r="P258" s="69"/>
      <c r="Q258" s="69"/>
      <c r="R258" s="69"/>
      <c r="S258" s="118"/>
      <c r="T258" s="114"/>
      <c r="U258" s="69"/>
      <c r="V258" s="69"/>
      <c r="W258" s="69"/>
      <c r="X258" s="69"/>
      <c r="Y258" s="69"/>
      <c r="Z258" s="69"/>
      <c r="AA258" s="69"/>
      <c r="AB258" s="69"/>
      <c r="AC258" s="69"/>
      <c r="AD258" s="69"/>
      <c r="AE258" s="69"/>
      <c r="AF258" s="130"/>
      <c r="AG258" s="856"/>
      <c r="AH258" s="852"/>
      <c r="AI258" s="852"/>
      <c r="AJ258" s="852"/>
      <c r="AK258" s="852"/>
      <c r="AL258" s="852"/>
      <c r="AM258" s="852"/>
      <c r="AN258" s="852"/>
      <c r="AO258" s="852"/>
      <c r="AP258" s="852"/>
      <c r="AQ258" s="852"/>
      <c r="AR258" s="852"/>
      <c r="AS258" s="852"/>
      <c r="AT258" s="852"/>
      <c r="AU258" s="852"/>
    </row>
    <row r="259" spans="1:46" ht="15">
      <c r="A259" s="43"/>
      <c r="B259" s="43"/>
      <c r="C259" s="43"/>
      <c r="D259" s="43"/>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3"/>
      <c r="AE259" s="43"/>
      <c r="AF259" s="43"/>
      <c r="AG259" s="43"/>
      <c r="AH259" s="43"/>
      <c r="AI259" s="43"/>
      <c r="AJ259" s="43"/>
      <c r="AK259" s="43"/>
      <c r="AL259" s="43"/>
      <c r="AM259" s="43"/>
      <c r="AN259" s="43"/>
      <c r="AO259" s="43"/>
      <c r="AP259" s="43"/>
      <c r="AQ259" s="43"/>
      <c r="AR259" s="43"/>
      <c r="AS259" s="43"/>
      <c r="AT259" s="43"/>
    </row>
    <row r="260" spans="1:46" ht="18">
      <c r="A260" s="45" t="s">
        <v>67</v>
      </c>
      <c r="B260" s="43"/>
      <c r="C260" s="43"/>
      <c r="D260" s="43"/>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3"/>
      <c r="AE260" s="43"/>
      <c r="AF260" s="43"/>
      <c r="AG260" s="43"/>
      <c r="AH260" s="43"/>
      <c r="AI260" s="43"/>
      <c r="AJ260" s="46"/>
      <c r="AK260" s="46"/>
      <c r="AL260" s="46"/>
      <c r="AM260" s="46"/>
      <c r="AN260" s="46"/>
      <c r="AO260" s="46"/>
      <c r="AP260" s="46"/>
      <c r="AQ260" s="47"/>
      <c r="AR260" s="47"/>
      <c r="AS260" s="47"/>
      <c r="AT260" s="47"/>
    </row>
    <row r="261" spans="1:46" ht="18">
      <c r="A261" s="48" t="s">
        <v>68</v>
      </c>
      <c r="B261" s="700" t="s">
        <v>69</v>
      </c>
      <c r="C261" s="701"/>
      <c r="D261" s="702"/>
      <c r="E261" s="703" t="s">
        <v>70</v>
      </c>
      <c r="F261" s="704"/>
      <c r="G261" s="704"/>
      <c r="H261" s="704"/>
      <c r="I261" s="704"/>
      <c r="J261" s="704"/>
      <c r="K261" s="704"/>
      <c r="L261" s="704"/>
      <c r="M261" s="704"/>
      <c r="N261" s="704"/>
      <c r="O261" s="704"/>
      <c r="P261" s="704"/>
      <c r="Q261" s="704"/>
      <c r="R261" s="704"/>
      <c r="S261" s="43"/>
      <c r="T261" s="43"/>
      <c r="U261" s="43"/>
      <c r="V261" s="43"/>
      <c r="W261" s="43"/>
      <c r="X261" s="43"/>
      <c r="Y261" s="43"/>
      <c r="Z261" s="43"/>
      <c r="AA261" s="43"/>
      <c r="AB261" s="43"/>
      <c r="AC261" s="43"/>
      <c r="AD261" s="43"/>
      <c r="AE261" s="43"/>
      <c r="AF261" s="43"/>
      <c r="AG261" s="43"/>
      <c r="AH261" s="43"/>
      <c r="AI261" s="43"/>
      <c r="AJ261" s="46"/>
      <c r="AK261" s="46"/>
      <c r="AL261" s="46"/>
      <c r="AM261" s="46"/>
      <c r="AN261" s="46"/>
      <c r="AO261" s="46"/>
      <c r="AP261" s="46"/>
      <c r="AQ261" s="46"/>
      <c r="AR261" s="46"/>
      <c r="AS261" s="46"/>
      <c r="AT261" s="46"/>
    </row>
    <row r="262" spans="1:46" ht="15">
      <c r="A262" s="49">
        <v>12</v>
      </c>
      <c r="B262" s="709" t="s">
        <v>173</v>
      </c>
      <c r="C262" s="710"/>
      <c r="D262" s="711"/>
      <c r="E262" s="709"/>
      <c r="F262" s="710"/>
      <c r="G262" s="710"/>
      <c r="H262" s="710"/>
      <c r="I262" s="710"/>
      <c r="J262" s="710"/>
      <c r="K262" s="710"/>
      <c r="L262" s="710"/>
      <c r="M262" s="710"/>
      <c r="N262" s="710"/>
      <c r="O262" s="710"/>
      <c r="P262" s="710"/>
      <c r="Q262" s="710"/>
      <c r="R262" s="710"/>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row>
    <row r="263" spans="1:46" ht="15">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row>
    <row r="264" spans="1:46" ht="15">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row>
    <row r="265" spans="1:46" ht="15">
      <c r="A265" s="50"/>
      <c r="B265" s="50"/>
      <c r="C265" s="50"/>
      <c r="D265" s="50"/>
      <c r="E265" s="51"/>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0"/>
      <c r="AE265" s="50"/>
      <c r="AF265" s="50"/>
      <c r="AG265" s="50"/>
      <c r="AH265" s="50"/>
      <c r="AI265" s="50"/>
      <c r="AJ265" s="50"/>
      <c r="AK265" s="50"/>
      <c r="AL265" s="50"/>
      <c r="AM265" s="50"/>
      <c r="AN265" s="50"/>
      <c r="AO265" s="50"/>
      <c r="AP265" s="50"/>
      <c r="AQ265" s="50"/>
      <c r="AR265" s="50"/>
      <c r="AS265" s="50"/>
      <c r="AT265" s="50"/>
    </row>
    <row r="266" spans="1:46" ht="15.75">
      <c r="A266" s="50"/>
      <c r="B266" s="50"/>
      <c r="C266" s="50"/>
      <c r="D266" s="50"/>
      <c r="E266" s="52"/>
      <c r="F266" s="52"/>
      <c r="G266" s="52"/>
      <c r="H266" s="52"/>
      <c r="I266" s="52"/>
      <c r="J266" s="52"/>
      <c r="K266" s="52"/>
      <c r="L266" s="52"/>
      <c r="M266" s="52"/>
      <c r="N266" s="52"/>
      <c r="O266" s="52"/>
      <c r="P266" s="52"/>
      <c r="Q266" s="52"/>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row>
    <row r="267" spans="1:46" ht="15">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3"/>
      <c r="AE267" s="50"/>
      <c r="AF267" s="50"/>
      <c r="AG267" s="50"/>
      <c r="AH267" s="50"/>
      <c r="AI267" s="50"/>
      <c r="AJ267" s="50"/>
      <c r="AK267" s="50"/>
      <c r="AL267" s="50"/>
      <c r="AM267" s="50"/>
      <c r="AN267" s="50"/>
      <c r="AO267" s="50"/>
      <c r="AP267" s="50"/>
      <c r="AQ267" s="50"/>
      <c r="AR267" s="50"/>
      <c r="AS267" s="50"/>
      <c r="AT267" s="50"/>
    </row>
    <row r="268" spans="1:46" ht="15">
      <c r="A268" s="50"/>
      <c r="B268" s="50"/>
      <c r="C268" s="50"/>
      <c r="D268" s="50"/>
      <c r="E268" s="51"/>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0"/>
      <c r="AE268" s="50"/>
      <c r="AF268" s="50"/>
      <c r="AG268" s="50"/>
      <c r="AH268" s="50"/>
      <c r="AI268" s="50"/>
      <c r="AJ268" s="50"/>
      <c r="AK268" s="50"/>
      <c r="AL268" s="50"/>
      <c r="AM268" s="50"/>
      <c r="AN268" s="50"/>
      <c r="AO268" s="50"/>
      <c r="AP268" s="50"/>
      <c r="AQ268" s="50"/>
      <c r="AR268" s="50"/>
      <c r="AS268" s="50"/>
      <c r="AT268" s="50"/>
    </row>
    <row r="269" spans="1:46" ht="15">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row>
    <row r="270" spans="1:46" ht="15">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row>
    <row r="271" spans="1:46" ht="15">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row>
    <row r="272" spans="1:46" ht="15">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row>
    <row r="273" spans="1:46" ht="15">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row>
    <row r="274" spans="1:46" ht="15">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row>
    <row r="275" spans="1:46" ht="15">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row>
    <row r="276" spans="18:30" ht="15">
      <c r="R276" s="50"/>
      <c r="S276" s="50"/>
      <c r="T276" s="50"/>
      <c r="U276" s="50"/>
      <c r="V276" s="50"/>
      <c r="W276" s="50"/>
      <c r="X276" s="50"/>
      <c r="Y276" s="50"/>
      <c r="Z276" s="50"/>
      <c r="AA276" s="50"/>
      <c r="AB276" s="50"/>
      <c r="AC276" s="50"/>
      <c r="AD276" s="50"/>
    </row>
    <row r="277" spans="18:30" ht="15">
      <c r="R277" s="50"/>
      <c r="S277" s="50"/>
      <c r="T277" s="50"/>
      <c r="U277" s="50"/>
      <c r="V277" s="50"/>
      <c r="W277" s="50"/>
      <c r="X277" s="50"/>
      <c r="Y277" s="50"/>
      <c r="Z277" s="50"/>
      <c r="AA277" s="50"/>
      <c r="AB277" s="50"/>
      <c r="AC277" s="50"/>
      <c r="AD277" s="50"/>
    </row>
    <row r="278" spans="18:30" ht="15">
      <c r="R278" s="50"/>
      <c r="S278" s="50"/>
      <c r="T278" s="50"/>
      <c r="U278" s="50"/>
      <c r="V278" s="50"/>
      <c r="W278" s="50"/>
      <c r="X278" s="50"/>
      <c r="Y278" s="50"/>
      <c r="Z278" s="50"/>
      <c r="AA278" s="50"/>
      <c r="AB278" s="50"/>
      <c r="AC278" s="50"/>
      <c r="AD278" s="50"/>
    </row>
    <row r="279" spans="18:30" ht="15">
      <c r="R279" s="50"/>
      <c r="S279" s="50"/>
      <c r="T279" s="50"/>
      <c r="U279" s="50"/>
      <c r="V279" s="50"/>
      <c r="W279" s="50"/>
      <c r="X279" s="50"/>
      <c r="Y279" s="50"/>
      <c r="Z279" s="50"/>
      <c r="AA279" s="50"/>
      <c r="AB279" s="50"/>
      <c r="AC279" s="50"/>
      <c r="AD279" s="50"/>
    </row>
    <row r="280" spans="18:30" ht="15">
      <c r="R280" s="50"/>
      <c r="S280" s="50"/>
      <c r="T280" s="50"/>
      <c r="U280" s="50"/>
      <c r="V280" s="50"/>
      <c r="W280" s="50"/>
      <c r="X280" s="50"/>
      <c r="Y280" s="50"/>
      <c r="Z280" s="50"/>
      <c r="AA280" s="50"/>
      <c r="AB280" s="50"/>
      <c r="AC280" s="50"/>
      <c r="AD280" s="50"/>
    </row>
    <row r="281" spans="18:30" ht="15">
      <c r="R281" s="50"/>
      <c r="S281" s="50"/>
      <c r="T281" s="50"/>
      <c r="U281" s="50"/>
      <c r="V281" s="50"/>
      <c r="W281" s="50"/>
      <c r="X281" s="50"/>
      <c r="Y281" s="50"/>
      <c r="Z281" s="50"/>
      <c r="AA281" s="50"/>
      <c r="AB281" s="50"/>
      <c r="AC281" s="50"/>
      <c r="AD281" s="50"/>
    </row>
    <row r="282" spans="18:30" ht="15">
      <c r="R282" s="50"/>
      <c r="S282" s="50"/>
      <c r="T282" s="50"/>
      <c r="U282" s="50"/>
      <c r="V282" s="50"/>
      <c r="W282" s="50"/>
      <c r="X282" s="50"/>
      <c r="Y282" s="50"/>
      <c r="Z282" s="50"/>
      <c r="AA282" s="50"/>
      <c r="AB282" s="50"/>
      <c r="AC282" s="50"/>
      <c r="AD282" s="50"/>
    </row>
    <row r="283" spans="18:30" ht="15">
      <c r="R283" s="50"/>
      <c r="S283" s="50"/>
      <c r="T283" s="50"/>
      <c r="U283" s="50"/>
      <c r="V283" s="50"/>
      <c r="W283" s="50"/>
      <c r="X283" s="50"/>
      <c r="Y283" s="50"/>
      <c r="Z283" s="50"/>
      <c r="AA283" s="50"/>
      <c r="AB283" s="50"/>
      <c r="AC283" s="50"/>
      <c r="AD283" s="50"/>
    </row>
    <row r="284" spans="18:30" ht="15">
      <c r="R284" s="50"/>
      <c r="S284" s="50"/>
      <c r="T284" s="50"/>
      <c r="U284" s="50"/>
      <c r="V284" s="50"/>
      <c r="W284" s="50"/>
      <c r="X284" s="50"/>
      <c r="Y284" s="50"/>
      <c r="Z284" s="50"/>
      <c r="AA284" s="50"/>
      <c r="AB284" s="50"/>
      <c r="AC284" s="50"/>
      <c r="AD284" s="50"/>
    </row>
    <row r="285" spans="18:30" ht="15">
      <c r="R285" s="50"/>
      <c r="S285" s="50"/>
      <c r="T285" s="50"/>
      <c r="U285" s="50"/>
      <c r="V285" s="50"/>
      <c r="W285" s="50"/>
      <c r="X285" s="50"/>
      <c r="Y285" s="50"/>
      <c r="Z285" s="50"/>
      <c r="AA285" s="50"/>
      <c r="AB285" s="50"/>
      <c r="AC285" s="50"/>
      <c r="AD285" s="50"/>
    </row>
    <row r="286" spans="18:30" ht="15">
      <c r="R286" s="50"/>
      <c r="S286" s="50"/>
      <c r="T286" s="50"/>
      <c r="U286" s="50"/>
      <c r="V286" s="50"/>
      <c r="W286" s="50"/>
      <c r="X286" s="50"/>
      <c r="Y286" s="50"/>
      <c r="Z286" s="50"/>
      <c r="AA286" s="50"/>
      <c r="AB286" s="50"/>
      <c r="AC286" s="50"/>
      <c r="AD286" s="50"/>
    </row>
    <row r="287" spans="18:30" ht="15">
      <c r="R287" s="50"/>
      <c r="S287" s="50"/>
      <c r="T287" s="50"/>
      <c r="U287" s="50"/>
      <c r="V287" s="50"/>
      <c r="W287" s="50"/>
      <c r="X287" s="50"/>
      <c r="Y287" s="50"/>
      <c r="Z287" s="50"/>
      <c r="AA287" s="50"/>
      <c r="AB287" s="50"/>
      <c r="AC287" s="50"/>
      <c r="AD287" s="50"/>
    </row>
    <row r="288" spans="18:30" ht="15">
      <c r="R288" s="50"/>
      <c r="S288" s="50"/>
      <c r="T288" s="50"/>
      <c r="U288" s="50"/>
      <c r="V288" s="50"/>
      <c r="W288" s="50"/>
      <c r="X288" s="50"/>
      <c r="Y288" s="50"/>
      <c r="Z288" s="50"/>
      <c r="AA288" s="50"/>
      <c r="AB288" s="50"/>
      <c r="AC288" s="50"/>
      <c r="AD288" s="50"/>
    </row>
    <row r="289" spans="18:30" ht="15">
      <c r="R289" s="50"/>
      <c r="S289" s="50"/>
      <c r="T289" s="50"/>
      <c r="U289" s="50"/>
      <c r="V289" s="50"/>
      <c r="W289" s="50"/>
      <c r="X289" s="50"/>
      <c r="Y289" s="50"/>
      <c r="Z289" s="50"/>
      <c r="AA289" s="50"/>
      <c r="AB289" s="50"/>
      <c r="AC289" s="50"/>
      <c r="AD289" s="50"/>
    </row>
    <row r="290" spans="18:30" ht="15">
      <c r="R290" s="50"/>
      <c r="S290" s="50"/>
      <c r="T290" s="50"/>
      <c r="U290" s="50"/>
      <c r="V290" s="50"/>
      <c r="W290" s="50"/>
      <c r="X290" s="50"/>
      <c r="Y290" s="50"/>
      <c r="Z290" s="50"/>
      <c r="AA290" s="50"/>
      <c r="AB290" s="50"/>
      <c r="AC290" s="50"/>
      <c r="AD290" s="50"/>
    </row>
    <row r="291" spans="18:30" ht="15">
      <c r="R291" s="50"/>
      <c r="S291" s="50"/>
      <c r="T291" s="50"/>
      <c r="U291" s="50"/>
      <c r="V291" s="50"/>
      <c r="W291" s="50"/>
      <c r="X291" s="50"/>
      <c r="Y291" s="50"/>
      <c r="Z291" s="50"/>
      <c r="AA291" s="50"/>
      <c r="AB291" s="50"/>
      <c r="AC291" s="50"/>
      <c r="AD291" s="50"/>
    </row>
    <row r="292" spans="18:30" ht="15">
      <c r="R292" s="50"/>
      <c r="S292" s="50"/>
      <c r="T292" s="50"/>
      <c r="U292" s="50"/>
      <c r="V292" s="50"/>
      <c r="W292" s="50"/>
      <c r="X292" s="50"/>
      <c r="Y292" s="50"/>
      <c r="Z292" s="50"/>
      <c r="AA292" s="50"/>
      <c r="AB292" s="50"/>
      <c r="AC292" s="50"/>
      <c r="AD292" s="50"/>
    </row>
    <row r="293" spans="18:30" ht="15">
      <c r="R293" s="50"/>
      <c r="S293" s="50"/>
      <c r="T293" s="50"/>
      <c r="U293" s="50"/>
      <c r="V293" s="50"/>
      <c r="W293" s="50"/>
      <c r="X293" s="50"/>
      <c r="Y293" s="50"/>
      <c r="Z293" s="50"/>
      <c r="AA293" s="50"/>
      <c r="AB293" s="50"/>
      <c r="AC293" s="50"/>
      <c r="AD293" s="50"/>
    </row>
    <row r="294" spans="18:30" ht="15">
      <c r="R294" s="50"/>
      <c r="S294" s="50"/>
      <c r="T294" s="50"/>
      <c r="U294" s="50"/>
      <c r="V294" s="50"/>
      <c r="W294" s="50"/>
      <c r="X294" s="50"/>
      <c r="Y294" s="50"/>
      <c r="Z294" s="50"/>
      <c r="AA294" s="50"/>
      <c r="AB294" s="50"/>
      <c r="AC294" s="50"/>
      <c r="AD294" s="50"/>
    </row>
    <row r="295" spans="18:30" ht="15">
      <c r="R295" s="50"/>
      <c r="S295" s="50"/>
      <c r="T295" s="50"/>
      <c r="U295" s="50"/>
      <c r="V295" s="50"/>
      <c r="W295" s="50"/>
      <c r="X295" s="50"/>
      <c r="Y295" s="50"/>
      <c r="Z295" s="50"/>
      <c r="AA295" s="50"/>
      <c r="AB295" s="50"/>
      <c r="AC295" s="50"/>
      <c r="AD295" s="50"/>
    </row>
    <row r="296" spans="18:30" ht="15">
      <c r="R296" s="50"/>
      <c r="S296" s="50"/>
      <c r="T296" s="50"/>
      <c r="U296" s="50"/>
      <c r="V296" s="50"/>
      <c r="W296" s="50"/>
      <c r="X296" s="50"/>
      <c r="Y296" s="50"/>
      <c r="Z296" s="50"/>
      <c r="AA296" s="50"/>
      <c r="AB296" s="50"/>
      <c r="AC296" s="50"/>
      <c r="AD296" s="50"/>
    </row>
    <row r="297" spans="18:30" ht="15">
      <c r="R297" s="50"/>
      <c r="S297" s="50"/>
      <c r="T297" s="50"/>
      <c r="U297" s="50"/>
      <c r="V297" s="50"/>
      <c r="W297" s="50"/>
      <c r="X297" s="50"/>
      <c r="Y297" s="50"/>
      <c r="Z297" s="50"/>
      <c r="AA297" s="50"/>
      <c r="AB297" s="50"/>
      <c r="AC297" s="50"/>
      <c r="AD297" s="50"/>
    </row>
    <row r="298" spans="18:30" ht="15">
      <c r="R298" s="50"/>
      <c r="S298" s="50"/>
      <c r="T298" s="50"/>
      <c r="U298" s="50"/>
      <c r="V298" s="50"/>
      <c r="W298" s="50"/>
      <c r="X298" s="50"/>
      <c r="Y298" s="50"/>
      <c r="Z298" s="50"/>
      <c r="AA298" s="50"/>
      <c r="AB298" s="50"/>
      <c r="AC298" s="50"/>
      <c r="AD298" s="50"/>
    </row>
    <row r="299" spans="18:30" ht="15">
      <c r="R299" s="50"/>
      <c r="S299" s="50"/>
      <c r="T299" s="50"/>
      <c r="U299" s="50"/>
      <c r="V299" s="50"/>
      <c r="W299" s="50"/>
      <c r="X299" s="50"/>
      <c r="Y299" s="50"/>
      <c r="Z299" s="50"/>
      <c r="AA299" s="50"/>
      <c r="AB299" s="50"/>
      <c r="AC299" s="50"/>
      <c r="AD299" s="50"/>
    </row>
    <row r="300" spans="18:30" ht="15">
      <c r="R300" s="50"/>
      <c r="S300" s="50"/>
      <c r="T300" s="50"/>
      <c r="U300" s="50"/>
      <c r="V300" s="50"/>
      <c r="W300" s="50"/>
      <c r="X300" s="50"/>
      <c r="Y300" s="50"/>
      <c r="Z300" s="50"/>
      <c r="AA300" s="50"/>
      <c r="AB300" s="50"/>
      <c r="AC300" s="50"/>
      <c r="AD300" s="50"/>
    </row>
    <row r="301" spans="18:30" ht="15">
      <c r="R301" s="50"/>
      <c r="S301" s="50"/>
      <c r="T301" s="50"/>
      <c r="U301" s="50"/>
      <c r="V301" s="50"/>
      <c r="W301" s="50"/>
      <c r="X301" s="50"/>
      <c r="Y301" s="50"/>
      <c r="Z301" s="50"/>
      <c r="AA301" s="50"/>
      <c r="AB301" s="50"/>
      <c r="AC301" s="50"/>
      <c r="AD301" s="50"/>
    </row>
    <row r="302" spans="18:30" ht="15">
      <c r="R302" s="50"/>
      <c r="S302" s="50"/>
      <c r="T302" s="50"/>
      <c r="U302" s="50"/>
      <c r="V302" s="50"/>
      <c r="W302" s="50"/>
      <c r="X302" s="50"/>
      <c r="Y302" s="50"/>
      <c r="Z302" s="50"/>
      <c r="AA302" s="50"/>
      <c r="AB302" s="50"/>
      <c r="AC302" s="50"/>
      <c r="AD302" s="50"/>
    </row>
    <row r="303" spans="18:30" ht="15">
      <c r="R303" s="50"/>
      <c r="S303" s="50"/>
      <c r="T303" s="50"/>
      <c r="U303" s="50"/>
      <c r="V303" s="50"/>
      <c r="W303" s="50"/>
      <c r="X303" s="50"/>
      <c r="Y303" s="50"/>
      <c r="Z303" s="50"/>
      <c r="AA303" s="50"/>
      <c r="AB303" s="50"/>
      <c r="AC303" s="50"/>
      <c r="AD303" s="50"/>
    </row>
    <row r="304" spans="18:30" ht="15">
      <c r="R304" s="50"/>
      <c r="S304" s="50"/>
      <c r="T304" s="50"/>
      <c r="U304" s="50"/>
      <c r="V304" s="50"/>
      <c r="W304" s="50"/>
      <c r="X304" s="50"/>
      <c r="Y304" s="50"/>
      <c r="Z304" s="50"/>
      <c r="AA304" s="50"/>
      <c r="AB304" s="50"/>
      <c r="AC304" s="50"/>
      <c r="AD304" s="50"/>
    </row>
    <row r="305" spans="18:30" ht="15">
      <c r="R305" s="50"/>
      <c r="S305" s="50"/>
      <c r="T305" s="50"/>
      <c r="U305" s="50"/>
      <c r="V305" s="50"/>
      <c r="W305" s="50"/>
      <c r="X305" s="50"/>
      <c r="Y305" s="50"/>
      <c r="Z305" s="50"/>
      <c r="AA305" s="50"/>
      <c r="AB305" s="50"/>
      <c r="AC305" s="50"/>
      <c r="AD305" s="50"/>
    </row>
    <row r="306" spans="18:30" ht="15">
      <c r="R306" s="50"/>
      <c r="S306" s="50"/>
      <c r="T306" s="50"/>
      <c r="U306" s="50"/>
      <c r="V306" s="50"/>
      <c r="W306" s="50"/>
      <c r="X306" s="50"/>
      <c r="Y306" s="50"/>
      <c r="Z306" s="50"/>
      <c r="AA306" s="50"/>
      <c r="AB306" s="50"/>
      <c r="AC306" s="50"/>
      <c r="AD306" s="50"/>
    </row>
    <row r="307" spans="18:30" ht="15">
      <c r="R307" s="50"/>
      <c r="S307" s="50"/>
      <c r="T307" s="50"/>
      <c r="U307" s="50"/>
      <c r="V307" s="50"/>
      <c r="W307" s="50"/>
      <c r="X307" s="50"/>
      <c r="Y307" s="50"/>
      <c r="Z307" s="50"/>
      <c r="AA307" s="50"/>
      <c r="AB307" s="50"/>
      <c r="AC307" s="50"/>
      <c r="AD307" s="50"/>
    </row>
    <row r="308" spans="18:30" ht="15">
      <c r="R308" s="50"/>
      <c r="S308" s="50"/>
      <c r="T308" s="50"/>
      <c r="U308" s="50"/>
      <c r="V308" s="50"/>
      <c r="W308" s="50"/>
      <c r="X308" s="50"/>
      <c r="Y308" s="50"/>
      <c r="Z308" s="50"/>
      <c r="AA308" s="50"/>
      <c r="AB308" s="50"/>
      <c r="AC308" s="50"/>
      <c r="AD308" s="50"/>
    </row>
    <row r="309" spans="18:30" ht="15">
      <c r="R309" s="50"/>
      <c r="S309" s="50"/>
      <c r="T309" s="50"/>
      <c r="U309" s="50"/>
      <c r="V309" s="50"/>
      <c r="W309" s="50"/>
      <c r="X309" s="50"/>
      <c r="Y309" s="50"/>
      <c r="Z309" s="50"/>
      <c r="AA309" s="50"/>
      <c r="AB309" s="50"/>
      <c r="AC309" s="50"/>
      <c r="AD309" s="50"/>
    </row>
    <row r="310" spans="18:30" ht="15">
      <c r="R310" s="50"/>
      <c r="S310" s="50"/>
      <c r="T310" s="50"/>
      <c r="U310" s="50"/>
      <c r="V310" s="50"/>
      <c r="W310" s="50"/>
      <c r="X310" s="50"/>
      <c r="Y310" s="50"/>
      <c r="Z310" s="50"/>
      <c r="AA310" s="50"/>
      <c r="AB310" s="50"/>
      <c r="AC310" s="50"/>
      <c r="AD310" s="50"/>
    </row>
    <row r="311" spans="18:30" ht="15">
      <c r="R311" s="50"/>
      <c r="S311" s="50"/>
      <c r="T311" s="50"/>
      <c r="U311" s="50"/>
      <c r="V311" s="50"/>
      <c r="W311" s="50"/>
      <c r="X311" s="50"/>
      <c r="Y311" s="50"/>
      <c r="Z311" s="50"/>
      <c r="AA311" s="50"/>
      <c r="AB311" s="50"/>
      <c r="AC311" s="50"/>
      <c r="AD311" s="50"/>
    </row>
    <row r="312" spans="18:30" ht="15">
      <c r="R312" s="50"/>
      <c r="S312" s="50"/>
      <c r="T312" s="50"/>
      <c r="U312" s="50"/>
      <c r="V312" s="50"/>
      <c r="W312" s="50"/>
      <c r="X312" s="50"/>
      <c r="Y312" s="50"/>
      <c r="Z312" s="50"/>
      <c r="AA312" s="50"/>
      <c r="AB312" s="50"/>
      <c r="AC312" s="50"/>
      <c r="AD312" s="50"/>
    </row>
    <row r="313" spans="18:30" ht="15">
      <c r="R313" s="50"/>
      <c r="S313" s="50"/>
      <c r="T313" s="50"/>
      <c r="U313" s="50"/>
      <c r="V313" s="50"/>
      <c r="W313" s="50"/>
      <c r="X313" s="50"/>
      <c r="Y313" s="50"/>
      <c r="Z313" s="50"/>
      <c r="AA313" s="50"/>
      <c r="AB313" s="50"/>
      <c r="AC313" s="50"/>
      <c r="AD313" s="50"/>
    </row>
    <row r="314" spans="18:30" ht="15">
      <c r="R314" s="50"/>
      <c r="S314" s="50"/>
      <c r="T314" s="50"/>
      <c r="U314" s="50"/>
      <c r="V314" s="50"/>
      <c r="W314" s="50"/>
      <c r="X314" s="50"/>
      <c r="Y314" s="50"/>
      <c r="Z314" s="50"/>
      <c r="AA314" s="50"/>
      <c r="AB314" s="50"/>
      <c r="AC314" s="50"/>
      <c r="AD314" s="50"/>
    </row>
    <row r="315" spans="18:30" ht="15">
      <c r="R315" s="50"/>
      <c r="S315" s="50"/>
      <c r="T315" s="50"/>
      <c r="U315" s="50"/>
      <c r="V315" s="50"/>
      <c r="W315" s="50"/>
      <c r="X315" s="50"/>
      <c r="Y315" s="50"/>
      <c r="Z315" s="50"/>
      <c r="AA315" s="50"/>
      <c r="AB315" s="50"/>
      <c r="AC315" s="50"/>
      <c r="AD315" s="50"/>
    </row>
    <row r="316" spans="18:30" ht="15">
      <c r="R316" s="50"/>
      <c r="S316" s="50"/>
      <c r="T316" s="50"/>
      <c r="U316" s="50"/>
      <c r="V316" s="50"/>
      <c r="W316" s="50"/>
      <c r="X316" s="50"/>
      <c r="Y316" s="50"/>
      <c r="Z316" s="50"/>
      <c r="AA316" s="50"/>
      <c r="AB316" s="50"/>
      <c r="AC316" s="50"/>
      <c r="AD316" s="50"/>
    </row>
    <row r="317" spans="18:30" ht="15">
      <c r="R317" s="50"/>
      <c r="S317" s="50"/>
      <c r="T317" s="50"/>
      <c r="U317" s="50"/>
      <c r="V317" s="50"/>
      <c r="W317" s="50"/>
      <c r="X317" s="50"/>
      <c r="Y317" s="50"/>
      <c r="Z317" s="50"/>
      <c r="AA317" s="50"/>
      <c r="AB317" s="50"/>
      <c r="AC317" s="50"/>
      <c r="AD317" s="50"/>
    </row>
    <row r="318" spans="18:30" ht="15">
      <c r="R318" s="50"/>
      <c r="S318" s="50"/>
      <c r="T318" s="50"/>
      <c r="U318" s="50"/>
      <c r="V318" s="50"/>
      <c r="W318" s="50"/>
      <c r="X318" s="50"/>
      <c r="Y318" s="50"/>
      <c r="Z318" s="50"/>
      <c r="AA318" s="50"/>
      <c r="AB318" s="50"/>
      <c r="AC318" s="50"/>
      <c r="AD318" s="50"/>
    </row>
    <row r="319" spans="18:30" ht="15">
      <c r="R319" s="50"/>
      <c r="S319" s="50"/>
      <c r="T319" s="50"/>
      <c r="U319" s="50"/>
      <c r="V319" s="50"/>
      <c r="W319" s="50"/>
      <c r="X319" s="50"/>
      <c r="Y319" s="50"/>
      <c r="Z319" s="50"/>
      <c r="AA319" s="50"/>
      <c r="AB319" s="50"/>
      <c r="AC319" s="50"/>
      <c r="AD319" s="50"/>
    </row>
    <row r="320" spans="18:30" ht="15">
      <c r="R320" s="50"/>
      <c r="S320" s="50"/>
      <c r="T320" s="50"/>
      <c r="U320" s="50"/>
      <c r="V320" s="50"/>
      <c r="W320" s="50"/>
      <c r="X320" s="50"/>
      <c r="Y320" s="50"/>
      <c r="Z320" s="50"/>
      <c r="AA320" s="50"/>
      <c r="AB320" s="50"/>
      <c r="AC320" s="50"/>
      <c r="AD320" s="50"/>
    </row>
    <row r="321" spans="18:30" ht="15">
      <c r="R321" s="50"/>
      <c r="S321" s="50"/>
      <c r="T321" s="50"/>
      <c r="U321" s="50"/>
      <c r="V321" s="50"/>
      <c r="W321" s="50"/>
      <c r="X321" s="50"/>
      <c r="Y321" s="50"/>
      <c r="Z321" s="50"/>
      <c r="AA321" s="50"/>
      <c r="AB321" s="50"/>
      <c r="AC321" s="50"/>
      <c r="AD321" s="50"/>
    </row>
    <row r="322" spans="18:30" ht="15">
      <c r="R322" s="50"/>
      <c r="S322" s="50"/>
      <c r="T322" s="50"/>
      <c r="U322" s="50"/>
      <c r="V322" s="50"/>
      <c r="W322" s="50"/>
      <c r="X322" s="50"/>
      <c r="Y322" s="50"/>
      <c r="Z322" s="50"/>
      <c r="AA322" s="50"/>
      <c r="AB322" s="50"/>
      <c r="AC322" s="50"/>
      <c r="AD322" s="50"/>
    </row>
    <row r="323" spans="18:30" ht="15">
      <c r="R323" s="50"/>
      <c r="S323" s="50"/>
      <c r="T323" s="50"/>
      <c r="U323" s="50"/>
      <c r="V323" s="50"/>
      <c r="W323" s="50"/>
      <c r="X323" s="50"/>
      <c r="Y323" s="50"/>
      <c r="Z323" s="50"/>
      <c r="AA323" s="50"/>
      <c r="AB323" s="50"/>
      <c r="AC323" s="50"/>
      <c r="AD323" s="50"/>
    </row>
    <row r="324" spans="18:30" ht="15">
      <c r="R324" s="50"/>
      <c r="S324" s="50"/>
      <c r="T324" s="50"/>
      <c r="U324" s="50"/>
      <c r="V324" s="50"/>
      <c r="W324" s="50"/>
      <c r="X324" s="50"/>
      <c r="Y324" s="50"/>
      <c r="Z324" s="50"/>
      <c r="AA324" s="50"/>
      <c r="AB324" s="50"/>
      <c r="AC324" s="50"/>
      <c r="AD324" s="50"/>
    </row>
    <row r="325" spans="18:30" ht="15">
      <c r="R325" s="50"/>
      <c r="S325" s="50"/>
      <c r="T325" s="50"/>
      <c r="U325" s="50"/>
      <c r="V325" s="50"/>
      <c r="W325" s="50"/>
      <c r="X325" s="50"/>
      <c r="Y325" s="50"/>
      <c r="Z325" s="50"/>
      <c r="AA325" s="50"/>
      <c r="AB325" s="50"/>
      <c r="AC325" s="50"/>
      <c r="AD325" s="50"/>
    </row>
    <row r="326" spans="18:30" ht="15">
      <c r="R326" s="50"/>
      <c r="S326" s="50"/>
      <c r="T326" s="50"/>
      <c r="U326" s="50"/>
      <c r="V326" s="50"/>
      <c r="W326" s="50"/>
      <c r="X326" s="50"/>
      <c r="Y326" s="50"/>
      <c r="Z326" s="50"/>
      <c r="AA326" s="50"/>
      <c r="AB326" s="50"/>
      <c r="AC326" s="50"/>
      <c r="AD326" s="50"/>
    </row>
    <row r="327" spans="18:30" ht="15">
      <c r="R327" s="50"/>
      <c r="S327" s="50"/>
      <c r="T327" s="50"/>
      <c r="U327" s="50"/>
      <c r="V327" s="50"/>
      <c r="W327" s="50"/>
      <c r="X327" s="50"/>
      <c r="Y327" s="50"/>
      <c r="Z327" s="50"/>
      <c r="AA327" s="50"/>
      <c r="AB327" s="50"/>
      <c r="AC327" s="50"/>
      <c r="AD327" s="50"/>
    </row>
    <row r="328" spans="18:30" ht="15">
      <c r="R328" s="50"/>
      <c r="S328" s="50"/>
      <c r="T328" s="50"/>
      <c r="U328" s="50"/>
      <c r="V328" s="50"/>
      <c r="W328" s="50"/>
      <c r="X328" s="50"/>
      <c r="Y328" s="50"/>
      <c r="Z328" s="50"/>
      <c r="AA328" s="50"/>
      <c r="AB328" s="50"/>
      <c r="AC328" s="50"/>
      <c r="AD328" s="50"/>
    </row>
    <row r="329" spans="18:30" ht="15">
      <c r="R329" s="50"/>
      <c r="S329" s="50"/>
      <c r="T329" s="50"/>
      <c r="U329" s="50"/>
      <c r="V329" s="50"/>
      <c r="W329" s="50"/>
      <c r="X329" s="50"/>
      <c r="Y329" s="50"/>
      <c r="Z329" s="50"/>
      <c r="AA329" s="50"/>
      <c r="AB329" s="50"/>
      <c r="AC329" s="50"/>
      <c r="AD329" s="50"/>
    </row>
    <row r="330" spans="18:30" ht="15">
      <c r="R330" s="50"/>
      <c r="S330" s="50"/>
      <c r="T330" s="50"/>
      <c r="U330" s="50"/>
      <c r="V330" s="50"/>
      <c r="W330" s="50"/>
      <c r="X330" s="50"/>
      <c r="Y330" s="50"/>
      <c r="Z330" s="50"/>
      <c r="AA330" s="50"/>
      <c r="AB330" s="50"/>
      <c r="AC330" s="50"/>
      <c r="AD330" s="50"/>
    </row>
    <row r="331" spans="18:30" ht="15">
      <c r="R331" s="50"/>
      <c r="S331" s="50"/>
      <c r="T331" s="50"/>
      <c r="U331" s="50"/>
      <c r="V331" s="50"/>
      <c r="W331" s="50"/>
      <c r="X331" s="50"/>
      <c r="Y331" s="50"/>
      <c r="Z331" s="50"/>
      <c r="AA331" s="50"/>
      <c r="AB331" s="50"/>
      <c r="AC331" s="50"/>
      <c r="AD331" s="50"/>
    </row>
    <row r="332" spans="18:30" ht="15">
      <c r="R332" s="50"/>
      <c r="S332" s="50"/>
      <c r="T332" s="50"/>
      <c r="U332" s="50"/>
      <c r="V332" s="50"/>
      <c r="W332" s="50"/>
      <c r="X332" s="50"/>
      <c r="Y332" s="50"/>
      <c r="Z332" s="50"/>
      <c r="AA332" s="50"/>
      <c r="AB332" s="50"/>
      <c r="AC332" s="50"/>
      <c r="AD332" s="50"/>
    </row>
    <row r="333" spans="18:30" ht="15">
      <c r="R333" s="50"/>
      <c r="S333" s="50"/>
      <c r="T333" s="50"/>
      <c r="U333" s="50"/>
      <c r="V333" s="50"/>
      <c r="W333" s="50"/>
      <c r="X333" s="50"/>
      <c r="Y333" s="50"/>
      <c r="Z333" s="50"/>
      <c r="AA333" s="50"/>
      <c r="AB333" s="50"/>
      <c r="AC333" s="50"/>
      <c r="AD333" s="50"/>
    </row>
    <row r="334" spans="18:30" ht="15">
      <c r="R334" s="50"/>
      <c r="S334" s="50"/>
      <c r="T334" s="50"/>
      <c r="U334" s="50"/>
      <c r="V334" s="50"/>
      <c r="W334" s="50"/>
      <c r="X334" s="50"/>
      <c r="Y334" s="50"/>
      <c r="Z334" s="50"/>
      <c r="AA334" s="50"/>
      <c r="AB334" s="50"/>
      <c r="AC334" s="50"/>
      <c r="AD334" s="50"/>
    </row>
    <row r="335" spans="18:30" ht="15">
      <c r="R335" s="50"/>
      <c r="S335" s="50"/>
      <c r="T335" s="50"/>
      <c r="U335" s="50"/>
      <c r="V335" s="50"/>
      <c r="W335" s="50"/>
      <c r="X335" s="50"/>
      <c r="Y335" s="50"/>
      <c r="Z335" s="50"/>
      <c r="AA335" s="50"/>
      <c r="AB335" s="50"/>
      <c r="AC335" s="50"/>
      <c r="AD335" s="50"/>
    </row>
    <row r="336" spans="18:30" ht="15">
      <c r="R336" s="50"/>
      <c r="S336" s="50"/>
      <c r="T336" s="50"/>
      <c r="U336" s="50"/>
      <c r="V336" s="50"/>
      <c r="W336" s="50"/>
      <c r="X336" s="50"/>
      <c r="Y336" s="50"/>
      <c r="Z336" s="50"/>
      <c r="AA336" s="50"/>
      <c r="AB336" s="50"/>
      <c r="AC336" s="50"/>
      <c r="AD336" s="50"/>
    </row>
    <row r="337" spans="18:30" ht="15">
      <c r="R337" s="50"/>
      <c r="S337" s="50"/>
      <c r="T337" s="50"/>
      <c r="U337" s="50"/>
      <c r="V337" s="50"/>
      <c r="W337" s="50"/>
      <c r="X337" s="50"/>
      <c r="Y337" s="50"/>
      <c r="Z337" s="50"/>
      <c r="AA337" s="50"/>
      <c r="AB337" s="50"/>
      <c r="AC337" s="50"/>
      <c r="AD337" s="50"/>
    </row>
    <row r="338" spans="18:30" ht="15">
      <c r="R338" s="50"/>
      <c r="S338" s="50"/>
      <c r="T338" s="50"/>
      <c r="U338" s="50"/>
      <c r="V338" s="50"/>
      <c r="W338" s="50"/>
      <c r="X338" s="50"/>
      <c r="Y338" s="50"/>
      <c r="Z338" s="50"/>
      <c r="AA338" s="50"/>
      <c r="AB338" s="50"/>
      <c r="AC338" s="50"/>
      <c r="AD338" s="50"/>
    </row>
    <row r="339" spans="18:30" ht="15">
      <c r="R339" s="50"/>
      <c r="S339" s="50"/>
      <c r="T339" s="50"/>
      <c r="U339" s="50"/>
      <c r="V339" s="50"/>
      <c r="W339" s="50"/>
      <c r="X339" s="50"/>
      <c r="Y339" s="50"/>
      <c r="Z339" s="50"/>
      <c r="AA339" s="50"/>
      <c r="AB339" s="50"/>
      <c r="AC339" s="50"/>
      <c r="AD339" s="50"/>
    </row>
    <row r="340" spans="18:30" ht="15">
      <c r="R340" s="50"/>
      <c r="S340" s="50"/>
      <c r="T340" s="50"/>
      <c r="U340" s="50"/>
      <c r="V340" s="50"/>
      <c r="W340" s="50"/>
      <c r="X340" s="50"/>
      <c r="Y340" s="50"/>
      <c r="Z340" s="50"/>
      <c r="AA340" s="50"/>
      <c r="AB340" s="50"/>
      <c r="AC340" s="50"/>
      <c r="AD340" s="50"/>
    </row>
    <row r="341" spans="18:30" ht="15">
      <c r="R341" s="50"/>
      <c r="S341" s="50"/>
      <c r="T341" s="50"/>
      <c r="U341" s="50"/>
      <c r="V341" s="50"/>
      <c r="W341" s="50"/>
      <c r="X341" s="50"/>
      <c r="Y341" s="50"/>
      <c r="Z341" s="50"/>
      <c r="AA341" s="50"/>
      <c r="AB341" s="50"/>
      <c r="AC341" s="50"/>
      <c r="AD341" s="50"/>
    </row>
    <row r="342" spans="18:30" ht="15">
      <c r="R342" s="50"/>
      <c r="S342" s="50"/>
      <c r="T342" s="50"/>
      <c r="U342" s="50"/>
      <c r="V342" s="50"/>
      <c r="W342" s="50"/>
      <c r="X342" s="50"/>
      <c r="Y342" s="50"/>
      <c r="Z342" s="50"/>
      <c r="AA342" s="50"/>
      <c r="AB342" s="50"/>
      <c r="AC342" s="50"/>
      <c r="AD342" s="50"/>
    </row>
    <row r="343" spans="18:30" ht="15">
      <c r="R343" s="50"/>
      <c r="S343" s="50"/>
      <c r="T343" s="50"/>
      <c r="U343" s="50"/>
      <c r="V343" s="50"/>
      <c r="W343" s="50"/>
      <c r="X343" s="50"/>
      <c r="Y343" s="50"/>
      <c r="Z343" s="50"/>
      <c r="AA343" s="50"/>
      <c r="AB343" s="50"/>
      <c r="AC343" s="50"/>
      <c r="AD343" s="50"/>
    </row>
    <row r="344" spans="18:30" ht="15">
      <c r="R344" s="50"/>
      <c r="S344" s="50"/>
      <c r="T344" s="50"/>
      <c r="U344" s="50"/>
      <c r="V344" s="50"/>
      <c r="W344" s="50"/>
      <c r="X344" s="50"/>
      <c r="Y344" s="50"/>
      <c r="Z344" s="50"/>
      <c r="AA344" s="50"/>
      <c r="AB344" s="50"/>
      <c r="AC344" s="50"/>
      <c r="AD344" s="50"/>
    </row>
    <row r="345" spans="18:30" ht="15">
      <c r="R345" s="50"/>
      <c r="S345" s="50"/>
      <c r="T345" s="50"/>
      <c r="U345" s="50"/>
      <c r="V345" s="50"/>
      <c r="W345" s="50"/>
      <c r="X345" s="50"/>
      <c r="Y345" s="50"/>
      <c r="Z345" s="50"/>
      <c r="AA345" s="50"/>
      <c r="AB345" s="50"/>
      <c r="AC345" s="50"/>
      <c r="AD345" s="50"/>
    </row>
    <row r="346" spans="18:30" ht="15">
      <c r="R346" s="50"/>
      <c r="S346" s="50"/>
      <c r="T346" s="50"/>
      <c r="U346" s="50"/>
      <c r="V346" s="50"/>
      <c r="W346" s="50"/>
      <c r="X346" s="50"/>
      <c r="Y346" s="50"/>
      <c r="Z346" s="50"/>
      <c r="AA346" s="50"/>
      <c r="AB346" s="50"/>
      <c r="AC346" s="50"/>
      <c r="AD346" s="50"/>
    </row>
    <row r="347" spans="18:30" ht="15">
      <c r="R347" s="50"/>
      <c r="S347" s="50"/>
      <c r="T347" s="50"/>
      <c r="U347" s="50"/>
      <c r="V347" s="50"/>
      <c r="W347" s="50"/>
      <c r="X347" s="50"/>
      <c r="Y347" s="50"/>
      <c r="Z347" s="50"/>
      <c r="AA347" s="50"/>
      <c r="AB347" s="50"/>
      <c r="AC347" s="50"/>
      <c r="AD347" s="50"/>
    </row>
    <row r="348" spans="18:30" ht="15">
      <c r="R348" s="50"/>
      <c r="S348" s="50"/>
      <c r="T348" s="50"/>
      <c r="U348" s="50"/>
      <c r="V348" s="50"/>
      <c r="W348" s="50"/>
      <c r="X348" s="50"/>
      <c r="Y348" s="50"/>
      <c r="Z348" s="50"/>
      <c r="AA348" s="50"/>
      <c r="AB348" s="50"/>
      <c r="AC348" s="50"/>
      <c r="AD348" s="50"/>
    </row>
    <row r="349" spans="18:30" ht="15">
      <c r="R349" s="50"/>
      <c r="S349" s="50"/>
      <c r="T349" s="50"/>
      <c r="U349" s="50"/>
      <c r="V349" s="50"/>
      <c r="W349" s="50"/>
      <c r="X349" s="50"/>
      <c r="Y349" s="50"/>
      <c r="Z349" s="50"/>
      <c r="AA349" s="50"/>
      <c r="AB349" s="50"/>
      <c r="AC349" s="50"/>
      <c r="AD349" s="50"/>
    </row>
    <row r="350" spans="18:30" ht="15">
      <c r="R350" s="50"/>
      <c r="S350" s="50"/>
      <c r="T350" s="50"/>
      <c r="U350" s="50"/>
      <c r="V350" s="50"/>
      <c r="W350" s="50"/>
      <c r="X350" s="50"/>
      <c r="Y350" s="50"/>
      <c r="Z350" s="50"/>
      <c r="AA350" s="50"/>
      <c r="AB350" s="50"/>
      <c r="AC350" s="50"/>
      <c r="AD350" s="50"/>
    </row>
    <row r="351" spans="18:30" ht="15">
      <c r="R351" s="50"/>
      <c r="S351" s="50"/>
      <c r="T351" s="50"/>
      <c r="U351" s="50"/>
      <c r="V351" s="50"/>
      <c r="W351" s="50"/>
      <c r="X351" s="50"/>
      <c r="Y351" s="50"/>
      <c r="Z351" s="50"/>
      <c r="AA351" s="50"/>
      <c r="AB351" s="50"/>
      <c r="AC351" s="50"/>
      <c r="AD351" s="50"/>
    </row>
    <row r="352" spans="18:30" ht="15">
      <c r="R352" s="50"/>
      <c r="S352" s="50"/>
      <c r="T352" s="50"/>
      <c r="U352" s="50"/>
      <c r="V352" s="50"/>
      <c r="W352" s="50"/>
      <c r="X352" s="50"/>
      <c r="Y352" s="50"/>
      <c r="Z352" s="50"/>
      <c r="AA352" s="50"/>
      <c r="AB352" s="50"/>
      <c r="AC352" s="50"/>
      <c r="AD352" s="50"/>
    </row>
    <row r="353" spans="18:30" ht="15">
      <c r="R353" s="50"/>
      <c r="S353" s="50"/>
      <c r="T353" s="50"/>
      <c r="U353" s="50"/>
      <c r="V353" s="50"/>
      <c r="W353" s="50"/>
      <c r="X353" s="50"/>
      <c r="Y353" s="50"/>
      <c r="Z353" s="50"/>
      <c r="AA353" s="50"/>
      <c r="AB353" s="50"/>
      <c r="AC353" s="50"/>
      <c r="AD353" s="50"/>
    </row>
    <row r="354" spans="18:30" ht="15">
      <c r="R354" s="50"/>
      <c r="S354" s="50"/>
      <c r="T354" s="50"/>
      <c r="U354" s="50"/>
      <c r="V354" s="50"/>
      <c r="W354" s="50"/>
      <c r="X354" s="50"/>
      <c r="Y354" s="50"/>
      <c r="Z354" s="50"/>
      <c r="AA354" s="50"/>
      <c r="AB354" s="50"/>
      <c r="AC354" s="50"/>
      <c r="AD354" s="50"/>
    </row>
    <row r="355" spans="18:30" ht="15">
      <c r="R355" s="50"/>
      <c r="S355" s="50"/>
      <c r="T355" s="50"/>
      <c r="U355" s="50"/>
      <c r="V355" s="50"/>
      <c r="W355" s="50"/>
      <c r="X355" s="50"/>
      <c r="Y355" s="50"/>
      <c r="Z355" s="50"/>
      <c r="AA355" s="50"/>
      <c r="AB355" s="50"/>
      <c r="AC355" s="50"/>
      <c r="AD355" s="50"/>
    </row>
    <row r="356" spans="18:30" ht="15">
      <c r="R356" s="50"/>
      <c r="S356" s="50"/>
      <c r="T356" s="50"/>
      <c r="U356" s="50"/>
      <c r="V356" s="50"/>
      <c r="W356" s="50"/>
      <c r="X356" s="50"/>
      <c r="Y356" s="50"/>
      <c r="Z356" s="50"/>
      <c r="AA356" s="50"/>
      <c r="AB356" s="50"/>
      <c r="AC356" s="50"/>
      <c r="AD356" s="50"/>
    </row>
    <row r="357" spans="18:30" ht="15">
      <c r="R357" s="50"/>
      <c r="S357" s="50"/>
      <c r="T357" s="50"/>
      <c r="U357" s="50"/>
      <c r="V357" s="50"/>
      <c r="W357" s="50"/>
      <c r="X357" s="50"/>
      <c r="Y357" s="50"/>
      <c r="Z357" s="50"/>
      <c r="AA357" s="50"/>
      <c r="AB357" s="50"/>
      <c r="AC357" s="50"/>
      <c r="AD357" s="50"/>
    </row>
    <row r="358" spans="18:30" ht="15">
      <c r="R358" s="50"/>
      <c r="S358" s="50"/>
      <c r="T358" s="50"/>
      <c r="U358" s="50"/>
      <c r="V358" s="50"/>
      <c r="W358" s="50"/>
      <c r="X358" s="50"/>
      <c r="Y358" s="50"/>
      <c r="Z358" s="50"/>
      <c r="AA358" s="50"/>
      <c r="AB358" s="50"/>
      <c r="AC358" s="50"/>
      <c r="AD358" s="50"/>
    </row>
    <row r="359" spans="18:30" ht="15">
      <c r="R359" s="50"/>
      <c r="S359" s="50"/>
      <c r="T359" s="50"/>
      <c r="U359" s="50"/>
      <c r="V359" s="50"/>
      <c r="W359" s="50"/>
      <c r="X359" s="50"/>
      <c r="Y359" s="50"/>
      <c r="Z359" s="50"/>
      <c r="AA359" s="50"/>
      <c r="AB359" s="50"/>
      <c r="AC359" s="50"/>
      <c r="AD359" s="50"/>
    </row>
    <row r="360" spans="18:30" ht="15">
      <c r="R360" s="50"/>
      <c r="S360" s="50"/>
      <c r="T360" s="50"/>
      <c r="U360" s="50"/>
      <c r="V360" s="50"/>
      <c r="W360" s="50"/>
      <c r="X360" s="50"/>
      <c r="Y360" s="50"/>
      <c r="Z360" s="50"/>
      <c r="AA360" s="50"/>
      <c r="AB360" s="50"/>
      <c r="AC360" s="50"/>
      <c r="AD360" s="50"/>
    </row>
    <row r="361" spans="18:30" ht="15">
      <c r="R361" s="50"/>
      <c r="S361" s="50"/>
      <c r="T361" s="50"/>
      <c r="U361" s="50"/>
      <c r="V361" s="50"/>
      <c r="W361" s="50"/>
      <c r="X361" s="50"/>
      <c r="Y361" s="50"/>
      <c r="Z361" s="50"/>
      <c r="AA361" s="50"/>
      <c r="AB361" s="50"/>
      <c r="AC361" s="50"/>
      <c r="AD361" s="50"/>
    </row>
    <row r="362" spans="18:30" ht="15">
      <c r="R362" s="50"/>
      <c r="S362" s="50"/>
      <c r="T362" s="50"/>
      <c r="U362" s="50"/>
      <c r="V362" s="50"/>
      <c r="W362" s="50"/>
      <c r="X362" s="50"/>
      <c r="Y362" s="50"/>
      <c r="Z362" s="50"/>
      <c r="AA362" s="50"/>
      <c r="AB362" s="50"/>
      <c r="AC362" s="50"/>
      <c r="AD362" s="50"/>
    </row>
    <row r="363" spans="18:30" ht="15">
      <c r="R363" s="50"/>
      <c r="S363" s="50"/>
      <c r="T363" s="50"/>
      <c r="U363" s="50"/>
      <c r="V363" s="50"/>
      <c r="W363" s="50"/>
      <c r="X363" s="50"/>
      <c r="Y363" s="50"/>
      <c r="Z363" s="50"/>
      <c r="AA363" s="50"/>
      <c r="AB363" s="50"/>
      <c r="AC363" s="50"/>
      <c r="AD363" s="50"/>
    </row>
    <row r="364" spans="18:30" ht="15">
      <c r="R364" s="50"/>
      <c r="S364" s="50"/>
      <c r="T364" s="50"/>
      <c r="U364" s="50"/>
      <c r="V364" s="50"/>
      <c r="W364" s="50"/>
      <c r="X364" s="50"/>
      <c r="Y364" s="50"/>
      <c r="Z364" s="50"/>
      <c r="AA364" s="50"/>
      <c r="AB364" s="50"/>
      <c r="AC364" s="50"/>
      <c r="AD364" s="50"/>
    </row>
    <row r="365" spans="18:30" ht="15">
      <c r="R365" s="50"/>
      <c r="S365" s="50"/>
      <c r="T365" s="50"/>
      <c r="U365" s="50"/>
      <c r="V365" s="50"/>
      <c r="W365" s="50"/>
      <c r="X365" s="50"/>
      <c r="Y365" s="50"/>
      <c r="Z365" s="50"/>
      <c r="AA365" s="50"/>
      <c r="AB365" s="50"/>
      <c r="AC365" s="50"/>
      <c r="AD365" s="50"/>
    </row>
    <row r="366" spans="18:30" ht="15">
      <c r="R366" s="50"/>
      <c r="S366" s="50"/>
      <c r="T366" s="50"/>
      <c r="U366" s="50"/>
      <c r="V366" s="50"/>
      <c r="W366" s="50"/>
      <c r="X366" s="50"/>
      <c r="Y366" s="50"/>
      <c r="Z366" s="50"/>
      <c r="AA366" s="50"/>
      <c r="AB366" s="50"/>
      <c r="AC366" s="50"/>
      <c r="AD366" s="50"/>
    </row>
    <row r="367" spans="18:30" ht="15">
      <c r="R367" s="50"/>
      <c r="S367" s="50"/>
      <c r="T367" s="50"/>
      <c r="U367" s="50"/>
      <c r="V367" s="50"/>
      <c r="W367" s="50"/>
      <c r="X367" s="50"/>
      <c r="Y367" s="50"/>
      <c r="Z367" s="50"/>
      <c r="AA367" s="50"/>
      <c r="AB367" s="50"/>
      <c r="AC367" s="50"/>
      <c r="AD367" s="50"/>
    </row>
    <row r="368" spans="18:30" ht="15">
      <c r="R368" s="50"/>
      <c r="S368" s="50"/>
      <c r="T368" s="50"/>
      <c r="U368" s="50"/>
      <c r="V368" s="50"/>
      <c r="W368" s="50"/>
      <c r="X368" s="50"/>
      <c r="Y368" s="50"/>
      <c r="Z368" s="50"/>
      <c r="AA368" s="50"/>
      <c r="AB368" s="50"/>
      <c r="AC368" s="50"/>
      <c r="AD368" s="50"/>
    </row>
    <row r="369" spans="18:30" ht="15">
      <c r="R369" s="50"/>
      <c r="S369" s="50"/>
      <c r="T369" s="50"/>
      <c r="U369" s="50"/>
      <c r="V369" s="50"/>
      <c r="W369" s="50"/>
      <c r="X369" s="50"/>
      <c r="Y369" s="50"/>
      <c r="Z369" s="50"/>
      <c r="AA369" s="50"/>
      <c r="AB369" s="50"/>
      <c r="AC369" s="50"/>
      <c r="AD369" s="50"/>
    </row>
    <row r="370" spans="18:30" ht="15">
      <c r="R370" s="50"/>
      <c r="S370" s="50"/>
      <c r="T370" s="50"/>
      <c r="U370" s="50"/>
      <c r="V370" s="50"/>
      <c r="W370" s="50"/>
      <c r="X370" s="50"/>
      <c r="Y370" s="50"/>
      <c r="Z370" s="50"/>
      <c r="AA370" s="50"/>
      <c r="AB370" s="50"/>
      <c r="AC370" s="50"/>
      <c r="AD370" s="50"/>
    </row>
    <row r="371" spans="18:30" ht="15">
      <c r="R371" s="50"/>
      <c r="S371" s="50"/>
      <c r="T371" s="50"/>
      <c r="U371" s="50"/>
      <c r="V371" s="50"/>
      <c r="W371" s="50"/>
      <c r="X371" s="50"/>
      <c r="Y371" s="50"/>
      <c r="Z371" s="50"/>
      <c r="AA371" s="50"/>
      <c r="AB371" s="50"/>
      <c r="AC371" s="50"/>
      <c r="AD371" s="50"/>
    </row>
    <row r="372" spans="18:30" ht="15">
      <c r="R372" s="50"/>
      <c r="S372" s="50"/>
      <c r="T372" s="50"/>
      <c r="U372" s="50"/>
      <c r="V372" s="50"/>
      <c r="W372" s="50"/>
      <c r="X372" s="50"/>
      <c r="Y372" s="50"/>
      <c r="Z372" s="50"/>
      <c r="AA372" s="50"/>
      <c r="AB372" s="50"/>
      <c r="AC372" s="50"/>
      <c r="AD372" s="50"/>
    </row>
    <row r="373" spans="18:30" ht="15">
      <c r="R373" s="50"/>
      <c r="S373" s="50"/>
      <c r="T373" s="50"/>
      <c r="U373" s="50"/>
      <c r="V373" s="50"/>
      <c r="W373" s="50"/>
      <c r="X373" s="50"/>
      <c r="Y373" s="50"/>
      <c r="Z373" s="50"/>
      <c r="AA373" s="50"/>
      <c r="AB373" s="50"/>
      <c r="AC373" s="50"/>
      <c r="AD373" s="50"/>
    </row>
    <row r="374" spans="18:30" ht="15">
      <c r="R374" s="50"/>
      <c r="S374" s="50"/>
      <c r="T374" s="50"/>
      <c r="U374" s="50"/>
      <c r="V374" s="50"/>
      <c r="W374" s="50"/>
      <c r="X374" s="50"/>
      <c r="Y374" s="50"/>
      <c r="Z374" s="50"/>
      <c r="AA374" s="50"/>
      <c r="AB374" s="50"/>
      <c r="AC374" s="50"/>
      <c r="AD374" s="50"/>
    </row>
    <row r="375" spans="18:30" ht="15">
      <c r="R375" s="50"/>
      <c r="S375" s="50"/>
      <c r="T375" s="50"/>
      <c r="U375" s="50"/>
      <c r="V375" s="50"/>
      <c r="W375" s="50"/>
      <c r="X375" s="50"/>
      <c r="Y375" s="50"/>
      <c r="Z375" s="50"/>
      <c r="AA375" s="50"/>
      <c r="AB375" s="50"/>
      <c r="AC375" s="50"/>
      <c r="AD375" s="50"/>
    </row>
    <row r="376" spans="18:30" ht="15">
      <c r="R376" s="50"/>
      <c r="S376" s="50"/>
      <c r="T376" s="50"/>
      <c r="U376" s="50"/>
      <c r="V376" s="50"/>
      <c r="W376" s="50"/>
      <c r="X376" s="50"/>
      <c r="Y376" s="50"/>
      <c r="Z376" s="50"/>
      <c r="AA376" s="50"/>
      <c r="AB376" s="50"/>
      <c r="AC376" s="50"/>
      <c r="AD376" s="50"/>
    </row>
    <row r="377" spans="18:30" ht="15">
      <c r="R377" s="50"/>
      <c r="S377" s="50"/>
      <c r="T377" s="50"/>
      <c r="U377" s="50"/>
      <c r="V377" s="50"/>
      <c r="W377" s="50"/>
      <c r="X377" s="50"/>
      <c r="Y377" s="50"/>
      <c r="Z377" s="50"/>
      <c r="AA377" s="50"/>
      <c r="AB377" s="50"/>
      <c r="AC377" s="50"/>
      <c r="AD377" s="50"/>
    </row>
    <row r="378" spans="18:30" ht="15">
      <c r="R378" s="50"/>
      <c r="S378" s="50"/>
      <c r="T378" s="50"/>
      <c r="U378" s="50"/>
      <c r="V378" s="50"/>
      <c r="W378" s="50"/>
      <c r="X378" s="50"/>
      <c r="Y378" s="50"/>
      <c r="Z378" s="50"/>
      <c r="AA378" s="50"/>
      <c r="AB378" s="50"/>
      <c r="AC378" s="50"/>
      <c r="AD378" s="50"/>
    </row>
    <row r="379" spans="18:30" ht="15">
      <c r="R379" s="50"/>
      <c r="S379" s="50"/>
      <c r="T379" s="50"/>
      <c r="U379" s="50"/>
      <c r="V379" s="50"/>
      <c r="W379" s="50"/>
      <c r="X379" s="50"/>
      <c r="Y379" s="50"/>
      <c r="Z379" s="50"/>
      <c r="AA379" s="50"/>
      <c r="AB379" s="50"/>
      <c r="AC379" s="50"/>
      <c r="AD379" s="50"/>
    </row>
    <row r="380" spans="18:30" ht="15">
      <c r="R380" s="50"/>
      <c r="S380" s="50"/>
      <c r="T380" s="50"/>
      <c r="U380" s="50"/>
      <c r="V380" s="50"/>
      <c r="W380" s="50"/>
      <c r="X380" s="50"/>
      <c r="Y380" s="50"/>
      <c r="Z380" s="50"/>
      <c r="AA380" s="50"/>
      <c r="AB380" s="50"/>
      <c r="AC380" s="50"/>
      <c r="AD380" s="50"/>
    </row>
    <row r="381" spans="18:30" ht="15">
      <c r="R381" s="50"/>
      <c r="S381" s="50"/>
      <c r="T381" s="50"/>
      <c r="U381" s="50"/>
      <c r="V381" s="50"/>
      <c r="W381" s="50"/>
      <c r="X381" s="50"/>
      <c r="Y381" s="50"/>
      <c r="Z381" s="50"/>
      <c r="AA381" s="50"/>
      <c r="AB381" s="50"/>
      <c r="AC381" s="50"/>
      <c r="AD381" s="50"/>
    </row>
    <row r="382" spans="18:30" ht="15">
      <c r="R382" s="50"/>
      <c r="S382" s="50"/>
      <c r="T382" s="50"/>
      <c r="U382" s="50"/>
      <c r="V382" s="50"/>
      <c r="W382" s="50"/>
      <c r="X382" s="50"/>
      <c r="Y382" s="50"/>
      <c r="Z382" s="50"/>
      <c r="AA382" s="50"/>
      <c r="AB382" s="50"/>
      <c r="AC382" s="50"/>
      <c r="AD382" s="50"/>
    </row>
    <row r="383" spans="18:30" ht="15">
      <c r="R383" s="50"/>
      <c r="S383" s="50"/>
      <c r="T383" s="50"/>
      <c r="U383" s="50"/>
      <c r="V383" s="50"/>
      <c r="W383" s="50"/>
      <c r="X383" s="50"/>
      <c r="Y383" s="50"/>
      <c r="Z383" s="50"/>
      <c r="AA383" s="50"/>
      <c r="AB383" s="50"/>
      <c r="AC383" s="50"/>
      <c r="AD383" s="50"/>
    </row>
    <row r="384" spans="18:30" ht="15">
      <c r="R384" s="50"/>
      <c r="S384" s="50"/>
      <c r="T384" s="50"/>
      <c r="U384" s="50"/>
      <c r="V384" s="50"/>
      <c r="W384" s="50"/>
      <c r="X384" s="50"/>
      <c r="Y384" s="50"/>
      <c r="Z384" s="50"/>
      <c r="AA384" s="50"/>
      <c r="AB384" s="50"/>
      <c r="AC384" s="50"/>
      <c r="AD384" s="50"/>
    </row>
    <row r="385" spans="18:30" ht="15">
      <c r="R385" s="50"/>
      <c r="S385" s="50"/>
      <c r="T385" s="50"/>
      <c r="U385" s="50"/>
      <c r="V385" s="50"/>
      <c r="W385" s="50"/>
      <c r="X385" s="50"/>
      <c r="Y385" s="50"/>
      <c r="Z385" s="50"/>
      <c r="AA385" s="50"/>
      <c r="AB385" s="50"/>
      <c r="AC385" s="50"/>
      <c r="AD385" s="50"/>
    </row>
    <row r="386" spans="18:30" ht="15">
      <c r="R386" s="50"/>
      <c r="S386" s="50"/>
      <c r="T386" s="50"/>
      <c r="U386" s="50"/>
      <c r="V386" s="50"/>
      <c r="W386" s="50"/>
      <c r="X386" s="50"/>
      <c r="Y386" s="50"/>
      <c r="Z386" s="50"/>
      <c r="AA386" s="50"/>
      <c r="AB386" s="50"/>
      <c r="AC386" s="50"/>
      <c r="AD386" s="50"/>
    </row>
    <row r="387" spans="18:30" ht="15">
      <c r="R387" s="50"/>
      <c r="S387" s="50"/>
      <c r="T387" s="50"/>
      <c r="U387" s="50"/>
      <c r="V387" s="50"/>
      <c r="W387" s="50"/>
      <c r="X387" s="50"/>
      <c r="Y387" s="50"/>
      <c r="Z387" s="50"/>
      <c r="AA387" s="50"/>
      <c r="AB387" s="50"/>
      <c r="AC387" s="50"/>
      <c r="AD387" s="50"/>
    </row>
    <row r="388" spans="18:30" ht="15">
      <c r="R388" s="50"/>
      <c r="S388" s="50"/>
      <c r="T388" s="50"/>
      <c r="U388" s="50"/>
      <c r="V388" s="50"/>
      <c r="W388" s="50"/>
      <c r="X388" s="50"/>
      <c r="Y388" s="50"/>
      <c r="Z388" s="50"/>
      <c r="AA388" s="50"/>
      <c r="AB388" s="50"/>
      <c r="AC388" s="50"/>
      <c r="AD388" s="50"/>
    </row>
    <row r="389" spans="18:30" ht="15">
      <c r="R389" s="50"/>
      <c r="S389" s="50"/>
      <c r="T389" s="50"/>
      <c r="U389" s="50"/>
      <c r="V389" s="50"/>
      <c r="W389" s="50"/>
      <c r="X389" s="50"/>
      <c r="Y389" s="50"/>
      <c r="Z389" s="50"/>
      <c r="AA389" s="50"/>
      <c r="AB389" s="50"/>
      <c r="AC389" s="50"/>
      <c r="AD389" s="50"/>
    </row>
    <row r="390" spans="18:30" ht="15">
      <c r="R390" s="50"/>
      <c r="S390" s="50"/>
      <c r="T390" s="50"/>
      <c r="U390" s="50"/>
      <c r="V390" s="50"/>
      <c r="W390" s="50"/>
      <c r="X390" s="50"/>
      <c r="Y390" s="50"/>
      <c r="Z390" s="50"/>
      <c r="AA390" s="50"/>
      <c r="AB390" s="50"/>
      <c r="AC390" s="50"/>
      <c r="AD390" s="50"/>
    </row>
    <row r="391" spans="18:30" ht="15">
      <c r="R391" s="50"/>
      <c r="S391" s="50"/>
      <c r="T391" s="50"/>
      <c r="U391" s="50"/>
      <c r="V391" s="50"/>
      <c r="W391" s="50"/>
      <c r="X391" s="50"/>
      <c r="Y391" s="50"/>
      <c r="Z391" s="50"/>
      <c r="AA391" s="50"/>
      <c r="AB391" s="50"/>
      <c r="AC391" s="50"/>
      <c r="AD391" s="50"/>
    </row>
    <row r="392" spans="18:30" ht="15">
      <c r="R392" s="50"/>
      <c r="S392" s="50"/>
      <c r="T392" s="50"/>
      <c r="U392" s="50"/>
      <c r="V392" s="50"/>
      <c r="W392" s="50"/>
      <c r="X392" s="50"/>
      <c r="Y392" s="50"/>
      <c r="Z392" s="50"/>
      <c r="AA392" s="50"/>
      <c r="AB392" s="50"/>
      <c r="AC392" s="50"/>
      <c r="AD392" s="50"/>
    </row>
    <row r="393" spans="18:30" ht="15">
      <c r="R393" s="50"/>
      <c r="S393" s="50"/>
      <c r="T393" s="50"/>
      <c r="U393" s="50"/>
      <c r="V393" s="50"/>
      <c r="W393" s="50"/>
      <c r="X393" s="50"/>
      <c r="Y393" s="50"/>
      <c r="Z393" s="50"/>
      <c r="AA393" s="50"/>
      <c r="AB393" s="50"/>
      <c r="AC393" s="50"/>
      <c r="AD393" s="50"/>
    </row>
    <row r="394" spans="18:30" ht="15">
      <c r="R394" s="50"/>
      <c r="S394" s="50"/>
      <c r="T394" s="50"/>
      <c r="U394" s="50"/>
      <c r="V394" s="50"/>
      <c r="W394" s="50"/>
      <c r="X394" s="50"/>
      <c r="Y394" s="50"/>
      <c r="Z394" s="50"/>
      <c r="AA394" s="50"/>
      <c r="AB394" s="50"/>
      <c r="AC394" s="50"/>
      <c r="AD394" s="50"/>
    </row>
    <row r="395" spans="18:30" ht="15">
      <c r="R395" s="50"/>
      <c r="S395" s="50"/>
      <c r="T395" s="50"/>
      <c r="U395" s="50"/>
      <c r="V395" s="50"/>
      <c r="W395" s="50"/>
      <c r="X395" s="50"/>
      <c r="Y395" s="50"/>
      <c r="Z395" s="50"/>
      <c r="AA395" s="50"/>
      <c r="AB395" s="50"/>
      <c r="AC395" s="50"/>
      <c r="AD395" s="50"/>
    </row>
    <row r="396" spans="18:30" ht="15">
      <c r="R396" s="50"/>
      <c r="S396" s="50"/>
      <c r="T396" s="50"/>
      <c r="U396" s="50"/>
      <c r="V396" s="50"/>
      <c r="W396" s="50"/>
      <c r="X396" s="50"/>
      <c r="Y396" s="50"/>
      <c r="Z396" s="50"/>
      <c r="AA396" s="50"/>
      <c r="AB396" s="50"/>
      <c r="AC396" s="50"/>
      <c r="AD396" s="50"/>
    </row>
    <row r="397" spans="18:30" ht="15">
      <c r="R397" s="50"/>
      <c r="S397" s="50"/>
      <c r="T397" s="50"/>
      <c r="U397" s="50"/>
      <c r="V397" s="50"/>
      <c r="W397" s="50"/>
      <c r="X397" s="50"/>
      <c r="Y397" s="50"/>
      <c r="Z397" s="50"/>
      <c r="AA397" s="50"/>
      <c r="AB397" s="50"/>
      <c r="AC397" s="50"/>
      <c r="AD397" s="50"/>
    </row>
    <row r="398" spans="18:30" ht="15">
      <c r="R398" s="50"/>
      <c r="S398" s="50"/>
      <c r="T398" s="50"/>
      <c r="U398" s="50"/>
      <c r="V398" s="50"/>
      <c r="W398" s="50"/>
      <c r="X398" s="50"/>
      <c r="Y398" s="50"/>
      <c r="Z398" s="50"/>
      <c r="AA398" s="50"/>
      <c r="AB398" s="50"/>
      <c r="AC398" s="50"/>
      <c r="AD398" s="50"/>
    </row>
    <row r="399" spans="18:30" ht="15">
      <c r="R399" s="50"/>
      <c r="S399" s="50"/>
      <c r="T399" s="50"/>
      <c r="U399" s="50"/>
      <c r="V399" s="50"/>
      <c r="W399" s="50"/>
      <c r="X399" s="50"/>
      <c r="Y399" s="50"/>
      <c r="Z399" s="50"/>
      <c r="AA399" s="50"/>
      <c r="AB399" s="50"/>
      <c r="AC399" s="50"/>
      <c r="AD399" s="50"/>
    </row>
    <row r="400" spans="18:30" ht="15">
      <c r="R400" s="50"/>
      <c r="S400" s="50"/>
      <c r="T400" s="50"/>
      <c r="U400" s="50"/>
      <c r="V400" s="50"/>
      <c r="W400" s="50"/>
      <c r="X400" s="50"/>
      <c r="Y400" s="50"/>
      <c r="Z400" s="50"/>
      <c r="AA400" s="50"/>
      <c r="AB400" s="50"/>
      <c r="AC400" s="50"/>
      <c r="AD400" s="50"/>
    </row>
    <row r="401" spans="18:30" ht="15">
      <c r="R401" s="50"/>
      <c r="S401" s="50"/>
      <c r="T401" s="50"/>
      <c r="U401" s="50"/>
      <c r="V401" s="50"/>
      <c r="W401" s="50"/>
      <c r="X401" s="50"/>
      <c r="Y401" s="50"/>
      <c r="Z401" s="50"/>
      <c r="AA401" s="50"/>
      <c r="AB401" s="50"/>
      <c r="AC401" s="50"/>
      <c r="AD401" s="50"/>
    </row>
    <row r="402" spans="18:30" ht="15">
      <c r="R402" s="50"/>
      <c r="S402" s="50"/>
      <c r="T402" s="50"/>
      <c r="U402" s="50"/>
      <c r="V402" s="50"/>
      <c r="W402" s="50"/>
      <c r="X402" s="50"/>
      <c r="Y402" s="50"/>
      <c r="Z402" s="50"/>
      <c r="AA402" s="50"/>
      <c r="AB402" s="50"/>
      <c r="AC402" s="50"/>
      <c r="AD402" s="50"/>
    </row>
    <row r="403" spans="18:30" ht="15">
      <c r="R403" s="50"/>
      <c r="S403" s="50"/>
      <c r="T403" s="50"/>
      <c r="U403" s="50"/>
      <c r="V403" s="50"/>
      <c r="W403" s="50"/>
      <c r="X403" s="50"/>
      <c r="Y403" s="50"/>
      <c r="Z403" s="50"/>
      <c r="AA403" s="50"/>
      <c r="AB403" s="50"/>
      <c r="AC403" s="50"/>
      <c r="AD403" s="50"/>
    </row>
    <row r="404" spans="18:30" ht="15">
      <c r="R404" s="50"/>
      <c r="S404" s="50"/>
      <c r="T404" s="50"/>
      <c r="U404" s="50"/>
      <c r="V404" s="50"/>
      <c r="W404" s="50"/>
      <c r="X404" s="50"/>
      <c r="Y404" s="50"/>
      <c r="Z404" s="50"/>
      <c r="AA404" s="50"/>
      <c r="AB404" s="50"/>
      <c r="AC404" s="50"/>
      <c r="AD404" s="50"/>
    </row>
    <row r="405" spans="18:30" ht="15">
      <c r="R405" s="50"/>
      <c r="S405" s="50"/>
      <c r="T405" s="50"/>
      <c r="U405" s="50"/>
      <c r="V405" s="50"/>
      <c r="W405" s="50"/>
      <c r="X405" s="50"/>
      <c r="Y405" s="50"/>
      <c r="Z405" s="50"/>
      <c r="AA405" s="50"/>
      <c r="AB405" s="50"/>
      <c r="AC405" s="50"/>
      <c r="AD405" s="50"/>
    </row>
    <row r="406" spans="18:30" ht="15">
      <c r="R406" s="50"/>
      <c r="S406" s="50"/>
      <c r="T406" s="50"/>
      <c r="U406" s="50"/>
      <c r="V406" s="50"/>
      <c r="W406" s="50"/>
      <c r="X406" s="50"/>
      <c r="Y406" s="50"/>
      <c r="Z406" s="50"/>
      <c r="AA406" s="50"/>
      <c r="AB406" s="50"/>
      <c r="AC406" s="50"/>
      <c r="AD406" s="50"/>
    </row>
    <row r="407" spans="18:30" ht="15">
      <c r="R407" s="50"/>
      <c r="S407" s="50"/>
      <c r="T407" s="50"/>
      <c r="U407" s="50"/>
      <c r="V407" s="50"/>
      <c r="W407" s="50"/>
      <c r="X407" s="50"/>
      <c r="Y407" s="50"/>
      <c r="Z407" s="50"/>
      <c r="AA407" s="50"/>
      <c r="AB407" s="50"/>
      <c r="AC407" s="50"/>
      <c r="AD407" s="50"/>
    </row>
    <row r="408" spans="18:30" ht="15">
      <c r="R408" s="50"/>
      <c r="S408" s="50"/>
      <c r="T408" s="50"/>
      <c r="U408" s="50"/>
      <c r="V408" s="50"/>
      <c r="W408" s="50"/>
      <c r="X408" s="50"/>
      <c r="Y408" s="50"/>
      <c r="Z408" s="50"/>
      <c r="AA408" s="50"/>
      <c r="AB408" s="50"/>
      <c r="AC408" s="50"/>
      <c r="AD408" s="50"/>
    </row>
    <row r="409" spans="18:30" ht="15">
      <c r="R409" s="50"/>
      <c r="S409" s="50"/>
      <c r="T409" s="50"/>
      <c r="U409" s="50"/>
      <c r="V409" s="50"/>
      <c r="W409" s="50"/>
      <c r="X409" s="50"/>
      <c r="Y409" s="50"/>
      <c r="Z409" s="50"/>
      <c r="AA409" s="50"/>
      <c r="AB409" s="50"/>
      <c r="AC409" s="50"/>
      <c r="AD409" s="50"/>
    </row>
    <row r="410" spans="18:30" ht="15">
      <c r="R410" s="50"/>
      <c r="S410" s="50"/>
      <c r="T410" s="50"/>
      <c r="U410" s="50"/>
      <c r="V410" s="50"/>
      <c r="W410" s="50"/>
      <c r="X410" s="50"/>
      <c r="Y410" s="50"/>
      <c r="Z410" s="50"/>
      <c r="AA410" s="50"/>
      <c r="AB410" s="50"/>
      <c r="AC410" s="50"/>
      <c r="AD410" s="50"/>
    </row>
    <row r="411" spans="18:30" ht="15">
      <c r="R411" s="50"/>
      <c r="S411" s="50"/>
      <c r="T411" s="50"/>
      <c r="U411" s="50"/>
      <c r="V411" s="50"/>
      <c r="W411" s="50"/>
      <c r="X411" s="50"/>
      <c r="Y411" s="50"/>
      <c r="Z411" s="50"/>
      <c r="AA411" s="50"/>
      <c r="AB411" s="50"/>
      <c r="AC411" s="50"/>
      <c r="AD411" s="50"/>
    </row>
    <row r="412" spans="18:30" ht="15">
      <c r="R412" s="50"/>
      <c r="S412" s="50"/>
      <c r="T412" s="50"/>
      <c r="U412" s="50"/>
      <c r="V412" s="50"/>
      <c r="W412" s="50"/>
      <c r="X412" s="50"/>
      <c r="Y412" s="50"/>
      <c r="Z412" s="50"/>
      <c r="AA412" s="50"/>
      <c r="AB412" s="50"/>
      <c r="AC412" s="50"/>
      <c r="AD412" s="50"/>
    </row>
    <row r="413" spans="18:30" ht="15">
      <c r="R413" s="50"/>
      <c r="S413" s="50"/>
      <c r="T413" s="50"/>
      <c r="U413" s="50"/>
      <c r="V413" s="50"/>
      <c r="W413" s="50"/>
      <c r="X413" s="50"/>
      <c r="Y413" s="50"/>
      <c r="Z413" s="50"/>
      <c r="AA413" s="50"/>
      <c r="AB413" s="50"/>
      <c r="AC413" s="50"/>
      <c r="AD413" s="50"/>
    </row>
    <row r="414" spans="18:30" ht="15">
      <c r="R414" s="50"/>
      <c r="S414" s="50"/>
      <c r="T414" s="50"/>
      <c r="U414" s="50"/>
      <c r="V414" s="50"/>
      <c r="W414" s="50"/>
      <c r="X414" s="50"/>
      <c r="Y414" s="50"/>
      <c r="Z414" s="50"/>
      <c r="AA414" s="50"/>
      <c r="AB414" s="50"/>
      <c r="AC414" s="50"/>
      <c r="AD414" s="50"/>
    </row>
    <row r="415" spans="18:30" ht="15">
      <c r="R415" s="50"/>
      <c r="S415" s="50"/>
      <c r="T415" s="50"/>
      <c r="U415" s="50"/>
      <c r="V415" s="50"/>
      <c r="W415" s="50"/>
      <c r="X415" s="50"/>
      <c r="Y415" s="50"/>
      <c r="Z415" s="50"/>
      <c r="AA415" s="50"/>
      <c r="AB415" s="50"/>
      <c r="AC415" s="50"/>
      <c r="AD415" s="50"/>
    </row>
    <row r="416" spans="18:30" ht="15">
      <c r="R416" s="50"/>
      <c r="S416" s="50"/>
      <c r="T416" s="50"/>
      <c r="U416" s="50"/>
      <c r="V416" s="50"/>
      <c r="W416" s="50"/>
      <c r="X416" s="50"/>
      <c r="Y416" s="50"/>
      <c r="Z416" s="50"/>
      <c r="AA416" s="50"/>
      <c r="AB416" s="50"/>
      <c r="AC416" s="50"/>
      <c r="AD416" s="50"/>
    </row>
    <row r="417" spans="18:30" ht="15">
      <c r="R417" s="50"/>
      <c r="S417" s="50"/>
      <c r="T417" s="50"/>
      <c r="U417" s="50"/>
      <c r="V417" s="50"/>
      <c r="W417" s="50"/>
      <c r="X417" s="50"/>
      <c r="Y417" s="50"/>
      <c r="Z417" s="50"/>
      <c r="AA417" s="50"/>
      <c r="AB417" s="50"/>
      <c r="AC417" s="50"/>
      <c r="AD417" s="50"/>
    </row>
    <row r="418" spans="18:30" ht="15">
      <c r="R418" s="50"/>
      <c r="S418" s="50"/>
      <c r="T418" s="50"/>
      <c r="U418" s="50"/>
      <c r="V418" s="50"/>
      <c r="W418" s="50"/>
      <c r="X418" s="50"/>
      <c r="Y418" s="50"/>
      <c r="Z418" s="50"/>
      <c r="AA418" s="50"/>
      <c r="AB418" s="50"/>
      <c r="AC418" s="50"/>
      <c r="AD418" s="50"/>
    </row>
    <row r="419" spans="18:30" ht="15">
      <c r="R419" s="50"/>
      <c r="S419" s="50"/>
      <c r="T419" s="50"/>
      <c r="U419" s="50"/>
      <c r="V419" s="50"/>
      <c r="W419" s="50"/>
      <c r="X419" s="50"/>
      <c r="Y419" s="50"/>
      <c r="Z419" s="50"/>
      <c r="AA419" s="50"/>
      <c r="AB419" s="50"/>
      <c r="AC419" s="50"/>
      <c r="AD419" s="50"/>
    </row>
    <row r="420" spans="18:30" ht="15">
      <c r="R420" s="50"/>
      <c r="S420" s="50"/>
      <c r="T420" s="50"/>
      <c r="U420" s="50"/>
      <c r="V420" s="50"/>
      <c r="W420" s="50"/>
      <c r="X420" s="50"/>
      <c r="Y420" s="50"/>
      <c r="Z420" s="50"/>
      <c r="AA420" s="50"/>
      <c r="AB420" s="50"/>
      <c r="AC420" s="50"/>
      <c r="AD420" s="50"/>
    </row>
    <row r="421" spans="18:30" ht="15">
      <c r="R421" s="50"/>
      <c r="S421" s="50"/>
      <c r="T421" s="50"/>
      <c r="U421" s="50"/>
      <c r="V421" s="50"/>
      <c r="W421" s="50"/>
      <c r="X421" s="50"/>
      <c r="Y421" s="50"/>
      <c r="Z421" s="50"/>
      <c r="AA421" s="50"/>
      <c r="AB421" s="50"/>
      <c r="AC421" s="50"/>
      <c r="AD421" s="50"/>
    </row>
    <row r="422" spans="18:30" ht="15">
      <c r="R422" s="50"/>
      <c r="S422" s="50"/>
      <c r="T422" s="50"/>
      <c r="U422" s="50"/>
      <c r="V422" s="50"/>
      <c r="W422" s="50"/>
      <c r="X422" s="50"/>
      <c r="Y422" s="50"/>
      <c r="Z422" s="50"/>
      <c r="AA422" s="50"/>
      <c r="AB422" s="50"/>
      <c r="AC422" s="50"/>
      <c r="AD422" s="50"/>
    </row>
    <row r="423" spans="18:30" ht="15">
      <c r="R423" s="50"/>
      <c r="S423" s="50"/>
      <c r="T423" s="50"/>
      <c r="U423" s="50"/>
      <c r="V423" s="50"/>
      <c r="W423" s="50"/>
      <c r="X423" s="50"/>
      <c r="Y423" s="50"/>
      <c r="Z423" s="50"/>
      <c r="AA423" s="50"/>
      <c r="AB423" s="50"/>
      <c r="AC423" s="50"/>
      <c r="AD423" s="50"/>
    </row>
    <row r="424" spans="18:30" ht="15">
      <c r="R424" s="50"/>
      <c r="S424" s="50"/>
      <c r="T424" s="50"/>
      <c r="U424" s="50"/>
      <c r="V424" s="50"/>
      <c r="W424" s="50"/>
      <c r="X424" s="50"/>
      <c r="Y424" s="50"/>
      <c r="Z424" s="50"/>
      <c r="AA424" s="50"/>
      <c r="AB424" s="50"/>
      <c r="AC424" s="50"/>
      <c r="AD424" s="50"/>
    </row>
    <row r="425" spans="18:30" ht="15">
      <c r="R425" s="50"/>
      <c r="S425" s="50"/>
      <c r="T425" s="50"/>
      <c r="U425" s="50"/>
      <c r="V425" s="50"/>
      <c r="W425" s="50"/>
      <c r="X425" s="50"/>
      <c r="Y425" s="50"/>
      <c r="Z425" s="50"/>
      <c r="AA425" s="50"/>
      <c r="AB425" s="50"/>
      <c r="AC425" s="50"/>
      <c r="AD425" s="50"/>
    </row>
    <row r="426" spans="18:30" ht="15">
      <c r="R426" s="50"/>
      <c r="S426" s="50"/>
      <c r="T426" s="50"/>
      <c r="U426" s="50"/>
      <c r="V426" s="50"/>
      <c r="W426" s="50"/>
      <c r="X426" s="50"/>
      <c r="Y426" s="50"/>
      <c r="Z426" s="50"/>
      <c r="AA426" s="50"/>
      <c r="AB426" s="50"/>
      <c r="AC426" s="50"/>
      <c r="AD426" s="50"/>
    </row>
    <row r="427" spans="18:30" ht="15">
      <c r="R427" s="50"/>
      <c r="S427" s="50"/>
      <c r="T427" s="50"/>
      <c r="U427" s="50"/>
      <c r="V427" s="50"/>
      <c r="W427" s="50"/>
      <c r="X427" s="50"/>
      <c r="Y427" s="50"/>
      <c r="Z427" s="50"/>
      <c r="AA427" s="50"/>
      <c r="AB427" s="50"/>
      <c r="AC427" s="50"/>
      <c r="AD427" s="50"/>
    </row>
    <row r="428" spans="18:30" ht="15">
      <c r="R428" s="50"/>
      <c r="S428" s="50"/>
      <c r="T428" s="50"/>
      <c r="U428" s="50"/>
      <c r="V428" s="50"/>
      <c r="W428" s="50"/>
      <c r="X428" s="50"/>
      <c r="Y428" s="50"/>
      <c r="Z428" s="50"/>
      <c r="AA428" s="50"/>
      <c r="AB428" s="50"/>
      <c r="AC428" s="50"/>
      <c r="AD428" s="50"/>
    </row>
    <row r="429" spans="18:30" ht="15">
      <c r="R429" s="50"/>
      <c r="S429" s="50"/>
      <c r="T429" s="50"/>
      <c r="U429" s="50"/>
      <c r="V429" s="50"/>
      <c r="W429" s="50"/>
      <c r="X429" s="50"/>
      <c r="Y429" s="50"/>
      <c r="Z429" s="50"/>
      <c r="AA429" s="50"/>
      <c r="AB429" s="50"/>
      <c r="AC429" s="50"/>
      <c r="AD429" s="50"/>
    </row>
    <row r="430" spans="18:30" ht="15">
      <c r="R430" s="50"/>
      <c r="S430" s="50"/>
      <c r="T430" s="50"/>
      <c r="U430" s="50"/>
      <c r="V430" s="50"/>
      <c r="W430" s="50"/>
      <c r="X430" s="50"/>
      <c r="Y430" s="50"/>
      <c r="Z430" s="50"/>
      <c r="AA430" s="50"/>
      <c r="AB430" s="50"/>
      <c r="AC430" s="50"/>
      <c r="AD430" s="50"/>
    </row>
    <row r="431" spans="18:30" ht="15">
      <c r="R431" s="50"/>
      <c r="S431" s="50"/>
      <c r="T431" s="50"/>
      <c r="U431" s="50"/>
      <c r="V431" s="50"/>
      <c r="W431" s="50"/>
      <c r="X431" s="50"/>
      <c r="Y431" s="50"/>
      <c r="Z431" s="50"/>
      <c r="AA431" s="50"/>
      <c r="AB431" s="50"/>
      <c r="AC431" s="50"/>
      <c r="AD431" s="50"/>
    </row>
    <row r="432" spans="18:30" ht="15">
      <c r="R432" s="50"/>
      <c r="S432" s="50"/>
      <c r="T432" s="50"/>
      <c r="U432" s="50"/>
      <c r="V432" s="50"/>
      <c r="W432" s="50"/>
      <c r="X432" s="50"/>
      <c r="Y432" s="50"/>
      <c r="Z432" s="50"/>
      <c r="AA432" s="50"/>
      <c r="AB432" s="50"/>
      <c r="AC432" s="50"/>
      <c r="AD432" s="50"/>
    </row>
    <row r="433" spans="18:30" ht="15">
      <c r="R433" s="50"/>
      <c r="S433" s="50"/>
      <c r="T433" s="50"/>
      <c r="U433" s="50"/>
      <c r="V433" s="50"/>
      <c r="W433" s="50"/>
      <c r="X433" s="50"/>
      <c r="Y433" s="50"/>
      <c r="Z433" s="50"/>
      <c r="AA433" s="50"/>
      <c r="AB433" s="50"/>
      <c r="AC433" s="50"/>
      <c r="AD433" s="50"/>
    </row>
    <row r="434" spans="18:30" ht="15">
      <c r="R434" s="50"/>
      <c r="S434" s="50"/>
      <c r="T434" s="50"/>
      <c r="U434" s="50"/>
      <c r="V434" s="50"/>
      <c r="W434" s="50"/>
      <c r="X434" s="50"/>
      <c r="Y434" s="50"/>
      <c r="Z434" s="50"/>
      <c r="AA434" s="50"/>
      <c r="AB434" s="50"/>
      <c r="AC434" s="50"/>
      <c r="AD434" s="50"/>
    </row>
    <row r="435" spans="18:30" ht="15">
      <c r="R435" s="50"/>
      <c r="S435" s="50"/>
      <c r="T435" s="50"/>
      <c r="U435" s="50"/>
      <c r="V435" s="50"/>
      <c r="W435" s="50"/>
      <c r="X435" s="50"/>
      <c r="Y435" s="50"/>
      <c r="Z435" s="50"/>
      <c r="AA435" s="50"/>
      <c r="AB435" s="50"/>
      <c r="AC435" s="50"/>
      <c r="AD435" s="50"/>
    </row>
    <row r="436" spans="18:30" ht="15">
      <c r="R436" s="50"/>
      <c r="S436" s="50"/>
      <c r="T436" s="50"/>
      <c r="U436" s="50"/>
      <c r="V436" s="50"/>
      <c r="W436" s="50"/>
      <c r="X436" s="50"/>
      <c r="Y436" s="50"/>
      <c r="Z436" s="50"/>
      <c r="AA436" s="50"/>
      <c r="AB436" s="50"/>
      <c r="AC436" s="50"/>
      <c r="AD436" s="50"/>
    </row>
    <row r="437" spans="18:30" ht="15">
      <c r="R437" s="50"/>
      <c r="S437" s="50"/>
      <c r="T437" s="50"/>
      <c r="U437" s="50"/>
      <c r="V437" s="50"/>
      <c r="W437" s="50"/>
      <c r="X437" s="50"/>
      <c r="Y437" s="50"/>
      <c r="Z437" s="50"/>
      <c r="AA437" s="50"/>
      <c r="AB437" s="50"/>
      <c r="AC437" s="50"/>
      <c r="AD437" s="50"/>
    </row>
    <row r="438" spans="18:30" ht="15">
      <c r="R438" s="50"/>
      <c r="S438" s="50"/>
      <c r="T438" s="50"/>
      <c r="U438" s="50"/>
      <c r="V438" s="50"/>
      <c r="W438" s="50"/>
      <c r="X438" s="50"/>
      <c r="Y438" s="50"/>
      <c r="Z438" s="50"/>
      <c r="AA438" s="50"/>
      <c r="AB438" s="50"/>
      <c r="AC438" s="50"/>
      <c r="AD438" s="50"/>
    </row>
    <row r="439" spans="18:30" ht="15">
      <c r="R439" s="50"/>
      <c r="S439" s="50"/>
      <c r="T439" s="50"/>
      <c r="U439" s="50"/>
      <c r="V439" s="50"/>
      <c r="W439" s="50"/>
      <c r="X439" s="50"/>
      <c r="Y439" s="50"/>
      <c r="Z439" s="50"/>
      <c r="AA439" s="50"/>
      <c r="AB439" s="50"/>
      <c r="AC439" s="50"/>
      <c r="AD439" s="50"/>
    </row>
    <row r="440" spans="18:30" ht="15">
      <c r="R440" s="50"/>
      <c r="S440" s="50"/>
      <c r="T440" s="50"/>
      <c r="U440" s="50"/>
      <c r="V440" s="50"/>
      <c r="W440" s="50"/>
      <c r="X440" s="50"/>
      <c r="Y440" s="50"/>
      <c r="Z440" s="50"/>
      <c r="AA440" s="50"/>
      <c r="AB440" s="50"/>
      <c r="AC440" s="50"/>
      <c r="AD440" s="50"/>
    </row>
    <row r="441" spans="18:30" ht="15">
      <c r="R441" s="50"/>
      <c r="S441" s="50"/>
      <c r="T441" s="50"/>
      <c r="U441" s="50"/>
      <c r="V441" s="50"/>
      <c r="W441" s="50"/>
      <c r="X441" s="50"/>
      <c r="Y441" s="50"/>
      <c r="Z441" s="50"/>
      <c r="AA441" s="50"/>
      <c r="AB441" s="50"/>
      <c r="AC441" s="50"/>
      <c r="AD441" s="50"/>
    </row>
    <row r="442" spans="18:30" ht="15">
      <c r="R442" s="50"/>
      <c r="S442" s="50"/>
      <c r="T442" s="50"/>
      <c r="U442" s="50"/>
      <c r="V442" s="50"/>
      <c r="W442" s="50"/>
      <c r="X442" s="50"/>
      <c r="Y442" s="50"/>
      <c r="Z442" s="50"/>
      <c r="AA442" s="50"/>
      <c r="AB442" s="50"/>
      <c r="AC442" s="50"/>
      <c r="AD442" s="50"/>
    </row>
    <row r="443" spans="18:30" ht="15">
      <c r="R443" s="50"/>
      <c r="S443" s="50"/>
      <c r="T443" s="50"/>
      <c r="U443" s="50"/>
      <c r="V443" s="50"/>
      <c r="W443" s="50"/>
      <c r="X443" s="50"/>
      <c r="Y443" s="50"/>
      <c r="Z443" s="50"/>
      <c r="AA443" s="50"/>
      <c r="AB443" s="50"/>
      <c r="AC443" s="50"/>
      <c r="AD443" s="50"/>
    </row>
    <row r="444" spans="18:30" ht="15">
      <c r="R444" s="50"/>
      <c r="S444" s="50"/>
      <c r="T444" s="50"/>
      <c r="U444" s="50"/>
      <c r="V444" s="50"/>
      <c r="W444" s="50"/>
      <c r="X444" s="50"/>
      <c r="Y444" s="50"/>
      <c r="Z444" s="50"/>
      <c r="AA444" s="50"/>
      <c r="AB444" s="50"/>
      <c r="AC444" s="50"/>
      <c r="AD444" s="50"/>
    </row>
    <row r="445" spans="18:30" ht="15">
      <c r="R445" s="50"/>
      <c r="S445" s="50"/>
      <c r="T445" s="50"/>
      <c r="U445" s="50"/>
      <c r="V445" s="50"/>
      <c r="W445" s="50"/>
      <c r="X445" s="50"/>
      <c r="Y445" s="50"/>
      <c r="Z445" s="50"/>
      <c r="AA445" s="50"/>
      <c r="AB445" s="50"/>
      <c r="AC445" s="50"/>
      <c r="AD445" s="50"/>
    </row>
    <row r="446" spans="18:30" ht="15">
      <c r="R446" s="50"/>
      <c r="S446" s="50"/>
      <c r="T446" s="50"/>
      <c r="U446" s="50"/>
      <c r="V446" s="50"/>
      <c r="W446" s="50"/>
      <c r="X446" s="50"/>
      <c r="Y446" s="50"/>
      <c r="Z446" s="50"/>
      <c r="AA446" s="50"/>
      <c r="AB446" s="50"/>
      <c r="AC446" s="50"/>
      <c r="AD446" s="50"/>
    </row>
    <row r="447" spans="18:30" ht="15">
      <c r="R447" s="50"/>
      <c r="S447" s="50"/>
      <c r="T447" s="50"/>
      <c r="U447" s="50"/>
      <c r="V447" s="50"/>
      <c r="W447" s="50"/>
      <c r="X447" s="50"/>
      <c r="Y447" s="50"/>
      <c r="Z447" s="50"/>
      <c r="AA447" s="50"/>
      <c r="AB447" s="50"/>
      <c r="AC447" s="50"/>
      <c r="AD447" s="50"/>
    </row>
    <row r="448" spans="18:30" ht="15">
      <c r="R448" s="50"/>
      <c r="S448" s="50"/>
      <c r="T448" s="50"/>
      <c r="U448" s="50"/>
      <c r="V448" s="50"/>
      <c r="W448" s="50"/>
      <c r="X448" s="50"/>
      <c r="Y448" s="50"/>
      <c r="Z448" s="50"/>
      <c r="AA448" s="50"/>
      <c r="AB448" s="50"/>
      <c r="AC448" s="50"/>
      <c r="AD448" s="50"/>
    </row>
    <row r="449" spans="18:30" ht="15">
      <c r="R449" s="50"/>
      <c r="S449" s="50"/>
      <c r="T449" s="50"/>
      <c r="U449" s="50"/>
      <c r="V449" s="50"/>
      <c r="W449" s="50"/>
      <c r="X449" s="50"/>
      <c r="Y449" s="50"/>
      <c r="Z449" s="50"/>
      <c r="AA449" s="50"/>
      <c r="AB449" s="50"/>
      <c r="AC449" s="50"/>
      <c r="AD449" s="50"/>
    </row>
    <row r="450" spans="18:30" ht="15">
      <c r="R450" s="50"/>
      <c r="S450" s="50"/>
      <c r="T450" s="50"/>
      <c r="U450" s="50"/>
      <c r="V450" s="50"/>
      <c r="W450" s="50"/>
      <c r="X450" s="50"/>
      <c r="Y450" s="50"/>
      <c r="Z450" s="50"/>
      <c r="AA450" s="50"/>
      <c r="AB450" s="50"/>
      <c r="AC450" s="50"/>
      <c r="AD450" s="50"/>
    </row>
    <row r="451" spans="18:30" ht="15">
      <c r="R451" s="50"/>
      <c r="S451" s="50"/>
      <c r="T451" s="50"/>
      <c r="U451" s="50"/>
      <c r="V451" s="50"/>
      <c r="W451" s="50"/>
      <c r="X451" s="50"/>
      <c r="Y451" s="50"/>
      <c r="Z451" s="50"/>
      <c r="AA451" s="50"/>
      <c r="AB451" s="50"/>
      <c r="AC451" s="50"/>
      <c r="AD451" s="50"/>
    </row>
    <row r="452" spans="18:30" ht="15">
      <c r="R452" s="50"/>
      <c r="S452" s="50"/>
      <c r="T452" s="50"/>
      <c r="U452" s="50"/>
      <c r="V452" s="50"/>
      <c r="W452" s="50"/>
      <c r="X452" s="50"/>
      <c r="Y452" s="50"/>
      <c r="Z452" s="50"/>
      <c r="AA452" s="50"/>
      <c r="AB452" s="50"/>
      <c r="AC452" s="50"/>
      <c r="AD452" s="50"/>
    </row>
    <row r="453" spans="18:30" ht="15">
      <c r="R453" s="50"/>
      <c r="S453" s="50"/>
      <c r="T453" s="50"/>
      <c r="U453" s="50"/>
      <c r="V453" s="50"/>
      <c r="W453" s="50"/>
      <c r="X453" s="50"/>
      <c r="Y453" s="50"/>
      <c r="Z453" s="50"/>
      <c r="AA453" s="50"/>
      <c r="AB453" s="50"/>
      <c r="AC453" s="50"/>
      <c r="AD453" s="50"/>
    </row>
    <row r="454" spans="18:30" ht="15">
      <c r="R454" s="50"/>
      <c r="S454" s="50"/>
      <c r="T454" s="50"/>
      <c r="U454" s="50"/>
      <c r="V454" s="50"/>
      <c r="W454" s="50"/>
      <c r="X454" s="50"/>
      <c r="Y454" s="50"/>
      <c r="Z454" s="50"/>
      <c r="AA454" s="50"/>
      <c r="AB454" s="50"/>
      <c r="AC454" s="50"/>
      <c r="AD454" s="50"/>
    </row>
    <row r="455" spans="18:30" ht="15">
      <c r="R455" s="50"/>
      <c r="S455" s="50"/>
      <c r="T455" s="50"/>
      <c r="U455" s="50"/>
      <c r="V455" s="50"/>
      <c r="W455" s="50"/>
      <c r="X455" s="50"/>
      <c r="Y455" s="50"/>
      <c r="Z455" s="50"/>
      <c r="AA455" s="50"/>
      <c r="AB455" s="50"/>
      <c r="AC455" s="50"/>
      <c r="AD455" s="50"/>
    </row>
    <row r="456" spans="18:30" ht="15">
      <c r="R456" s="50"/>
      <c r="S456" s="50"/>
      <c r="T456" s="50"/>
      <c r="U456" s="50"/>
      <c r="V456" s="50"/>
      <c r="W456" s="50"/>
      <c r="X456" s="50"/>
      <c r="Y456" s="50"/>
      <c r="Z456" s="50"/>
      <c r="AA456" s="50"/>
      <c r="AB456" s="50"/>
      <c r="AC456" s="50"/>
      <c r="AD456" s="50"/>
    </row>
    <row r="457" spans="18:30" ht="15">
      <c r="R457" s="50"/>
      <c r="S457" s="50"/>
      <c r="T457" s="50"/>
      <c r="U457" s="50"/>
      <c r="V457" s="50"/>
      <c r="W457" s="50"/>
      <c r="X457" s="50"/>
      <c r="Y457" s="50"/>
      <c r="Z457" s="50"/>
      <c r="AA457" s="50"/>
      <c r="AB457" s="50"/>
      <c r="AC457" s="50"/>
      <c r="AD457" s="50"/>
    </row>
    <row r="458" spans="18:30" ht="15">
      <c r="R458" s="50"/>
      <c r="S458" s="50"/>
      <c r="T458" s="50"/>
      <c r="U458" s="50"/>
      <c r="V458" s="50"/>
      <c r="W458" s="50"/>
      <c r="X458" s="50"/>
      <c r="Y458" s="50"/>
      <c r="Z458" s="50"/>
      <c r="AA458" s="50"/>
      <c r="AB458" s="50"/>
      <c r="AC458" s="50"/>
      <c r="AD458" s="50"/>
    </row>
    <row r="459" spans="18:30" ht="15">
      <c r="R459" s="50"/>
      <c r="S459" s="50"/>
      <c r="T459" s="50"/>
      <c r="U459" s="50"/>
      <c r="V459" s="50"/>
      <c r="W459" s="50"/>
      <c r="X459" s="50"/>
      <c r="Y459" s="50"/>
      <c r="Z459" s="50"/>
      <c r="AA459" s="50"/>
      <c r="AB459" s="50"/>
      <c r="AC459" s="50"/>
      <c r="AD459" s="50"/>
    </row>
    <row r="460" spans="18:30" ht="15">
      <c r="R460" s="50"/>
      <c r="S460" s="50"/>
      <c r="T460" s="50"/>
      <c r="U460" s="50"/>
      <c r="V460" s="50"/>
      <c r="W460" s="50"/>
      <c r="X460" s="50"/>
      <c r="Y460" s="50"/>
      <c r="Z460" s="50"/>
      <c r="AA460" s="50"/>
      <c r="AB460" s="50"/>
      <c r="AC460" s="50"/>
      <c r="AD460" s="50"/>
    </row>
    <row r="461" spans="18:30" ht="15">
      <c r="R461" s="50"/>
      <c r="S461" s="50"/>
      <c r="T461" s="50"/>
      <c r="U461" s="50"/>
      <c r="V461" s="50"/>
      <c r="W461" s="50"/>
      <c r="X461" s="50"/>
      <c r="Y461" s="50"/>
      <c r="Z461" s="50"/>
      <c r="AA461" s="50"/>
      <c r="AB461" s="50"/>
      <c r="AC461" s="50"/>
      <c r="AD461" s="50"/>
    </row>
    <row r="462" spans="18:30" ht="15">
      <c r="R462" s="50"/>
      <c r="S462" s="50"/>
      <c r="T462" s="50"/>
      <c r="U462" s="50"/>
      <c r="V462" s="50"/>
      <c r="W462" s="50"/>
      <c r="X462" s="50"/>
      <c r="Y462" s="50"/>
      <c r="Z462" s="50"/>
      <c r="AA462" s="50"/>
      <c r="AB462" s="50"/>
      <c r="AC462" s="50"/>
      <c r="AD462" s="50"/>
    </row>
    <row r="463" spans="18:30" ht="15">
      <c r="R463" s="50"/>
      <c r="S463" s="50"/>
      <c r="T463" s="50"/>
      <c r="U463" s="50"/>
      <c r="V463" s="50"/>
      <c r="W463" s="50"/>
      <c r="X463" s="50"/>
      <c r="Y463" s="50"/>
      <c r="Z463" s="50"/>
      <c r="AA463" s="50"/>
      <c r="AB463" s="50"/>
      <c r="AC463" s="50"/>
      <c r="AD463" s="50"/>
    </row>
    <row r="464" spans="18:30" ht="15">
      <c r="R464" s="50"/>
      <c r="S464" s="50"/>
      <c r="T464" s="50"/>
      <c r="U464" s="50"/>
      <c r="V464" s="50"/>
      <c r="W464" s="50"/>
      <c r="X464" s="50"/>
      <c r="Y464" s="50"/>
      <c r="Z464" s="50"/>
      <c r="AA464" s="50"/>
      <c r="AB464" s="50"/>
      <c r="AC464" s="50"/>
      <c r="AD464" s="50"/>
    </row>
    <row r="465" spans="18:30" ht="15">
      <c r="R465" s="50"/>
      <c r="S465" s="50"/>
      <c r="T465" s="50"/>
      <c r="U465" s="50"/>
      <c r="V465" s="50"/>
      <c r="W465" s="50"/>
      <c r="X465" s="50"/>
      <c r="Y465" s="50"/>
      <c r="Z465" s="50"/>
      <c r="AA465" s="50"/>
      <c r="AB465" s="50"/>
      <c r="AC465" s="50"/>
      <c r="AD465" s="50"/>
    </row>
    <row r="466" spans="18:30" ht="15">
      <c r="R466" s="50"/>
      <c r="S466" s="50"/>
      <c r="T466" s="50"/>
      <c r="U466" s="50"/>
      <c r="V466" s="50"/>
      <c r="W466" s="50"/>
      <c r="X466" s="50"/>
      <c r="Y466" s="50"/>
      <c r="Z466" s="50"/>
      <c r="AA466" s="50"/>
      <c r="AB466" s="50"/>
      <c r="AC466" s="50"/>
      <c r="AD466" s="50"/>
    </row>
    <row r="467" spans="18:30" ht="15">
      <c r="R467" s="50"/>
      <c r="S467" s="50"/>
      <c r="T467" s="50"/>
      <c r="U467" s="50"/>
      <c r="V467" s="50"/>
      <c r="W467" s="50"/>
      <c r="X467" s="50"/>
      <c r="Y467" s="50"/>
      <c r="Z467" s="50"/>
      <c r="AA467" s="50"/>
      <c r="AB467" s="50"/>
      <c r="AC467" s="50"/>
      <c r="AD467" s="50"/>
    </row>
    <row r="468" spans="18:30" ht="15">
      <c r="R468" s="50"/>
      <c r="S468" s="50"/>
      <c r="T468" s="50"/>
      <c r="U468" s="50"/>
      <c r="V468" s="50"/>
      <c r="W468" s="50"/>
      <c r="X468" s="50"/>
      <c r="Y468" s="50"/>
      <c r="Z468" s="50"/>
      <c r="AA468" s="50"/>
      <c r="AB468" s="50"/>
      <c r="AC468" s="50"/>
      <c r="AD468" s="50"/>
    </row>
    <row r="469" spans="18:30" ht="15">
      <c r="R469" s="50"/>
      <c r="S469" s="50"/>
      <c r="T469" s="50"/>
      <c r="U469" s="50"/>
      <c r="V469" s="50"/>
      <c r="W469" s="50"/>
      <c r="X469" s="50"/>
      <c r="Y469" s="50"/>
      <c r="Z469" s="50"/>
      <c r="AA469" s="50"/>
      <c r="AB469" s="50"/>
      <c r="AC469" s="50"/>
      <c r="AD469" s="50"/>
    </row>
    <row r="470" spans="18:30" ht="15">
      <c r="R470" s="50"/>
      <c r="S470" s="50"/>
      <c r="T470" s="50"/>
      <c r="U470" s="50"/>
      <c r="V470" s="50"/>
      <c r="W470" s="50"/>
      <c r="X470" s="50"/>
      <c r="Y470" s="50"/>
      <c r="Z470" s="50"/>
      <c r="AA470" s="50"/>
      <c r="AB470" s="50"/>
      <c r="AC470" s="50"/>
      <c r="AD470" s="50"/>
    </row>
    <row r="471" spans="18:30" ht="15">
      <c r="R471" s="50"/>
      <c r="S471" s="50"/>
      <c r="T471" s="50"/>
      <c r="U471" s="50"/>
      <c r="V471" s="50"/>
      <c r="W471" s="50"/>
      <c r="X471" s="50"/>
      <c r="Y471" s="50"/>
      <c r="Z471" s="50"/>
      <c r="AA471" s="50"/>
      <c r="AB471" s="50"/>
      <c r="AC471" s="50"/>
      <c r="AD471" s="50"/>
    </row>
    <row r="472" spans="18:30" ht="15">
      <c r="R472" s="50"/>
      <c r="S472" s="50"/>
      <c r="T472" s="50"/>
      <c r="U472" s="50"/>
      <c r="V472" s="50"/>
      <c r="W472" s="50"/>
      <c r="X472" s="50"/>
      <c r="Y472" s="50"/>
      <c r="Z472" s="50"/>
      <c r="AA472" s="50"/>
      <c r="AB472" s="50"/>
      <c r="AC472" s="50"/>
      <c r="AD472" s="50"/>
    </row>
    <row r="473" spans="18:30" ht="15">
      <c r="R473" s="50"/>
      <c r="S473" s="50"/>
      <c r="T473" s="50"/>
      <c r="U473" s="50"/>
      <c r="V473" s="50"/>
      <c r="W473" s="50"/>
      <c r="X473" s="50"/>
      <c r="Y473" s="50"/>
      <c r="Z473" s="50"/>
      <c r="AA473" s="50"/>
      <c r="AB473" s="50"/>
      <c r="AC473" s="50"/>
      <c r="AD473" s="50"/>
    </row>
    <row r="474" spans="18:30" ht="15">
      <c r="R474" s="50"/>
      <c r="S474" s="50"/>
      <c r="T474" s="50"/>
      <c r="U474" s="50"/>
      <c r="V474" s="50"/>
      <c r="W474" s="50"/>
      <c r="X474" s="50"/>
      <c r="Y474" s="50"/>
      <c r="Z474" s="50"/>
      <c r="AA474" s="50"/>
      <c r="AB474" s="50"/>
      <c r="AC474" s="50"/>
      <c r="AD474" s="50"/>
    </row>
    <row r="475" spans="18:30" ht="15">
      <c r="R475" s="50"/>
      <c r="S475" s="50"/>
      <c r="T475" s="50"/>
      <c r="U475" s="50"/>
      <c r="V475" s="50"/>
      <c r="W475" s="50"/>
      <c r="X475" s="50"/>
      <c r="Y475" s="50"/>
      <c r="Z475" s="50"/>
      <c r="AA475" s="50"/>
      <c r="AB475" s="50"/>
      <c r="AC475" s="50"/>
      <c r="AD475" s="50"/>
    </row>
    <row r="476" spans="18:30" ht="15">
      <c r="R476" s="50"/>
      <c r="S476" s="50"/>
      <c r="T476" s="50"/>
      <c r="U476" s="50"/>
      <c r="V476" s="50"/>
      <c r="W476" s="50"/>
      <c r="X476" s="50"/>
      <c r="Y476" s="50"/>
      <c r="Z476" s="50"/>
      <c r="AA476" s="50"/>
      <c r="AB476" s="50"/>
      <c r="AC476" s="50"/>
      <c r="AD476" s="50"/>
    </row>
    <row r="477" spans="18:30" ht="15">
      <c r="R477" s="50"/>
      <c r="S477" s="50"/>
      <c r="T477" s="50"/>
      <c r="U477" s="50"/>
      <c r="V477" s="50"/>
      <c r="W477" s="50"/>
      <c r="X477" s="50"/>
      <c r="Y477" s="50"/>
      <c r="Z477" s="50"/>
      <c r="AA477" s="50"/>
      <c r="AB477" s="50"/>
      <c r="AC477" s="50"/>
      <c r="AD477" s="50"/>
    </row>
    <row r="478" spans="18:30" ht="15">
      <c r="R478" s="50"/>
      <c r="S478" s="50"/>
      <c r="T478" s="50"/>
      <c r="U478" s="50"/>
      <c r="V478" s="50"/>
      <c r="W478" s="50"/>
      <c r="X478" s="50"/>
      <c r="Y478" s="50"/>
      <c r="Z478" s="50"/>
      <c r="AA478" s="50"/>
      <c r="AB478" s="50"/>
      <c r="AC478" s="50"/>
      <c r="AD478" s="50"/>
    </row>
    <row r="479" spans="18:30" ht="15">
      <c r="R479" s="50"/>
      <c r="S479" s="50"/>
      <c r="T479" s="50"/>
      <c r="U479" s="50"/>
      <c r="V479" s="50"/>
      <c r="W479" s="50"/>
      <c r="X479" s="50"/>
      <c r="Y479" s="50"/>
      <c r="Z479" s="50"/>
      <c r="AA479" s="50"/>
      <c r="AB479" s="50"/>
      <c r="AC479" s="50"/>
      <c r="AD479" s="50"/>
    </row>
    <row r="480" spans="18:30" ht="15">
      <c r="R480" s="50"/>
      <c r="S480" s="50"/>
      <c r="T480" s="50"/>
      <c r="U480" s="50"/>
      <c r="V480" s="50"/>
      <c r="W480" s="50"/>
      <c r="X480" s="50"/>
      <c r="Y480" s="50"/>
      <c r="Z480" s="50"/>
      <c r="AA480" s="50"/>
      <c r="AB480" s="50"/>
      <c r="AC480" s="50"/>
      <c r="AD480" s="50"/>
    </row>
    <row r="481" spans="18:30" ht="15">
      <c r="R481" s="50"/>
      <c r="S481" s="50"/>
      <c r="T481" s="50"/>
      <c r="U481" s="50"/>
      <c r="V481" s="50"/>
      <c r="W481" s="50"/>
      <c r="X481" s="50"/>
      <c r="Y481" s="50"/>
      <c r="Z481" s="50"/>
      <c r="AA481" s="50"/>
      <c r="AB481" s="50"/>
      <c r="AC481" s="50"/>
      <c r="AD481" s="50"/>
    </row>
    <row r="482" spans="18:30" ht="15">
      <c r="R482" s="50"/>
      <c r="S482" s="50"/>
      <c r="T482" s="50"/>
      <c r="U482" s="50"/>
      <c r="V482" s="50"/>
      <c r="W482" s="50"/>
      <c r="X482" s="50"/>
      <c r="Y482" s="50"/>
      <c r="Z482" s="50"/>
      <c r="AA482" s="50"/>
      <c r="AB482" s="50"/>
      <c r="AC482" s="50"/>
      <c r="AD482" s="50"/>
    </row>
    <row r="483" spans="18:30" ht="15">
      <c r="R483" s="50"/>
      <c r="S483" s="50"/>
      <c r="T483" s="50"/>
      <c r="U483" s="50"/>
      <c r="V483" s="50"/>
      <c r="W483" s="50"/>
      <c r="X483" s="50"/>
      <c r="Y483" s="50"/>
      <c r="Z483" s="50"/>
      <c r="AA483" s="50"/>
      <c r="AB483" s="50"/>
      <c r="AC483" s="50"/>
      <c r="AD483" s="50"/>
    </row>
    <row r="484" spans="18:30" ht="15">
      <c r="R484" s="50"/>
      <c r="S484" s="50"/>
      <c r="T484" s="50"/>
      <c r="U484" s="50"/>
      <c r="V484" s="50"/>
      <c r="W484" s="50"/>
      <c r="X484" s="50"/>
      <c r="Y484" s="50"/>
      <c r="Z484" s="50"/>
      <c r="AA484" s="50"/>
      <c r="AB484" s="50"/>
      <c r="AC484" s="50"/>
      <c r="AD484" s="50"/>
    </row>
    <row r="485" spans="18:30" ht="15">
      <c r="R485" s="50"/>
      <c r="S485" s="50"/>
      <c r="T485" s="50"/>
      <c r="U485" s="50"/>
      <c r="V485" s="50"/>
      <c r="W485" s="50"/>
      <c r="X485" s="50"/>
      <c r="Y485" s="50"/>
      <c r="Z485" s="50"/>
      <c r="AA485" s="50"/>
      <c r="AB485" s="50"/>
      <c r="AC485" s="50"/>
      <c r="AD485" s="50"/>
    </row>
    <row r="486" spans="18:30" ht="15">
      <c r="R486" s="50"/>
      <c r="S486" s="50"/>
      <c r="T486" s="50"/>
      <c r="U486" s="50"/>
      <c r="V486" s="50"/>
      <c r="W486" s="50"/>
      <c r="X486" s="50"/>
      <c r="Y486" s="50"/>
      <c r="Z486" s="50"/>
      <c r="AA486" s="50"/>
      <c r="AB486" s="50"/>
      <c r="AC486" s="50"/>
      <c r="AD486" s="50"/>
    </row>
    <row r="487" spans="18:30" ht="15">
      <c r="R487" s="50"/>
      <c r="S487" s="50"/>
      <c r="T487" s="50"/>
      <c r="U487" s="50"/>
      <c r="V487" s="50"/>
      <c r="W487" s="50"/>
      <c r="X487" s="50"/>
      <c r="Y487" s="50"/>
      <c r="Z487" s="50"/>
      <c r="AA487" s="50"/>
      <c r="AB487" s="50"/>
      <c r="AC487" s="50"/>
      <c r="AD487" s="50"/>
    </row>
    <row r="488" spans="18:30" ht="15">
      <c r="R488" s="50"/>
      <c r="S488" s="50"/>
      <c r="T488" s="50"/>
      <c r="U488" s="50"/>
      <c r="V488" s="50"/>
      <c r="W488" s="50"/>
      <c r="X488" s="50"/>
      <c r="Y488" s="50"/>
      <c r="Z488" s="50"/>
      <c r="AA488" s="50"/>
      <c r="AB488" s="50"/>
      <c r="AC488" s="50"/>
      <c r="AD488" s="50"/>
    </row>
    <row r="489" spans="18:30" ht="15">
      <c r="R489" s="50"/>
      <c r="S489" s="50"/>
      <c r="T489" s="50"/>
      <c r="U489" s="50"/>
      <c r="V489" s="50"/>
      <c r="W489" s="50"/>
      <c r="X489" s="50"/>
      <c r="Y489" s="50"/>
      <c r="Z489" s="50"/>
      <c r="AA489" s="50"/>
      <c r="AB489" s="50"/>
      <c r="AC489" s="50"/>
      <c r="AD489" s="50"/>
    </row>
    <row r="490" spans="18:30" ht="15">
      <c r="R490" s="50"/>
      <c r="S490" s="50"/>
      <c r="T490" s="50"/>
      <c r="U490" s="50"/>
      <c r="V490" s="50"/>
      <c r="W490" s="50"/>
      <c r="X490" s="50"/>
      <c r="Y490" s="50"/>
      <c r="Z490" s="50"/>
      <c r="AA490" s="50"/>
      <c r="AB490" s="50"/>
      <c r="AC490" s="50"/>
      <c r="AD490" s="50"/>
    </row>
    <row r="491" spans="18:30" ht="15">
      <c r="R491" s="50"/>
      <c r="S491" s="50"/>
      <c r="T491" s="50"/>
      <c r="U491" s="50"/>
      <c r="V491" s="50"/>
      <c r="W491" s="50"/>
      <c r="X491" s="50"/>
      <c r="Y491" s="50"/>
      <c r="Z491" s="50"/>
      <c r="AA491" s="50"/>
      <c r="AB491" s="50"/>
      <c r="AC491" s="50"/>
      <c r="AD491" s="50"/>
    </row>
    <row r="492" spans="18:30" ht="15">
      <c r="R492" s="50"/>
      <c r="S492" s="50"/>
      <c r="T492" s="50"/>
      <c r="U492" s="50"/>
      <c r="V492" s="50"/>
      <c r="W492" s="50"/>
      <c r="X492" s="50"/>
      <c r="Y492" s="50"/>
      <c r="Z492" s="50"/>
      <c r="AA492" s="50"/>
      <c r="AB492" s="50"/>
      <c r="AC492" s="50"/>
      <c r="AD492" s="50"/>
    </row>
    <row r="493" spans="18:30" ht="15">
      <c r="R493" s="50"/>
      <c r="S493" s="50"/>
      <c r="T493" s="50"/>
      <c r="U493" s="50"/>
      <c r="V493" s="50"/>
      <c r="W493" s="50"/>
      <c r="X493" s="50"/>
      <c r="Y493" s="50"/>
      <c r="Z493" s="50"/>
      <c r="AA493" s="50"/>
      <c r="AB493" s="50"/>
      <c r="AC493" s="50"/>
      <c r="AD493" s="50"/>
    </row>
    <row r="494" spans="18:30" ht="15">
      <c r="R494" s="50"/>
      <c r="S494" s="50"/>
      <c r="T494" s="50"/>
      <c r="U494" s="50"/>
      <c r="V494" s="50"/>
      <c r="W494" s="50"/>
      <c r="X494" s="50"/>
      <c r="Y494" s="50"/>
      <c r="Z494" s="50"/>
      <c r="AA494" s="50"/>
      <c r="AB494" s="50"/>
      <c r="AC494" s="50"/>
      <c r="AD494" s="50"/>
    </row>
    <row r="495" spans="18:30" ht="15">
      <c r="R495" s="50"/>
      <c r="S495" s="50"/>
      <c r="T495" s="50"/>
      <c r="U495" s="50"/>
      <c r="V495" s="50"/>
      <c r="W495" s="50"/>
      <c r="X495" s="50"/>
      <c r="Y495" s="50"/>
      <c r="Z495" s="50"/>
      <c r="AA495" s="50"/>
      <c r="AB495" s="50"/>
      <c r="AC495" s="50"/>
      <c r="AD495" s="50"/>
    </row>
    <row r="496" spans="18:30" ht="15">
      <c r="R496" s="50"/>
      <c r="S496" s="50"/>
      <c r="T496" s="50"/>
      <c r="U496" s="50"/>
      <c r="V496" s="50"/>
      <c r="W496" s="50"/>
      <c r="X496" s="50"/>
      <c r="Y496" s="50"/>
      <c r="Z496" s="50"/>
      <c r="AA496" s="50"/>
      <c r="AB496" s="50"/>
      <c r="AC496" s="50"/>
      <c r="AD496" s="50"/>
    </row>
    <row r="497" spans="18:30" ht="15">
      <c r="R497" s="50"/>
      <c r="S497" s="50"/>
      <c r="T497" s="50"/>
      <c r="U497" s="50"/>
      <c r="V497" s="50"/>
      <c r="W497" s="50"/>
      <c r="X497" s="50"/>
      <c r="Y497" s="50"/>
      <c r="Z497" s="50"/>
      <c r="AA497" s="50"/>
      <c r="AB497" s="50"/>
      <c r="AC497" s="50"/>
      <c r="AD497" s="50"/>
    </row>
    <row r="498" spans="18:30" ht="15">
      <c r="R498" s="50"/>
      <c r="S498" s="50"/>
      <c r="T498" s="50"/>
      <c r="U498" s="50"/>
      <c r="V498" s="50"/>
      <c r="W498" s="50"/>
      <c r="X498" s="50"/>
      <c r="Y498" s="50"/>
      <c r="Z498" s="50"/>
      <c r="AA498" s="50"/>
      <c r="AB498" s="50"/>
      <c r="AC498" s="50"/>
      <c r="AD498" s="50"/>
    </row>
    <row r="499" spans="18:30" ht="15">
      <c r="R499" s="50"/>
      <c r="S499" s="50"/>
      <c r="T499" s="50"/>
      <c r="U499" s="50"/>
      <c r="V499" s="50"/>
      <c r="W499" s="50"/>
      <c r="X499" s="50"/>
      <c r="Y499" s="50"/>
      <c r="Z499" s="50"/>
      <c r="AA499" s="50"/>
      <c r="AB499" s="50"/>
      <c r="AC499" s="50"/>
      <c r="AD499" s="50"/>
    </row>
    <row r="500" spans="18:30" ht="15">
      <c r="R500" s="50"/>
      <c r="S500" s="50"/>
      <c r="T500" s="50"/>
      <c r="U500" s="50"/>
      <c r="V500" s="50"/>
      <c r="W500" s="50"/>
      <c r="X500" s="50"/>
      <c r="Y500" s="50"/>
      <c r="Z500" s="50"/>
      <c r="AA500" s="50"/>
      <c r="AB500" s="50"/>
      <c r="AC500" s="50"/>
      <c r="AD500" s="50"/>
    </row>
    <row r="501" spans="18:30" ht="15">
      <c r="R501" s="50"/>
      <c r="S501" s="50"/>
      <c r="T501" s="50"/>
      <c r="U501" s="50"/>
      <c r="V501" s="50"/>
      <c r="W501" s="50"/>
      <c r="X501" s="50"/>
      <c r="Y501" s="50"/>
      <c r="Z501" s="50"/>
      <c r="AA501" s="50"/>
      <c r="AB501" s="50"/>
      <c r="AC501" s="50"/>
      <c r="AD501" s="50"/>
    </row>
    <row r="502" spans="18:30" ht="15">
      <c r="R502" s="50"/>
      <c r="S502" s="50"/>
      <c r="T502" s="50"/>
      <c r="U502" s="50"/>
      <c r="V502" s="50"/>
      <c r="W502" s="50"/>
      <c r="X502" s="50"/>
      <c r="Y502" s="50"/>
      <c r="Z502" s="50"/>
      <c r="AA502" s="50"/>
      <c r="AB502" s="50"/>
      <c r="AC502" s="50"/>
      <c r="AD502" s="50"/>
    </row>
    <row r="503" spans="18:30" ht="15">
      <c r="R503" s="50"/>
      <c r="S503" s="50"/>
      <c r="T503" s="50"/>
      <c r="U503" s="50"/>
      <c r="V503" s="50"/>
      <c r="W503" s="50"/>
      <c r="X503" s="50"/>
      <c r="Y503" s="50"/>
      <c r="Z503" s="50"/>
      <c r="AA503" s="50"/>
      <c r="AB503" s="50"/>
      <c r="AC503" s="50"/>
      <c r="AD503" s="50"/>
    </row>
    <row r="504" spans="18:30" ht="15">
      <c r="R504" s="50"/>
      <c r="S504" s="50"/>
      <c r="T504" s="50"/>
      <c r="U504" s="50"/>
      <c r="V504" s="50"/>
      <c r="W504" s="50"/>
      <c r="X504" s="50"/>
      <c r="Y504" s="50"/>
      <c r="Z504" s="50"/>
      <c r="AA504" s="50"/>
      <c r="AB504" s="50"/>
      <c r="AC504" s="50"/>
      <c r="AD504" s="50"/>
    </row>
    <row r="505" spans="18:30" ht="15">
      <c r="R505" s="50"/>
      <c r="S505" s="50"/>
      <c r="T505" s="50"/>
      <c r="U505" s="50"/>
      <c r="V505" s="50"/>
      <c r="W505" s="50"/>
      <c r="X505" s="50"/>
      <c r="Y505" s="50"/>
      <c r="Z505" s="50"/>
      <c r="AA505" s="50"/>
      <c r="AB505" s="50"/>
      <c r="AC505" s="50"/>
      <c r="AD505" s="50"/>
    </row>
    <row r="506" spans="18:30" ht="15">
      <c r="R506" s="50"/>
      <c r="S506" s="50"/>
      <c r="T506" s="50"/>
      <c r="U506" s="50"/>
      <c r="V506" s="50"/>
      <c r="W506" s="50"/>
      <c r="X506" s="50"/>
      <c r="Y506" s="50"/>
      <c r="Z506" s="50"/>
      <c r="AA506" s="50"/>
      <c r="AB506" s="50"/>
      <c r="AC506" s="50"/>
      <c r="AD506" s="50"/>
    </row>
    <row r="507" spans="18:30" ht="15">
      <c r="R507" s="50"/>
      <c r="S507" s="50"/>
      <c r="T507" s="50"/>
      <c r="U507" s="50"/>
      <c r="V507" s="50"/>
      <c r="W507" s="50"/>
      <c r="X507" s="50"/>
      <c r="Y507" s="50"/>
      <c r="Z507" s="50"/>
      <c r="AA507" s="50"/>
      <c r="AB507" s="50"/>
      <c r="AC507" s="50"/>
      <c r="AD507" s="50"/>
    </row>
    <row r="508" spans="18:30" ht="15">
      <c r="R508" s="50"/>
      <c r="S508" s="50"/>
      <c r="T508" s="50"/>
      <c r="U508" s="50"/>
      <c r="V508" s="50"/>
      <c r="W508" s="50"/>
      <c r="X508" s="50"/>
      <c r="Y508" s="50"/>
      <c r="Z508" s="50"/>
      <c r="AA508" s="50"/>
      <c r="AB508" s="50"/>
      <c r="AC508" s="50"/>
      <c r="AD508" s="50"/>
    </row>
    <row r="509" spans="18:30" ht="15">
      <c r="R509" s="50"/>
      <c r="S509" s="50"/>
      <c r="T509" s="50"/>
      <c r="U509" s="50"/>
      <c r="V509" s="50"/>
      <c r="W509" s="50"/>
      <c r="X509" s="50"/>
      <c r="Y509" s="50"/>
      <c r="Z509" s="50"/>
      <c r="AA509" s="50"/>
      <c r="AB509" s="50"/>
      <c r="AC509" s="50"/>
      <c r="AD509" s="50"/>
    </row>
    <row r="510" spans="18:30" ht="15">
      <c r="R510" s="50"/>
      <c r="S510" s="50"/>
      <c r="T510" s="50"/>
      <c r="U510" s="50"/>
      <c r="V510" s="50"/>
      <c r="W510" s="50"/>
      <c r="X510" s="50"/>
      <c r="Y510" s="50"/>
      <c r="Z510" s="50"/>
      <c r="AA510" s="50"/>
      <c r="AB510" s="50"/>
      <c r="AC510" s="50"/>
      <c r="AD510" s="50"/>
    </row>
    <row r="511" spans="18:30" ht="15">
      <c r="R511" s="50"/>
      <c r="S511" s="50"/>
      <c r="T511" s="50"/>
      <c r="U511" s="50"/>
      <c r="V511" s="50"/>
      <c r="W511" s="50"/>
      <c r="X511" s="50"/>
      <c r="Y511" s="50"/>
      <c r="Z511" s="50"/>
      <c r="AA511" s="50"/>
      <c r="AB511" s="50"/>
      <c r="AC511" s="50"/>
      <c r="AD511" s="50"/>
    </row>
    <row r="512" spans="18:30" ht="15">
      <c r="R512" s="50"/>
      <c r="S512" s="50"/>
      <c r="T512" s="50"/>
      <c r="U512" s="50"/>
      <c r="V512" s="50"/>
      <c r="W512" s="50"/>
      <c r="X512" s="50"/>
      <c r="Y512" s="50"/>
      <c r="Z512" s="50"/>
      <c r="AA512" s="50"/>
      <c r="AB512" s="50"/>
      <c r="AC512" s="50"/>
      <c r="AD512" s="50"/>
    </row>
    <row r="513" spans="18:30" ht="15">
      <c r="R513" s="50"/>
      <c r="S513" s="50"/>
      <c r="T513" s="50"/>
      <c r="U513" s="50"/>
      <c r="V513" s="50"/>
      <c r="W513" s="50"/>
      <c r="X513" s="50"/>
      <c r="Y513" s="50"/>
      <c r="Z513" s="50"/>
      <c r="AA513" s="50"/>
      <c r="AB513" s="50"/>
      <c r="AC513" s="50"/>
      <c r="AD513" s="50"/>
    </row>
    <row r="514" spans="18:30" ht="15">
      <c r="R514" s="50"/>
      <c r="S514" s="50"/>
      <c r="T514" s="50"/>
      <c r="U514" s="50"/>
      <c r="V514" s="50"/>
      <c r="W514" s="50"/>
      <c r="X514" s="50"/>
      <c r="Y514" s="50"/>
      <c r="Z514" s="50"/>
      <c r="AA514" s="50"/>
      <c r="AB514" s="50"/>
      <c r="AC514" s="50"/>
      <c r="AD514" s="50"/>
    </row>
    <row r="515" spans="18:30" ht="15">
      <c r="R515" s="50"/>
      <c r="S515" s="50"/>
      <c r="T515" s="50"/>
      <c r="U515" s="50"/>
      <c r="V515" s="50"/>
      <c r="W515" s="50"/>
      <c r="X515" s="50"/>
      <c r="Y515" s="50"/>
      <c r="Z515" s="50"/>
      <c r="AA515" s="50"/>
      <c r="AB515" s="50"/>
      <c r="AC515" s="50"/>
      <c r="AD515" s="50"/>
    </row>
    <row r="516" spans="18:30" ht="15">
      <c r="R516" s="50"/>
      <c r="S516" s="50"/>
      <c r="T516" s="50"/>
      <c r="U516" s="50"/>
      <c r="V516" s="50"/>
      <c r="W516" s="50"/>
      <c r="X516" s="50"/>
      <c r="Y516" s="50"/>
      <c r="Z516" s="50"/>
      <c r="AA516" s="50"/>
      <c r="AB516" s="50"/>
      <c r="AC516" s="50"/>
      <c r="AD516" s="50"/>
    </row>
    <row r="517" spans="18:30" ht="15">
      <c r="R517" s="50"/>
      <c r="S517" s="50"/>
      <c r="T517" s="50"/>
      <c r="U517" s="50"/>
      <c r="V517" s="50"/>
      <c r="W517" s="50"/>
      <c r="X517" s="50"/>
      <c r="Y517" s="50"/>
      <c r="Z517" s="50"/>
      <c r="AA517" s="50"/>
      <c r="AB517" s="50"/>
      <c r="AC517" s="50"/>
      <c r="AD517" s="50"/>
    </row>
    <row r="518" spans="18:30" ht="15">
      <c r="R518" s="50"/>
      <c r="S518" s="50"/>
      <c r="T518" s="50"/>
      <c r="U518" s="50"/>
      <c r="V518" s="50"/>
      <c r="W518" s="50"/>
      <c r="X518" s="50"/>
      <c r="Y518" s="50"/>
      <c r="Z518" s="50"/>
      <c r="AA518" s="50"/>
      <c r="AB518" s="50"/>
      <c r="AC518" s="50"/>
      <c r="AD518" s="50"/>
    </row>
    <row r="519" spans="18:30" ht="15">
      <c r="R519" s="50"/>
      <c r="S519" s="50"/>
      <c r="T519" s="50"/>
      <c r="U519" s="50"/>
      <c r="V519" s="50"/>
      <c r="W519" s="50"/>
      <c r="X519" s="50"/>
      <c r="Y519" s="50"/>
      <c r="Z519" s="50"/>
      <c r="AA519" s="50"/>
      <c r="AB519" s="50"/>
      <c r="AC519" s="50"/>
      <c r="AD519" s="50"/>
    </row>
    <row r="520" spans="18:30" ht="15">
      <c r="R520" s="50"/>
      <c r="S520" s="50"/>
      <c r="T520" s="50"/>
      <c r="U520" s="50"/>
      <c r="V520" s="50"/>
      <c r="W520" s="50"/>
      <c r="X520" s="50"/>
      <c r="Y520" s="50"/>
      <c r="Z520" s="50"/>
      <c r="AA520" s="50"/>
      <c r="AB520" s="50"/>
      <c r="AC520" s="50"/>
      <c r="AD520" s="50"/>
    </row>
    <row r="521" spans="18:30" ht="15">
      <c r="R521" s="50"/>
      <c r="S521" s="50"/>
      <c r="T521" s="50"/>
      <c r="U521" s="50"/>
      <c r="V521" s="50"/>
      <c r="W521" s="50"/>
      <c r="X521" s="50"/>
      <c r="Y521" s="50"/>
      <c r="Z521" s="50"/>
      <c r="AA521" s="50"/>
      <c r="AB521" s="50"/>
      <c r="AC521" s="50"/>
      <c r="AD521" s="50"/>
    </row>
    <row r="522" spans="18:30" ht="15">
      <c r="R522" s="50"/>
      <c r="S522" s="50"/>
      <c r="T522" s="50"/>
      <c r="U522" s="50"/>
      <c r="V522" s="50"/>
      <c r="W522" s="50"/>
      <c r="X522" s="50"/>
      <c r="Y522" s="50"/>
      <c r="Z522" s="50"/>
      <c r="AA522" s="50"/>
      <c r="AB522" s="50"/>
      <c r="AC522" s="50"/>
      <c r="AD522" s="50"/>
    </row>
    <row r="523" spans="18:30" ht="15">
      <c r="R523" s="50"/>
      <c r="S523" s="50"/>
      <c r="T523" s="50"/>
      <c r="U523" s="50"/>
      <c r="V523" s="50"/>
      <c r="W523" s="50"/>
      <c r="X523" s="50"/>
      <c r="Y523" s="50"/>
      <c r="Z523" s="50"/>
      <c r="AA523" s="50"/>
      <c r="AB523" s="50"/>
      <c r="AC523" s="50"/>
      <c r="AD523" s="50"/>
    </row>
    <row r="524" spans="18:30" ht="15">
      <c r="R524" s="50"/>
      <c r="S524" s="50"/>
      <c r="T524" s="50"/>
      <c r="U524" s="50"/>
      <c r="V524" s="50"/>
      <c r="W524" s="50"/>
      <c r="X524" s="50"/>
      <c r="Y524" s="50"/>
      <c r="Z524" s="50"/>
      <c r="AA524" s="50"/>
      <c r="AB524" s="50"/>
      <c r="AC524" s="50"/>
      <c r="AD524" s="50"/>
    </row>
    <row r="525" spans="18:30" ht="15">
      <c r="R525" s="50"/>
      <c r="S525" s="50"/>
      <c r="T525" s="50"/>
      <c r="U525" s="50"/>
      <c r="V525" s="50"/>
      <c r="W525" s="50"/>
      <c r="X525" s="50"/>
      <c r="Y525" s="50"/>
      <c r="Z525" s="50"/>
      <c r="AA525" s="50"/>
      <c r="AB525" s="50"/>
      <c r="AC525" s="50"/>
      <c r="AD525" s="50"/>
    </row>
    <row r="526" spans="18:30" ht="15">
      <c r="R526" s="50"/>
      <c r="S526" s="50"/>
      <c r="T526" s="50"/>
      <c r="U526" s="50"/>
      <c r="V526" s="50"/>
      <c r="W526" s="50"/>
      <c r="X526" s="50"/>
      <c r="Y526" s="50"/>
      <c r="Z526" s="50"/>
      <c r="AA526" s="50"/>
      <c r="AB526" s="50"/>
      <c r="AC526" s="50"/>
      <c r="AD526" s="50"/>
    </row>
    <row r="527" spans="18:30" ht="15">
      <c r="R527" s="50"/>
      <c r="S527" s="50"/>
      <c r="T527" s="50"/>
      <c r="U527" s="50"/>
      <c r="V527" s="50"/>
      <c r="W527" s="50"/>
      <c r="X527" s="50"/>
      <c r="Y527" s="50"/>
      <c r="Z527" s="50"/>
      <c r="AA527" s="50"/>
      <c r="AB527" s="50"/>
      <c r="AC527" s="50"/>
      <c r="AD527" s="50"/>
    </row>
    <row r="528" spans="18:30" ht="15">
      <c r="R528" s="50"/>
      <c r="S528" s="50"/>
      <c r="T528" s="50"/>
      <c r="U528" s="50"/>
      <c r="V528" s="50"/>
      <c r="W528" s="50"/>
      <c r="X528" s="50"/>
      <c r="Y528" s="50"/>
      <c r="Z528" s="50"/>
      <c r="AA528" s="50"/>
      <c r="AB528" s="50"/>
      <c r="AC528" s="50"/>
      <c r="AD528" s="50"/>
    </row>
    <row r="529" spans="18:30" ht="15">
      <c r="R529" s="50"/>
      <c r="S529" s="50"/>
      <c r="T529" s="50"/>
      <c r="U529" s="50"/>
      <c r="V529" s="50"/>
      <c r="W529" s="50"/>
      <c r="X529" s="50"/>
      <c r="Y529" s="50"/>
      <c r="Z529" s="50"/>
      <c r="AA529" s="50"/>
      <c r="AB529" s="50"/>
      <c r="AC529" s="50"/>
      <c r="AD529" s="50"/>
    </row>
    <row r="530" spans="18:30" ht="15">
      <c r="R530" s="50"/>
      <c r="S530" s="50"/>
      <c r="T530" s="50"/>
      <c r="U530" s="50"/>
      <c r="V530" s="50"/>
      <c r="W530" s="50"/>
      <c r="X530" s="50"/>
      <c r="Y530" s="50"/>
      <c r="Z530" s="50"/>
      <c r="AA530" s="50"/>
      <c r="AB530" s="50"/>
      <c r="AC530" s="50"/>
      <c r="AD530" s="50"/>
    </row>
    <row r="531" spans="18:30" ht="15">
      <c r="R531" s="50"/>
      <c r="S531" s="50"/>
      <c r="T531" s="50"/>
      <c r="U531" s="50"/>
      <c r="V531" s="50"/>
      <c r="W531" s="50"/>
      <c r="X531" s="50"/>
      <c r="Y531" s="50"/>
      <c r="Z531" s="50"/>
      <c r="AA531" s="50"/>
      <c r="AB531" s="50"/>
      <c r="AC531" s="50"/>
      <c r="AD531" s="50"/>
    </row>
    <row r="532" spans="18:30" ht="15">
      <c r="R532" s="50"/>
      <c r="S532" s="50"/>
      <c r="T532" s="50"/>
      <c r="U532" s="50"/>
      <c r="V532" s="50"/>
      <c r="W532" s="50"/>
      <c r="X532" s="50"/>
      <c r="Y532" s="50"/>
      <c r="Z532" s="50"/>
      <c r="AA532" s="50"/>
      <c r="AB532" s="50"/>
      <c r="AC532" s="50"/>
      <c r="AD532" s="50"/>
    </row>
    <row r="533" spans="18:30" ht="15">
      <c r="R533" s="50"/>
      <c r="S533" s="50"/>
      <c r="T533" s="50"/>
      <c r="U533" s="50"/>
      <c r="V533" s="50"/>
      <c r="W533" s="50"/>
      <c r="X533" s="50"/>
      <c r="Y533" s="50"/>
      <c r="Z533" s="50"/>
      <c r="AA533" s="50"/>
      <c r="AB533" s="50"/>
      <c r="AC533" s="50"/>
      <c r="AD533" s="50"/>
    </row>
    <row r="534" spans="18:30" ht="15">
      <c r="R534" s="50"/>
      <c r="S534" s="50"/>
      <c r="T534" s="50"/>
      <c r="U534" s="50"/>
      <c r="V534" s="50"/>
      <c r="W534" s="50"/>
      <c r="X534" s="50"/>
      <c r="Y534" s="50"/>
      <c r="Z534" s="50"/>
      <c r="AA534" s="50"/>
      <c r="AB534" s="50"/>
      <c r="AC534" s="50"/>
      <c r="AD534" s="50"/>
    </row>
    <row r="535" spans="18:30" ht="15">
      <c r="R535" s="50"/>
      <c r="S535" s="50"/>
      <c r="T535" s="50"/>
      <c r="U535" s="50"/>
      <c r="V535" s="50"/>
      <c r="W535" s="50"/>
      <c r="X535" s="50"/>
      <c r="Y535" s="50"/>
      <c r="Z535" s="50"/>
      <c r="AA535" s="50"/>
      <c r="AB535" s="50"/>
      <c r="AC535" s="50"/>
      <c r="AD535" s="50"/>
    </row>
    <row r="536" spans="18:30" ht="15">
      <c r="R536" s="50"/>
      <c r="S536" s="50"/>
      <c r="T536" s="50"/>
      <c r="U536" s="50"/>
      <c r="V536" s="50"/>
      <c r="W536" s="50"/>
      <c r="X536" s="50"/>
      <c r="Y536" s="50"/>
      <c r="Z536" s="50"/>
      <c r="AA536" s="50"/>
      <c r="AB536" s="50"/>
      <c r="AC536" s="50"/>
      <c r="AD536" s="50"/>
    </row>
    <row r="537" spans="18:30" ht="15">
      <c r="R537" s="50"/>
      <c r="S537" s="50"/>
      <c r="T537" s="50"/>
      <c r="U537" s="50"/>
      <c r="V537" s="50"/>
      <c r="W537" s="50"/>
      <c r="X537" s="50"/>
      <c r="Y537" s="50"/>
      <c r="Z537" s="50"/>
      <c r="AA537" s="50"/>
      <c r="AB537" s="50"/>
      <c r="AC537" s="50"/>
      <c r="AD537" s="50"/>
    </row>
    <row r="538" spans="18:30" ht="15">
      <c r="R538" s="50"/>
      <c r="S538" s="50"/>
      <c r="T538" s="50"/>
      <c r="U538" s="50"/>
      <c r="V538" s="50"/>
      <c r="W538" s="50"/>
      <c r="X538" s="50"/>
      <c r="Y538" s="50"/>
      <c r="Z538" s="50"/>
      <c r="AA538" s="50"/>
      <c r="AB538" s="50"/>
      <c r="AC538" s="50"/>
      <c r="AD538" s="50"/>
    </row>
    <row r="539" spans="18:30" ht="15">
      <c r="R539" s="50"/>
      <c r="S539" s="50"/>
      <c r="T539" s="50"/>
      <c r="U539" s="50"/>
      <c r="V539" s="50"/>
      <c r="W539" s="50"/>
      <c r="X539" s="50"/>
      <c r="Y539" s="50"/>
      <c r="Z539" s="50"/>
      <c r="AA539" s="50"/>
      <c r="AB539" s="50"/>
      <c r="AC539" s="50"/>
      <c r="AD539" s="50"/>
    </row>
    <row r="540" spans="18:30" ht="15">
      <c r="R540" s="50"/>
      <c r="S540" s="50"/>
      <c r="T540" s="50"/>
      <c r="U540" s="50"/>
      <c r="V540" s="50"/>
      <c r="W540" s="50"/>
      <c r="X540" s="50"/>
      <c r="Y540" s="50"/>
      <c r="Z540" s="50"/>
      <c r="AA540" s="50"/>
      <c r="AB540" s="50"/>
      <c r="AC540" s="50"/>
      <c r="AD540" s="50"/>
    </row>
    <row r="541" spans="18:30" ht="15">
      <c r="R541" s="50"/>
      <c r="S541" s="50"/>
      <c r="T541" s="50"/>
      <c r="U541" s="50"/>
      <c r="V541" s="50"/>
      <c r="W541" s="50"/>
      <c r="X541" s="50"/>
      <c r="Y541" s="50"/>
      <c r="Z541" s="50"/>
      <c r="AA541" s="50"/>
      <c r="AB541" s="50"/>
      <c r="AC541" s="50"/>
      <c r="AD541" s="50"/>
    </row>
    <row r="542" spans="18:30" ht="15">
      <c r="R542" s="50"/>
      <c r="S542" s="50"/>
      <c r="T542" s="50"/>
      <c r="U542" s="50"/>
      <c r="V542" s="50"/>
      <c r="W542" s="50"/>
      <c r="X542" s="50"/>
      <c r="Y542" s="50"/>
      <c r="Z542" s="50"/>
      <c r="AA542" s="50"/>
      <c r="AB542" s="50"/>
      <c r="AC542" s="50"/>
      <c r="AD542" s="50"/>
    </row>
    <row r="543" spans="18:30" ht="15">
      <c r="R543" s="50"/>
      <c r="S543" s="50"/>
      <c r="T543" s="50"/>
      <c r="U543" s="50"/>
      <c r="V543" s="50"/>
      <c r="W543" s="50"/>
      <c r="X543" s="50"/>
      <c r="Y543" s="50"/>
      <c r="Z543" s="50"/>
      <c r="AA543" s="50"/>
      <c r="AB543" s="50"/>
      <c r="AC543" s="50"/>
      <c r="AD543" s="50"/>
    </row>
    <row r="544" spans="18:30" ht="15">
      <c r="R544" s="50"/>
      <c r="S544" s="50"/>
      <c r="T544" s="50"/>
      <c r="U544" s="50"/>
      <c r="V544" s="50"/>
      <c r="W544" s="50"/>
      <c r="X544" s="50"/>
      <c r="Y544" s="50"/>
      <c r="Z544" s="50"/>
      <c r="AA544" s="50"/>
      <c r="AB544" s="50"/>
      <c r="AC544" s="50"/>
      <c r="AD544" s="50"/>
    </row>
    <row r="545" spans="18:30" ht="15">
      <c r="R545" s="50"/>
      <c r="S545" s="50"/>
      <c r="T545" s="50"/>
      <c r="U545" s="50"/>
      <c r="V545" s="50"/>
      <c r="W545" s="50"/>
      <c r="X545" s="50"/>
      <c r="Y545" s="50"/>
      <c r="Z545" s="50"/>
      <c r="AA545" s="50"/>
      <c r="AB545" s="50"/>
      <c r="AC545" s="50"/>
      <c r="AD545" s="50"/>
    </row>
    <row r="546" spans="18:30" ht="15">
      <c r="R546" s="50"/>
      <c r="S546" s="50"/>
      <c r="T546" s="50"/>
      <c r="U546" s="50"/>
      <c r="V546" s="50"/>
      <c r="W546" s="50"/>
      <c r="X546" s="50"/>
      <c r="Y546" s="50"/>
      <c r="Z546" s="50"/>
      <c r="AA546" s="50"/>
      <c r="AB546" s="50"/>
      <c r="AC546" s="50"/>
      <c r="AD546" s="50"/>
    </row>
    <row r="547" spans="18:30" ht="15">
      <c r="R547" s="50"/>
      <c r="S547" s="50"/>
      <c r="T547" s="50"/>
      <c r="U547" s="50"/>
      <c r="V547" s="50"/>
      <c r="W547" s="50"/>
      <c r="X547" s="50"/>
      <c r="Y547" s="50"/>
      <c r="Z547" s="50"/>
      <c r="AA547" s="50"/>
      <c r="AB547" s="50"/>
      <c r="AC547" s="50"/>
      <c r="AD547" s="50"/>
    </row>
    <row r="548" spans="18:30" ht="15">
      <c r="R548" s="50"/>
      <c r="S548" s="50"/>
      <c r="T548" s="50"/>
      <c r="U548" s="50"/>
      <c r="V548" s="50"/>
      <c r="W548" s="50"/>
      <c r="X548" s="50"/>
      <c r="Y548" s="50"/>
      <c r="Z548" s="50"/>
      <c r="AA548" s="50"/>
      <c r="AB548" s="50"/>
      <c r="AC548" s="50"/>
      <c r="AD548" s="50"/>
    </row>
    <row r="549" spans="18:30" ht="15">
      <c r="R549" s="50"/>
      <c r="S549" s="50"/>
      <c r="T549" s="50"/>
      <c r="U549" s="50"/>
      <c r="V549" s="50"/>
      <c r="W549" s="50"/>
      <c r="X549" s="50"/>
      <c r="Y549" s="50"/>
      <c r="Z549" s="50"/>
      <c r="AA549" s="50"/>
      <c r="AB549" s="50"/>
      <c r="AC549" s="50"/>
      <c r="AD549" s="50"/>
    </row>
    <row r="550" spans="18:30" ht="15">
      <c r="R550" s="50"/>
      <c r="S550" s="50"/>
      <c r="T550" s="50"/>
      <c r="U550" s="50"/>
      <c r="V550" s="50"/>
      <c r="W550" s="50"/>
      <c r="X550" s="50"/>
      <c r="Y550" s="50"/>
      <c r="Z550" s="50"/>
      <c r="AA550" s="50"/>
      <c r="AB550" s="50"/>
      <c r="AC550" s="50"/>
      <c r="AD550" s="50"/>
    </row>
    <row r="551" spans="18:30" ht="15">
      <c r="R551" s="50"/>
      <c r="S551" s="50"/>
      <c r="T551" s="50"/>
      <c r="U551" s="50"/>
      <c r="V551" s="50"/>
      <c r="W551" s="50"/>
      <c r="X551" s="50"/>
      <c r="Y551" s="50"/>
      <c r="Z551" s="50"/>
      <c r="AA551" s="50"/>
      <c r="AB551" s="50"/>
      <c r="AC551" s="50"/>
      <c r="AD551" s="50"/>
    </row>
    <row r="552" spans="18:30" ht="15">
      <c r="R552" s="50"/>
      <c r="S552" s="50"/>
      <c r="T552" s="50"/>
      <c r="U552" s="50"/>
      <c r="V552" s="50"/>
      <c r="W552" s="50"/>
      <c r="X552" s="50"/>
      <c r="Y552" s="50"/>
      <c r="Z552" s="50"/>
      <c r="AA552" s="50"/>
      <c r="AB552" s="50"/>
      <c r="AC552" s="50"/>
      <c r="AD552" s="50"/>
    </row>
    <row r="553" spans="18:30" ht="15">
      <c r="R553" s="50"/>
      <c r="S553" s="50"/>
      <c r="T553" s="50"/>
      <c r="U553" s="50"/>
      <c r="V553" s="50"/>
      <c r="W553" s="50"/>
      <c r="X553" s="50"/>
      <c r="Y553" s="50"/>
      <c r="Z553" s="50"/>
      <c r="AA553" s="50"/>
      <c r="AB553" s="50"/>
      <c r="AC553" s="50"/>
      <c r="AD553" s="50"/>
    </row>
    <row r="554" spans="18:30" ht="15">
      <c r="R554" s="50"/>
      <c r="S554" s="50"/>
      <c r="T554" s="50"/>
      <c r="U554" s="50"/>
      <c r="V554" s="50"/>
      <c r="W554" s="50"/>
      <c r="X554" s="50"/>
      <c r="Y554" s="50"/>
      <c r="Z554" s="50"/>
      <c r="AA554" s="50"/>
      <c r="AB554" s="50"/>
      <c r="AC554" s="50"/>
      <c r="AD554" s="50"/>
    </row>
    <row r="555" spans="18:30" ht="15">
      <c r="R555" s="50"/>
      <c r="S555" s="50"/>
      <c r="T555" s="50"/>
      <c r="U555" s="50"/>
      <c r="V555" s="50"/>
      <c r="W555" s="50"/>
      <c r="X555" s="50"/>
      <c r="Y555" s="50"/>
      <c r="Z555" s="50"/>
      <c r="AA555" s="50"/>
      <c r="AB555" s="50"/>
      <c r="AC555" s="50"/>
      <c r="AD555" s="50"/>
    </row>
    <row r="556" spans="18:30" ht="15">
      <c r="R556" s="50"/>
      <c r="S556" s="50"/>
      <c r="T556" s="50"/>
      <c r="U556" s="50"/>
      <c r="V556" s="50"/>
      <c r="W556" s="50"/>
      <c r="X556" s="50"/>
      <c r="Y556" s="50"/>
      <c r="Z556" s="50"/>
      <c r="AA556" s="50"/>
      <c r="AB556" s="50"/>
      <c r="AC556" s="50"/>
      <c r="AD556" s="50"/>
    </row>
    <row r="557" spans="18:30" ht="15">
      <c r="R557" s="50"/>
      <c r="S557" s="50"/>
      <c r="T557" s="50"/>
      <c r="U557" s="50"/>
      <c r="V557" s="50"/>
      <c r="W557" s="50"/>
      <c r="X557" s="50"/>
      <c r="Y557" s="50"/>
      <c r="Z557" s="50"/>
      <c r="AA557" s="50"/>
      <c r="AB557" s="50"/>
      <c r="AC557" s="50"/>
      <c r="AD557" s="50"/>
    </row>
    <row r="558" spans="18:30" ht="15">
      <c r="R558" s="50"/>
      <c r="S558" s="50"/>
      <c r="T558" s="50"/>
      <c r="U558" s="50"/>
      <c r="V558" s="50"/>
      <c r="W558" s="50"/>
      <c r="X558" s="50"/>
      <c r="Y558" s="50"/>
      <c r="Z558" s="50"/>
      <c r="AA558" s="50"/>
      <c r="AB558" s="50"/>
      <c r="AC558" s="50"/>
      <c r="AD558" s="50"/>
    </row>
    <row r="559" spans="18:30" ht="15">
      <c r="R559" s="50"/>
      <c r="S559" s="50"/>
      <c r="T559" s="50"/>
      <c r="U559" s="50"/>
      <c r="V559" s="50"/>
      <c r="W559" s="50"/>
      <c r="X559" s="50"/>
      <c r="Y559" s="50"/>
      <c r="Z559" s="50"/>
      <c r="AA559" s="50"/>
      <c r="AB559" s="50"/>
      <c r="AC559" s="50"/>
      <c r="AD559" s="50"/>
    </row>
    <row r="560" spans="18:30" ht="15">
      <c r="R560" s="50"/>
      <c r="S560" s="50"/>
      <c r="T560" s="50"/>
      <c r="U560" s="50"/>
      <c r="V560" s="50"/>
      <c r="W560" s="50"/>
      <c r="X560" s="50"/>
      <c r="Y560" s="50"/>
      <c r="Z560" s="50"/>
      <c r="AA560" s="50"/>
      <c r="AB560" s="50"/>
      <c r="AC560" s="50"/>
      <c r="AD560" s="50"/>
    </row>
    <row r="561" spans="18:30" ht="15">
      <c r="R561" s="50"/>
      <c r="S561" s="50"/>
      <c r="T561" s="50"/>
      <c r="U561" s="50"/>
      <c r="V561" s="50"/>
      <c r="W561" s="50"/>
      <c r="X561" s="50"/>
      <c r="Y561" s="50"/>
      <c r="Z561" s="50"/>
      <c r="AA561" s="50"/>
      <c r="AB561" s="50"/>
      <c r="AC561" s="50"/>
      <c r="AD561" s="50"/>
    </row>
    <row r="562" spans="18:30" ht="15">
      <c r="R562" s="50"/>
      <c r="S562" s="50"/>
      <c r="T562" s="50"/>
      <c r="U562" s="50"/>
      <c r="V562" s="50"/>
      <c r="W562" s="50"/>
      <c r="X562" s="50"/>
      <c r="Y562" s="50"/>
      <c r="Z562" s="50"/>
      <c r="AA562" s="50"/>
      <c r="AB562" s="50"/>
      <c r="AC562" s="50"/>
      <c r="AD562" s="50"/>
    </row>
    <row r="563" spans="18:30" ht="15">
      <c r="R563" s="50"/>
      <c r="S563" s="50"/>
      <c r="T563" s="50"/>
      <c r="U563" s="50"/>
      <c r="V563" s="50"/>
      <c r="W563" s="50"/>
      <c r="X563" s="50"/>
      <c r="Y563" s="50"/>
      <c r="Z563" s="50"/>
      <c r="AA563" s="50"/>
      <c r="AB563" s="50"/>
      <c r="AC563" s="50"/>
      <c r="AD563" s="50"/>
    </row>
    <row r="564" spans="18:30" ht="15">
      <c r="R564" s="50"/>
      <c r="S564" s="50"/>
      <c r="T564" s="50"/>
      <c r="U564" s="50"/>
      <c r="V564" s="50"/>
      <c r="W564" s="50"/>
      <c r="X564" s="50"/>
      <c r="Y564" s="50"/>
      <c r="Z564" s="50"/>
      <c r="AA564" s="50"/>
      <c r="AB564" s="50"/>
      <c r="AC564" s="50"/>
      <c r="AD564" s="50"/>
    </row>
    <row r="565" spans="18:30" ht="15">
      <c r="R565" s="50"/>
      <c r="S565" s="50"/>
      <c r="T565" s="50"/>
      <c r="U565" s="50"/>
      <c r="V565" s="50"/>
      <c r="W565" s="50"/>
      <c r="X565" s="50"/>
      <c r="Y565" s="50"/>
      <c r="Z565" s="50"/>
      <c r="AA565" s="50"/>
      <c r="AB565" s="50"/>
      <c r="AC565" s="50"/>
      <c r="AD565" s="50"/>
    </row>
    <row r="566" spans="18:30" ht="15">
      <c r="R566" s="50"/>
      <c r="S566" s="50"/>
      <c r="T566" s="50"/>
      <c r="U566" s="50"/>
      <c r="V566" s="50"/>
      <c r="W566" s="50"/>
      <c r="X566" s="50"/>
      <c r="Y566" s="50"/>
      <c r="Z566" s="50"/>
      <c r="AA566" s="50"/>
      <c r="AB566" s="50"/>
      <c r="AC566" s="50"/>
      <c r="AD566" s="50"/>
    </row>
    <row r="567" spans="18:30" ht="15">
      <c r="R567" s="50"/>
      <c r="S567" s="50"/>
      <c r="T567" s="50"/>
      <c r="U567" s="50"/>
      <c r="V567" s="50"/>
      <c r="W567" s="50"/>
      <c r="X567" s="50"/>
      <c r="Y567" s="50"/>
      <c r="Z567" s="50"/>
      <c r="AA567" s="50"/>
      <c r="AB567" s="50"/>
      <c r="AC567" s="50"/>
      <c r="AD567" s="50"/>
    </row>
    <row r="568" spans="18:30" ht="15">
      <c r="R568" s="50"/>
      <c r="S568" s="50"/>
      <c r="T568" s="50"/>
      <c r="U568" s="50"/>
      <c r="V568" s="50"/>
      <c r="W568" s="50"/>
      <c r="X568" s="50"/>
      <c r="Y568" s="50"/>
      <c r="Z568" s="50"/>
      <c r="AA568" s="50"/>
      <c r="AB568" s="50"/>
      <c r="AC568" s="50"/>
      <c r="AD568" s="50"/>
    </row>
    <row r="569" spans="18:30" ht="15">
      <c r="R569" s="50"/>
      <c r="S569" s="50"/>
      <c r="T569" s="50"/>
      <c r="U569" s="50"/>
      <c r="V569" s="50"/>
      <c r="W569" s="50"/>
      <c r="X569" s="50"/>
      <c r="Y569" s="50"/>
      <c r="Z569" s="50"/>
      <c r="AA569" s="50"/>
      <c r="AB569" s="50"/>
      <c r="AC569" s="50"/>
      <c r="AD569" s="50"/>
    </row>
    <row r="570" spans="18:30" ht="15">
      <c r="R570" s="50"/>
      <c r="S570" s="50"/>
      <c r="T570" s="50"/>
      <c r="U570" s="50"/>
      <c r="V570" s="50"/>
      <c r="W570" s="50"/>
      <c r="X570" s="50"/>
      <c r="Y570" s="50"/>
      <c r="Z570" s="50"/>
      <c r="AA570" s="50"/>
      <c r="AB570" s="50"/>
      <c r="AC570" s="50"/>
      <c r="AD570" s="50"/>
    </row>
    <row r="571" spans="18:30" ht="15">
      <c r="R571" s="50"/>
      <c r="S571" s="50"/>
      <c r="T571" s="50"/>
      <c r="U571" s="50"/>
      <c r="V571" s="50"/>
      <c r="W571" s="50"/>
      <c r="X571" s="50"/>
      <c r="Y571" s="50"/>
      <c r="Z571" s="50"/>
      <c r="AA571" s="50"/>
      <c r="AB571" s="50"/>
      <c r="AC571" s="50"/>
      <c r="AD571" s="50"/>
    </row>
    <row r="572" spans="18:30" ht="15">
      <c r="R572" s="50"/>
      <c r="S572" s="50"/>
      <c r="T572" s="50"/>
      <c r="U572" s="50"/>
      <c r="V572" s="50"/>
      <c r="W572" s="50"/>
      <c r="X572" s="50"/>
      <c r="Y572" s="50"/>
      <c r="Z572" s="50"/>
      <c r="AA572" s="50"/>
      <c r="AB572" s="50"/>
      <c r="AC572" s="50"/>
      <c r="AD572" s="50"/>
    </row>
    <row r="573" spans="18:30" ht="15">
      <c r="R573" s="50"/>
      <c r="S573" s="50"/>
      <c r="T573" s="50"/>
      <c r="U573" s="50"/>
      <c r="V573" s="50"/>
      <c r="W573" s="50"/>
      <c r="X573" s="50"/>
      <c r="Y573" s="50"/>
      <c r="Z573" s="50"/>
      <c r="AA573" s="50"/>
      <c r="AB573" s="50"/>
      <c r="AC573" s="50"/>
      <c r="AD573" s="50"/>
    </row>
    <row r="574" spans="18:30" ht="15">
      <c r="R574" s="50"/>
      <c r="S574" s="50"/>
      <c r="T574" s="50"/>
      <c r="U574" s="50"/>
      <c r="V574" s="50"/>
      <c r="W574" s="50"/>
      <c r="X574" s="50"/>
      <c r="Y574" s="50"/>
      <c r="Z574" s="50"/>
      <c r="AA574" s="50"/>
      <c r="AB574" s="50"/>
      <c r="AC574" s="50"/>
      <c r="AD574" s="50"/>
    </row>
    <row r="575" spans="18:30" ht="15">
      <c r="R575" s="50"/>
      <c r="S575" s="50"/>
      <c r="T575" s="50"/>
      <c r="U575" s="50"/>
      <c r="V575" s="50"/>
      <c r="W575" s="50"/>
      <c r="X575" s="50"/>
      <c r="Y575" s="50"/>
      <c r="Z575" s="50"/>
      <c r="AA575" s="50"/>
      <c r="AB575" s="50"/>
      <c r="AC575" s="50"/>
      <c r="AD575" s="50"/>
    </row>
    <row r="576" spans="18:30" ht="15">
      <c r="R576" s="50"/>
      <c r="S576" s="50"/>
      <c r="T576" s="50"/>
      <c r="U576" s="50"/>
      <c r="V576" s="50"/>
      <c r="W576" s="50"/>
      <c r="X576" s="50"/>
      <c r="Y576" s="50"/>
      <c r="Z576" s="50"/>
      <c r="AA576" s="50"/>
      <c r="AB576" s="50"/>
      <c r="AC576" s="50"/>
      <c r="AD576" s="50"/>
    </row>
    <row r="577" spans="18:30" ht="15">
      <c r="R577" s="50"/>
      <c r="S577" s="50"/>
      <c r="T577" s="50"/>
      <c r="U577" s="50"/>
      <c r="V577" s="50"/>
      <c r="W577" s="50"/>
      <c r="X577" s="50"/>
      <c r="Y577" s="50"/>
      <c r="Z577" s="50"/>
      <c r="AA577" s="50"/>
      <c r="AB577" s="50"/>
      <c r="AC577" s="50"/>
      <c r="AD577" s="50"/>
    </row>
    <row r="578" spans="18:30" ht="15">
      <c r="R578" s="50"/>
      <c r="S578" s="50"/>
      <c r="T578" s="50"/>
      <c r="U578" s="50"/>
      <c r="V578" s="50"/>
      <c r="W578" s="50"/>
      <c r="X578" s="50"/>
      <c r="Y578" s="50"/>
      <c r="Z578" s="50"/>
      <c r="AA578" s="50"/>
      <c r="AB578" s="50"/>
      <c r="AC578" s="50"/>
      <c r="AD578" s="50"/>
    </row>
    <row r="579" spans="18:30" ht="15">
      <c r="R579" s="50"/>
      <c r="S579" s="50"/>
      <c r="T579" s="50"/>
      <c r="U579" s="50"/>
      <c r="V579" s="50"/>
      <c r="W579" s="50"/>
      <c r="X579" s="50"/>
      <c r="Y579" s="50"/>
      <c r="Z579" s="50"/>
      <c r="AA579" s="50"/>
      <c r="AB579" s="50"/>
      <c r="AC579" s="50"/>
      <c r="AD579" s="50"/>
    </row>
    <row r="580" spans="18:30" ht="15">
      <c r="R580" s="50"/>
      <c r="S580" s="50"/>
      <c r="T580" s="50"/>
      <c r="U580" s="50"/>
      <c r="V580" s="50"/>
      <c r="W580" s="50"/>
      <c r="X580" s="50"/>
      <c r="Y580" s="50"/>
      <c r="Z580" s="50"/>
      <c r="AA580" s="50"/>
      <c r="AB580" s="50"/>
      <c r="AC580" s="50"/>
      <c r="AD580" s="50"/>
    </row>
    <row r="581" spans="18:30" ht="15">
      <c r="R581" s="50"/>
      <c r="S581" s="50"/>
      <c r="T581" s="50"/>
      <c r="U581" s="50"/>
      <c r="V581" s="50"/>
      <c r="W581" s="50"/>
      <c r="X581" s="50"/>
      <c r="Y581" s="50"/>
      <c r="Z581" s="50"/>
      <c r="AA581" s="50"/>
      <c r="AB581" s="50"/>
      <c r="AC581" s="50"/>
      <c r="AD581" s="50"/>
    </row>
    <row r="582" spans="18:30" ht="15">
      <c r="R582" s="50"/>
      <c r="S582" s="50"/>
      <c r="T582" s="50"/>
      <c r="U582" s="50"/>
      <c r="V582" s="50"/>
      <c r="W582" s="50"/>
      <c r="X582" s="50"/>
      <c r="Y582" s="50"/>
      <c r="Z582" s="50"/>
      <c r="AA582" s="50"/>
      <c r="AB582" s="50"/>
      <c r="AC582" s="50"/>
      <c r="AD582" s="50"/>
    </row>
    <row r="583" spans="18:30" ht="15">
      <c r="R583" s="50"/>
      <c r="S583" s="50"/>
      <c r="T583" s="50"/>
      <c r="U583" s="50"/>
      <c r="V583" s="50"/>
      <c r="W583" s="50"/>
      <c r="X583" s="50"/>
      <c r="Y583" s="50"/>
      <c r="Z583" s="50"/>
      <c r="AA583" s="50"/>
      <c r="AB583" s="50"/>
      <c r="AC583" s="50"/>
      <c r="AD583" s="50"/>
    </row>
    <row r="584" spans="18:30" ht="15">
      <c r="R584" s="50"/>
      <c r="S584" s="50"/>
      <c r="T584" s="50"/>
      <c r="U584" s="50"/>
      <c r="V584" s="50"/>
      <c r="W584" s="50"/>
      <c r="X584" s="50"/>
      <c r="Y584" s="50"/>
      <c r="Z584" s="50"/>
      <c r="AA584" s="50"/>
      <c r="AB584" s="50"/>
      <c r="AC584" s="50"/>
      <c r="AD584" s="50"/>
    </row>
    <row r="585" spans="18:30" ht="15">
      <c r="R585" s="50"/>
      <c r="S585" s="50"/>
      <c r="T585" s="50"/>
      <c r="U585" s="50"/>
      <c r="V585" s="50"/>
      <c r="W585" s="50"/>
      <c r="X585" s="50"/>
      <c r="Y585" s="50"/>
      <c r="Z585" s="50"/>
      <c r="AA585" s="50"/>
      <c r="AB585" s="50"/>
      <c r="AC585" s="50"/>
      <c r="AD585" s="50"/>
    </row>
    <row r="586" spans="18:30" ht="15">
      <c r="R586" s="50"/>
      <c r="S586" s="50"/>
      <c r="T586" s="50"/>
      <c r="U586" s="50"/>
      <c r="V586" s="50"/>
      <c r="W586" s="50"/>
      <c r="X586" s="50"/>
      <c r="Y586" s="50"/>
      <c r="Z586" s="50"/>
      <c r="AA586" s="50"/>
      <c r="AB586" s="50"/>
      <c r="AC586" s="50"/>
      <c r="AD586" s="50"/>
    </row>
    <row r="587" spans="18:30" ht="15">
      <c r="R587" s="50"/>
      <c r="S587" s="50"/>
      <c r="T587" s="50"/>
      <c r="U587" s="50"/>
      <c r="V587" s="50"/>
      <c r="W587" s="50"/>
      <c r="X587" s="50"/>
      <c r="Y587" s="50"/>
      <c r="Z587" s="50"/>
      <c r="AA587" s="50"/>
      <c r="AB587" s="50"/>
      <c r="AC587" s="50"/>
      <c r="AD587" s="50"/>
    </row>
    <row r="588" spans="18:30" ht="15">
      <c r="R588" s="50"/>
      <c r="S588" s="50"/>
      <c r="T588" s="50"/>
      <c r="U588" s="50"/>
      <c r="V588" s="50"/>
      <c r="W588" s="50"/>
      <c r="X588" s="50"/>
      <c r="Y588" s="50"/>
      <c r="Z588" s="50"/>
      <c r="AA588" s="50"/>
      <c r="AB588" s="50"/>
      <c r="AC588" s="50"/>
      <c r="AD588" s="50"/>
    </row>
    <row r="589" spans="18:30" ht="15">
      <c r="R589" s="50"/>
      <c r="S589" s="50"/>
      <c r="T589" s="50"/>
      <c r="U589" s="50"/>
      <c r="V589" s="50"/>
      <c r="W589" s="50"/>
      <c r="X589" s="50"/>
      <c r="Y589" s="50"/>
      <c r="Z589" s="50"/>
      <c r="AA589" s="50"/>
      <c r="AB589" s="50"/>
      <c r="AC589" s="50"/>
      <c r="AD589" s="50"/>
    </row>
    <row r="590" spans="18:30" ht="15">
      <c r="R590" s="50"/>
      <c r="S590" s="50"/>
      <c r="T590" s="50"/>
      <c r="U590" s="50"/>
      <c r="V590" s="50"/>
      <c r="W590" s="50"/>
      <c r="X590" s="50"/>
      <c r="Y590" s="50"/>
      <c r="Z590" s="50"/>
      <c r="AA590" s="50"/>
      <c r="AB590" s="50"/>
      <c r="AC590" s="50"/>
      <c r="AD590" s="50"/>
    </row>
    <row r="591" spans="18:30" ht="15">
      <c r="R591" s="50"/>
      <c r="S591" s="50"/>
      <c r="T591" s="50"/>
      <c r="U591" s="50"/>
      <c r="V591" s="50"/>
      <c r="W591" s="50"/>
      <c r="X591" s="50"/>
      <c r="Y591" s="50"/>
      <c r="Z591" s="50"/>
      <c r="AA591" s="50"/>
      <c r="AB591" s="50"/>
      <c r="AC591" s="50"/>
      <c r="AD591" s="50"/>
    </row>
    <row r="592" spans="18:30" ht="15">
      <c r="R592" s="50"/>
      <c r="S592" s="50"/>
      <c r="T592" s="50"/>
      <c r="U592" s="50"/>
      <c r="V592" s="50"/>
      <c r="W592" s="50"/>
      <c r="X592" s="50"/>
      <c r="Y592" s="50"/>
      <c r="Z592" s="50"/>
      <c r="AA592" s="50"/>
      <c r="AB592" s="50"/>
      <c r="AC592" s="50"/>
      <c r="AD592" s="50"/>
    </row>
    <row r="593" spans="18:30" ht="15">
      <c r="R593" s="50"/>
      <c r="S593" s="50"/>
      <c r="T593" s="50"/>
      <c r="U593" s="50"/>
      <c r="V593" s="50"/>
      <c r="W593" s="50"/>
      <c r="X593" s="50"/>
      <c r="Y593" s="50"/>
      <c r="Z593" s="50"/>
      <c r="AA593" s="50"/>
      <c r="AB593" s="50"/>
      <c r="AC593" s="50"/>
      <c r="AD593" s="50"/>
    </row>
    <row r="594" spans="18:30" ht="15">
      <c r="R594" s="50"/>
      <c r="S594" s="50"/>
      <c r="T594" s="50"/>
      <c r="U594" s="50"/>
      <c r="V594" s="50"/>
      <c r="W594" s="50"/>
      <c r="X594" s="50"/>
      <c r="Y594" s="50"/>
      <c r="Z594" s="50"/>
      <c r="AA594" s="50"/>
      <c r="AB594" s="50"/>
      <c r="AC594" s="50"/>
      <c r="AD594" s="50"/>
    </row>
    <row r="595" spans="18:30" ht="15">
      <c r="R595" s="50"/>
      <c r="S595" s="50"/>
      <c r="T595" s="50"/>
      <c r="U595" s="50"/>
      <c r="V595" s="50"/>
      <c r="W595" s="50"/>
      <c r="X595" s="50"/>
      <c r="Y595" s="50"/>
      <c r="Z595" s="50"/>
      <c r="AA595" s="50"/>
      <c r="AB595" s="50"/>
      <c r="AC595" s="50"/>
      <c r="AD595" s="50"/>
    </row>
    <row r="596" spans="18:30" ht="15">
      <c r="R596" s="50"/>
      <c r="S596" s="50"/>
      <c r="T596" s="50"/>
      <c r="U596" s="50"/>
      <c r="V596" s="50"/>
      <c r="W596" s="50"/>
      <c r="X596" s="50"/>
      <c r="Y596" s="50"/>
      <c r="Z596" s="50"/>
      <c r="AA596" s="50"/>
      <c r="AB596" s="50"/>
      <c r="AC596" s="50"/>
      <c r="AD596" s="50"/>
    </row>
    <row r="597" spans="18:30" ht="15">
      <c r="R597" s="50"/>
      <c r="S597" s="50"/>
      <c r="T597" s="50"/>
      <c r="U597" s="50"/>
      <c r="V597" s="50"/>
      <c r="W597" s="50"/>
      <c r="X597" s="50"/>
      <c r="Y597" s="50"/>
      <c r="Z597" s="50"/>
      <c r="AA597" s="50"/>
      <c r="AB597" s="50"/>
      <c r="AC597" s="50"/>
      <c r="AD597" s="50"/>
    </row>
    <row r="598" spans="18:30" ht="15">
      <c r="R598" s="50"/>
      <c r="S598" s="50"/>
      <c r="T598" s="50"/>
      <c r="U598" s="50"/>
      <c r="V598" s="50"/>
      <c r="W598" s="50"/>
      <c r="X598" s="50"/>
      <c r="Y598" s="50"/>
      <c r="Z598" s="50"/>
      <c r="AA598" s="50"/>
      <c r="AB598" s="50"/>
      <c r="AC598" s="50"/>
      <c r="AD598" s="50"/>
    </row>
    <row r="599" spans="18:30" ht="15">
      <c r="R599" s="50"/>
      <c r="S599" s="50"/>
      <c r="T599" s="50"/>
      <c r="U599" s="50"/>
      <c r="V599" s="50"/>
      <c r="W599" s="50"/>
      <c r="X599" s="50"/>
      <c r="Y599" s="50"/>
      <c r="Z599" s="50"/>
      <c r="AA599" s="50"/>
      <c r="AB599" s="50"/>
      <c r="AC599" s="50"/>
      <c r="AD599" s="50"/>
    </row>
    <row r="600" spans="18:30" ht="15">
      <c r="R600" s="50"/>
      <c r="S600" s="50"/>
      <c r="T600" s="50"/>
      <c r="U600" s="50"/>
      <c r="V600" s="50"/>
      <c r="W600" s="50"/>
      <c r="X600" s="50"/>
      <c r="Y600" s="50"/>
      <c r="Z600" s="50"/>
      <c r="AA600" s="50"/>
      <c r="AB600" s="50"/>
      <c r="AC600" s="50"/>
      <c r="AD600" s="50"/>
    </row>
    <row r="601" spans="18:30" ht="15">
      <c r="R601" s="50"/>
      <c r="S601" s="50"/>
      <c r="T601" s="50"/>
      <c r="U601" s="50"/>
      <c r="V601" s="50"/>
      <c r="W601" s="50"/>
      <c r="X601" s="50"/>
      <c r="Y601" s="50"/>
      <c r="Z601" s="50"/>
      <c r="AA601" s="50"/>
      <c r="AB601" s="50"/>
      <c r="AC601" s="50"/>
      <c r="AD601" s="50"/>
    </row>
    <row r="602" spans="18:30" ht="15">
      <c r="R602" s="50"/>
      <c r="S602" s="50"/>
      <c r="T602" s="50"/>
      <c r="U602" s="50"/>
      <c r="V602" s="50"/>
      <c r="W602" s="50"/>
      <c r="X602" s="50"/>
      <c r="Y602" s="50"/>
      <c r="Z602" s="50"/>
      <c r="AA602" s="50"/>
      <c r="AB602" s="50"/>
      <c r="AC602" s="50"/>
      <c r="AD602" s="50"/>
    </row>
    <row r="603" spans="18:30" ht="15">
      <c r="R603" s="50"/>
      <c r="S603" s="50"/>
      <c r="T603" s="50"/>
      <c r="U603" s="50"/>
      <c r="V603" s="50"/>
      <c r="W603" s="50"/>
      <c r="X603" s="50"/>
      <c r="Y603" s="50"/>
      <c r="Z603" s="50"/>
      <c r="AA603" s="50"/>
      <c r="AB603" s="50"/>
      <c r="AC603" s="50"/>
      <c r="AD603" s="50"/>
    </row>
    <row r="604" spans="18:30" ht="15">
      <c r="R604" s="50"/>
      <c r="S604" s="50"/>
      <c r="T604" s="50"/>
      <c r="U604" s="50"/>
      <c r="V604" s="50"/>
      <c r="W604" s="50"/>
      <c r="X604" s="50"/>
      <c r="Y604" s="50"/>
      <c r="Z604" s="50"/>
      <c r="AA604" s="50"/>
      <c r="AB604" s="50"/>
      <c r="AC604" s="50"/>
      <c r="AD604" s="50"/>
    </row>
    <row r="605" spans="18:30" ht="15">
      <c r="R605" s="50"/>
      <c r="S605" s="50"/>
      <c r="T605" s="50"/>
      <c r="U605" s="50"/>
      <c r="V605" s="50"/>
      <c r="W605" s="50"/>
      <c r="X605" s="50"/>
      <c r="Y605" s="50"/>
      <c r="Z605" s="50"/>
      <c r="AA605" s="50"/>
      <c r="AB605" s="50"/>
      <c r="AC605" s="50"/>
      <c r="AD605" s="50"/>
    </row>
    <row r="606" spans="18:30" ht="15">
      <c r="R606" s="50"/>
      <c r="S606" s="50"/>
      <c r="T606" s="50"/>
      <c r="U606" s="50"/>
      <c r="V606" s="50"/>
      <c r="W606" s="50"/>
      <c r="X606" s="50"/>
      <c r="Y606" s="50"/>
      <c r="Z606" s="50"/>
      <c r="AA606" s="50"/>
      <c r="AB606" s="50"/>
      <c r="AC606" s="50"/>
      <c r="AD606" s="50"/>
    </row>
    <row r="607" spans="18:30" ht="15">
      <c r="R607" s="50"/>
      <c r="S607" s="50"/>
      <c r="T607" s="50"/>
      <c r="U607" s="50"/>
      <c r="V607" s="50"/>
      <c r="W607" s="50"/>
      <c r="X607" s="50"/>
      <c r="Y607" s="50"/>
      <c r="Z607" s="50"/>
      <c r="AA607" s="50"/>
      <c r="AB607" s="50"/>
      <c r="AC607" s="50"/>
      <c r="AD607" s="50"/>
    </row>
    <row r="608" spans="18:30" ht="15">
      <c r="R608" s="50"/>
      <c r="S608" s="50"/>
      <c r="T608" s="50"/>
      <c r="U608" s="50"/>
      <c r="V608" s="50"/>
      <c r="W608" s="50"/>
      <c r="X608" s="50"/>
      <c r="Y608" s="50"/>
      <c r="Z608" s="50"/>
      <c r="AA608" s="50"/>
      <c r="AB608" s="50"/>
      <c r="AC608" s="50"/>
      <c r="AD608" s="50"/>
    </row>
    <row r="609" spans="18:30" ht="15">
      <c r="R609" s="50"/>
      <c r="S609" s="50"/>
      <c r="T609" s="50"/>
      <c r="U609" s="50"/>
      <c r="V609" s="50"/>
      <c r="W609" s="50"/>
      <c r="X609" s="50"/>
      <c r="Y609" s="50"/>
      <c r="Z609" s="50"/>
      <c r="AA609" s="50"/>
      <c r="AB609" s="50"/>
      <c r="AC609" s="50"/>
      <c r="AD609" s="50"/>
    </row>
    <row r="610" spans="18:30" ht="15">
      <c r="R610" s="50"/>
      <c r="S610" s="50"/>
      <c r="T610" s="50"/>
      <c r="U610" s="50"/>
      <c r="V610" s="50"/>
      <c r="W610" s="50"/>
      <c r="X610" s="50"/>
      <c r="Y610" s="50"/>
      <c r="Z610" s="50"/>
      <c r="AA610" s="50"/>
      <c r="AB610" s="50"/>
      <c r="AC610" s="50"/>
      <c r="AD610" s="50"/>
    </row>
    <row r="611" spans="18:30" ht="15">
      <c r="R611" s="50"/>
      <c r="S611" s="50"/>
      <c r="T611" s="50"/>
      <c r="U611" s="50"/>
      <c r="V611" s="50"/>
      <c r="W611" s="50"/>
      <c r="X611" s="50"/>
      <c r="Y611" s="50"/>
      <c r="Z611" s="50"/>
      <c r="AA611" s="50"/>
      <c r="AB611" s="50"/>
      <c r="AC611" s="50"/>
      <c r="AD611" s="50"/>
    </row>
    <row r="612" spans="18:30" ht="15">
      <c r="R612" s="50"/>
      <c r="S612" s="50"/>
      <c r="T612" s="50"/>
      <c r="U612" s="50"/>
      <c r="V612" s="50"/>
      <c r="W612" s="50"/>
      <c r="X612" s="50"/>
      <c r="Y612" s="50"/>
      <c r="Z612" s="50"/>
      <c r="AA612" s="50"/>
      <c r="AB612" s="50"/>
      <c r="AC612" s="50"/>
      <c r="AD612" s="50"/>
    </row>
    <row r="613" spans="18:30" ht="15">
      <c r="R613" s="50"/>
      <c r="S613" s="50"/>
      <c r="T613" s="50"/>
      <c r="U613" s="50"/>
      <c r="V613" s="50"/>
      <c r="W613" s="50"/>
      <c r="X613" s="50"/>
      <c r="Y613" s="50"/>
      <c r="Z613" s="50"/>
      <c r="AA613" s="50"/>
      <c r="AB613" s="50"/>
      <c r="AC613" s="50"/>
      <c r="AD613" s="50"/>
    </row>
    <row r="614" spans="18:30" ht="15">
      <c r="R614" s="50"/>
      <c r="S614" s="50"/>
      <c r="T614" s="50"/>
      <c r="U614" s="50"/>
      <c r="V614" s="50"/>
      <c r="W614" s="50"/>
      <c r="X614" s="50"/>
      <c r="Y614" s="50"/>
      <c r="Z614" s="50"/>
      <c r="AA614" s="50"/>
      <c r="AB614" s="50"/>
      <c r="AC614" s="50"/>
      <c r="AD614" s="50"/>
    </row>
    <row r="615" spans="18:30" ht="15">
      <c r="R615" s="50"/>
      <c r="S615" s="50"/>
      <c r="T615" s="50"/>
      <c r="U615" s="50"/>
      <c r="V615" s="50"/>
      <c r="W615" s="50"/>
      <c r="X615" s="50"/>
      <c r="Y615" s="50"/>
      <c r="Z615" s="50"/>
      <c r="AA615" s="50"/>
      <c r="AB615" s="50"/>
      <c r="AC615" s="50"/>
      <c r="AD615" s="50"/>
    </row>
    <row r="616" spans="18:30" ht="15">
      <c r="R616" s="50"/>
      <c r="S616" s="50"/>
      <c r="T616" s="50"/>
      <c r="U616" s="50"/>
      <c r="V616" s="50"/>
      <c r="W616" s="50"/>
      <c r="X616" s="50"/>
      <c r="Y616" s="50"/>
      <c r="Z616" s="50"/>
      <c r="AA616" s="50"/>
      <c r="AB616" s="50"/>
      <c r="AC616" s="50"/>
      <c r="AD616" s="50"/>
    </row>
    <row r="617" spans="18:30" ht="15">
      <c r="R617" s="50"/>
      <c r="S617" s="50"/>
      <c r="T617" s="50"/>
      <c r="U617" s="50"/>
      <c r="V617" s="50"/>
      <c r="W617" s="50"/>
      <c r="X617" s="50"/>
      <c r="Y617" s="50"/>
      <c r="Z617" s="50"/>
      <c r="AA617" s="50"/>
      <c r="AB617" s="50"/>
      <c r="AC617" s="50"/>
      <c r="AD617" s="50"/>
    </row>
    <row r="618" spans="18:30" ht="15">
      <c r="R618" s="50"/>
      <c r="S618" s="50"/>
      <c r="T618" s="50"/>
      <c r="U618" s="50"/>
      <c r="V618" s="50"/>
      <c r="W618" s="50"/>
      <c r="X618" s="50"/>
      <c r="Y618" s="50"/>
      <c r="Z618" s="50"/>
      <c r="AA618" s="50"/>
      <c r="AB618" s="50"/>
      <c r="AC618" s="50"/>
      <c r="AD618" s="50"/>
    </row>
    <row r="619" spans="18:30" ht="15">
      <c r="R619" s="50"/>
      <c r="S619" s="50"/>
      <c r="T619" s="50"/>
      <c r="U619" s="50"/>
      <c r="V619" s="50"/>
      <c r="W619" s="50"/>
      <c r="X619" s="50"/>
      <c r="Y619" s="50"/>
      <c r="Z619" s="50"/>
      <c r="AA619" s="50"/>
      <c r="AB619" s="50"/>
      <c r="AC619" s="50"/>
      <c r="AD619" s="50"/>
    </row>
    <row r="620" spans="18:30" ht="15">
      <c r="R620" s="50"/>
      <c r="S620" s="50"/>
      <c r="T620" s="50"/>
      <c r="U620" s="50"/>
      <c r="V620" s="50"/>
      <c r="W620" s="50"/>
      <c r="X620" s="50"/>
      <c r="Y620" s="50"/>
      <c r="Z620" s="50"/>
      <c r="AA620" s="50"/>
      <c r="AB620" s="50"/>
      <c r="AC620" s="50"/>
      <c r="AD620" s="50"/>
    </row>
    <row r="621" spans="18:30" ht="15">
      <c r="R621" s="50"/>
      <c r="S621" s="50"/>
      <c r="T621" s="50"/>
      <c r="U621" s="50"/>
      <c r="V621" s="50"/>
      <c r="W621" s="50"/>
      <c r="X621" s="50"/>
      <c r="Y621" s="50"/>
      <c r="Z621" s="50"/>
      <c r="AA621" s="50"/>
      <c r="AB621" s="50"/>
      <c r="AC621" s="50"/>
      <c r="AD621" s="50"/>
    </row>
    <row r="622" spans="18:30" ht="15">
      <c r="R622" s="50"/>
      <c r="S622" s="50"/>
      <c r="T622" s="50"/>
      <c r="U622" s="50"/>
      <c r="V622" s="50"/>
      <c r="W622" s="50"/>
      <c r="X622" s="50"/>
      <c r="Y622" s="50"/>
      <c r="Z622" s="50"/>
      <c r="AA622" s="50"/>
      <c r="AB622" s="50"/>
      <c r="AC622" s="50"/>
      <c r="AD622" s="50"/>
    </row>
    <row r="623" spans="18:30" ht="15">
      <c r="R623" s="50"/>
      <c r="S623" s="50"/>
      <c r="T623" s="50"/>
      <c r="U623" s="50"/>
      <c r="V623" s="50"/>
      <c r="W623" s="50"/>
      <c r="X623" s="50"/>
      <c r="Y623" s="50"/>
      <c r="Z623" s="50"/>
      <c r="AA623" s="50"/>
      <c r="AB623" s="50"/>
      <c r="AC623" s="50"/>
      <c r="AD623" s="50"/>
    </row>
    <row r="624" spans="18:30" ht="15">
      <c r="R624" s="50"/>
      <c r="S624" s="50"/>
      <c r="T624" s="50"/>
      <c r="U624" s="50"/>
      <c r="V624" s="50"/>
      <c r="W624" s="50"/>
      <c r="X624" s="50"/>
      <c r="Y624" s="50"/>
      <c r="Z624" s="50"/>
      <c r="AA624" s="50"/>
      <c r="AB624" s="50"/>
      <c r="AC624" s="50"/>
      <c r="AD624" s="50"/>
    </row>
    <row r="625" spans="18:30" ht="15">
      <c r="R625" s="50"/>
      <c r="S625" s="50"/>
      <c r="T625" s="50"/>
      <c r="U625" s="50"/>
      <c r="V625" s="50"/>
      <c r="W625" s="50"/>
      <c r="X625" s="50"/>
      <c r="Y625" s="50"/>
      <c r="Z625" s="50"/>
      <c r="AA625" s="50"/>
      <c r="AB625" s="50"/>
      <c r="AC625" s="50"/>
      <c r="AD625" s="50"/>
    </row>
    <row r="626" spans="18:30" ht="15">
      <c r="R626" s="50"/>
      <c r="S626" s="50"/>
      <c r="T626" s="50"/>
      <c r="U626" s="50"/>
      <c r="V626" s="50"/>
      <c r="W626" s="50"/>
      <c r="X626" s="50"/>
      <c r="Y626" s="50"/>
      <c r="Z626" s="50"/>
      <c r="AA626" s="50"/>
      <c r="AB626" s="50"/>
      <c r="AC626" s="50"/>
      <c r="AD626" s="50"/>
    </row>
    <row r="627" spans="18:30" ht="15">
      <c r="R627" s="50"/>
      <c r="S627" s="50"/>
      <c r="T627" s="50"/>
      <c r="U627" s="50"/>
      <c r="V627" s="50"/>
      <c r="W627" s="50"/>
      <c r="X627" s="50"/>
      <c r="Y627" s="50"/>
      <c r="Z627" s="50"/>
      <c r="AA627" s="50"/>
      <c r="AB627" s="50"/>
      <c r="AC627" s="50"/>
      <c r="AD627" s="50"/>
    </row>
    <row r="628" spans="18:30" ht="15">
      <c r="R628" s="50"/>
      <c r="S628" s="50"/>
      <c r="T628" s="50"/>
      <c r="U628" s="50"/>
      <c r="V628" s="50"/>
      <c r="W628" s="50"/>
      <c r="X628" s="50"/>
      <c r="Y628" s="50"/>
      <c r="Z628" s="50"/>
      <c r="AA628" s="50"/>
      <c r="AB628" s="50"/>
      <c r="AC628" s="50"/>
      <c r="AD628" s="50"/>
    </row>
    <row r="629" spans="18:30" ht="15">
      <c r="R629" s="50"/>
      <c r="S629" s="50"/>
      <c r="T629" s="50"/>
      <c r="U629" s="50"/>
      <c r="V629" s="50"/>
      <c r="W629" s="50"/>
      <c r="X629" s="50"/>
      <c r="Y629" s="50"/>
      <c r="Z629" s="50"/>
      <c r="AA629" s="50"/>
      <c r="AB629" s="50"/>
      <c r="AC629" s="50"/>
      <c r="AD629" s="50"/>
    </row>
    <row r="630" spans="18:30" ht="15">
      <c r="R630" s="50"/>
      <c r="S630" s="50"/>
      <c r="T630" s="50"/>
      <c r="U630" s="50"/>
      <c r="V630" s="50"/>
      <c r="W630" s="50"/>
      <c r="X630" s="50"/>
      <c r="Y630" s="50"/>
      <c r="Z630" s="50"/>
      <c r="AA630" s="50"/>
      <c r="AB630" s="50"/>
      <c r="AC630" s="50"/>
      <c r="AD630" s="50"/>
    </row>
    <row r="631" spans="18:30" ht="15">
      <c r="R631" s="50"/>
      <c r="S631" s="50"/>
      <c r="T631" s="50"/>
      <c r="U631" s="50"/>
      <c r="V631" s="50"/>
      <c r="W631" s="50"/>
      <c r="X631" s="50"/>
      <c r="Y631" s="50"/>
      <c r="Z631" s="50"/>
      <c r="AA631" s="50"/>
      <c r="AB631" s="50"/>
      <c r="AC631" s="50"/>
      <c r="AD631" s="50"/>
    </row>
    <row r="632" spans="18:30" ht="15">
      <c r="R632" s="50"/>
      <c r="S632" s="50"/>
      <c r="T632" s="50"/>
      <c r="U632" s="50"/>
      <c r="V632" s="50"/>
      <c r="W632" s="50"/>
      <c r="X632" s="50"/>
      <c r="Y632" s="50"/>
      <c r="Z632" s="50"/>
      <c r="AA632" s="50"/>
      <c r="AB632" s="50"/>
      <c r="AC632" s="50"/>
      <c r="AD632" s="50"/>
    </row>
    <row r="633" spans="18:30" ht="15">
      <c r="R633" s="50"/>
      <c r="S633" s="50"/>
      <c r="T633" s="50"/>
      <c r="U633" s="50"/>
      <c r="V633" s="50"/>
      <c r="W633" s="50"/>
      <c r="X633" s="50"/>
      <c r="Y633" s="50"/>
      <c r="Z633" s="50"/>
      <c r="AA633" s="50"/>
      <c r="AB633" s="50"/>
      <c r="AC633" s="50"/>
      <c r="AD633" s="50"/>
    </row>
    <row r="634" spans="18:30" ht="15">
      <c r="R634" s="50"/>
      <c r="S634" s="50"/>
      <c r="T634" s="50"/>
      <c r="U634" s="50"/>
      <c r="V634" s="50"/>
      <c r="W634" s="50"/>
      <c r="X634" s="50"/>
      <c r="Y634" s="50"/>
      <c r="Z634" s="50"/>
      <c r="AA634" s="50"/>
      <c r="AB634" s="50"/>
      <c r="AC634" s="50"/>
      <c r="AD634" s="50"/>
    </row>
    <row r="635" spans="18:30" ht="15">
      <c r="R635" s="50"/>
      <c r="S635" s="50"/>
      <c r="T635" s="50"/>
      <c r="U635" s="50"/>
      <c r="V635" s="50"/>
      <c r="W635" s="50"/>
      <c r="X635" s="50"/>
      <c r="Y635" s="50"/>
      <c r="Z635" s="50"/>
      <c r="AA635" s="50"/>
      <c r="AB635" s="50"/>
      <c r="AC635" s="50"/>
      <c r="AD635" s="50"/>
    </row>
    <row r="636" spans="18:30" ht="15">
      <c r="R636" s="50"/>
      <c r="S636" s="50"/>
      <c r="T636" s="50"/>
      <c r="U636" s="50"/>
      <c r="V636" s="50"/>
      <c r="W636" s="50"/>
      <c r="X636" s="50"/>
      <c r="Y636" s="50"/>
      <c r="Z636" s="50"/>
      <c r="AA636" s="50"/>
      <c r="AB636" s="50"/>
      <c r="AC636" s="50"/>
      <c r="AD636" s="50"/>
    </row>
    <row r="637" spans="18:30" ht="15">
      <c r="R637" s="50"/>
      <c r="S637" s="50"/>
      <c r="T637" s="50"/>
      <c r="U637" s="50"/>
      <c r="V637" s="50"/>
      <c r="W637" s="50"/>
      <c r="X637" s="50"/>
      <c r="Y637" s="50"/>
      <c r="Z637" s="50"/>
      <c r="AA637" s="50"/>
      <c r="AB637" s="50"/>
      <c r="AC637" s="50"/>
      <c r="AD637" s="50"/>
    </row>
    <row r="638" spans="18:30" ht="15">
      <c r="R638" s="50"/>
      <c r="S638" s="50"/>
      <c r="T638" s="50"/>
      <c r="U638" s="50"/>
      <c r="V638" s="50"/>
      <c r="W638" s="50"/>
      <c r="X638" s="50"/>
      <c r="Y638" s="50"/>
      <c r="Z638" s="50"/>
      <c r="AA638" s="50"/>
      <c r="AB638" s="50"/>
      <c r="AC638" s="50"/>
      <c r="AD638" s="50"/>
    </row>
    <row r="639" spans="18:30" ht="15">
      <c r="R639" s="50"/>
      <c r="S639" s="50"/>
      <c r="T639" s="50"/>
      <c r="U639" s="50"/>
      <c r="V639" s="50"/>
      <c r="W639" s="50"/>
      <c r="X639" s="50"/>
      <c r="Y639" s="50"/>
      <c r="Z639" s="50"/>
      <c r="AA639" s="50"/>
      <c r="AB639" s="50"/>
      <c r="AC639" s="50"/>
      <c r="AD639" s="50"/>
    </row>
    <row r="640" spans="18:30" ht="15">
      <c r="R640" s="50"/>
      <c r="S640" s="50"/>
      <c r="T640" s="50"/>
      <c r="U640" s="50"/>
      <c r="V640" s="50"/>
      <c r="W640" s="50"/>
      <c r="X640" s="50"/>
      <c r="Y640" s="50"/>
      <c r="Z640" s="50"/>
      <c r="AA640" s="50"/>
      <c r="AB640" s="50"/>
      <c r="AC640" s="50"/>
      <c r="AD640" s="50"/>
    </row>
    <row r="641" spans="18:30" ht="15">
      <c r="R641" s="50"/>
      <c r="S641" s="50"/>
      <c r="T641" s="50"/>
      <c r="U641" s="50"/>
      <c r="V641" s="50"/>
      <c r="W641" s="50"/>
      <c r="X641" s="50"/>
      <c r="Y641" s="50"/>
      <c r="Z641" s="50"/>
      <c r="AA641" s="50"/>
      <c r="AB641" s="50"/>
      <c r="AC641" s="50"/>
      <c r="AD641" s="50"/>
    </row>
    <row r="642" spans="18:30" ht="15">
      <c r="R642" s="50"/>
      <c r="S642" s="50"/>
      <c r="T642" s="50"/>
      <c r="U642" s="50"/>
      <c r="V642" s="50"/>
      <c r="W642" s="50"/>
      <c r="X642" s="50"/>
      <c r="Y642" s="50"/>
      <c r="Z642" s="50"/>
      <c r="AA642" s="50"/>
      <c r="AB642" s="50"/>
      <c r="AC642" s="50"/>
      <c r="AD642" s="50"/>
    </row>
    <row r="643" spans="18:30" ht="15">
      <c r="R643" s="50"/>
      <c r="S643" s="50"/>
      <c r="T643" s="50"/>
      <c r="U643" s="50"/>
      <c r="V643" s="50"/>
      <c r="W643" s="50"/>
      <c r="X643" s="50"/>
      <c r="Y643" s="50"/>
      <c r="Z643" s="50"/>
      <c r="AA643" s="50"/>
      <c r="AB643" s="50"/>
      <c r="AC643" s="50"/>
      <c r="AD643" s="50"/>
    </row>
    <row r="644" spans="18:30" ht="15">
      <c r="R644" s="50"/>
      <c r="S644" s="50"/>
      <c r="T644" s="50"/>
      <c r="U644" s="50"/>
      <c r="V644" s="50"/>
      <c r="W644" s="50"/>
      <c r="X644" s="50"/>
      <c r="Y644" s="50"/>
      <c r="Z644" s="50"/>
      <c r="AA644" s="50"/>
      <c r="AB644" s="50"/>
      <c r="AC644" s="50"/>
      <c r="AD644" s="50"/>
    </row>
    <row r="645" spans="18:30" ht="15">
      <c r="R645" s="50"/>
      <c r="S645" s="50"/>
      <c r="T645" s="50"/>
      <c r="U645" s="50"/>
      <c r="V645" s="50"/>
      <c r="W645" s="50"/>
      <c r="X645" s="50"/>
      <c r="Y645" s="50"/>
      <c r="Z645" s="50"/>
      <c r="AA645" s="50"/>
      <c r="AB645" s="50"/>
      <c r="AC645" s="50"/>
      <c r="AD645" s="50"/>
    </row>
    <row r="646" spans="18:30" ht="15">
      <c r="R646" s="50"/>
      <c r="S646" s="50"/>
      <c r="T646" s="50"/>
      <c r="U646" s="50"/>
      <c r="V646" s="50"/>
      <c r="W646" s="50"/>
      <c r="X646" s="50"/>
      <c r="Y646" s="50"/>
      <c r="Z646" s="50"/>
      <c r="AA646" s="50"/>
      <c r="AB646" s="50"/>
      <c r="AC646" s="50"/>
      <c r="AD646" s="50"/>
    </row>
    <row r="647" spans="18:30" ht="15">
      <c r="R647" s="50"/>
      <c r="S647" s="50"/>
      <c r="T647" s="50"/>
      <c r="U647" s="50"/>
      <c r="V647" s="50"/>
      <c r="W647" s="50"/>
      <c r="X647" s="50"/>
      <c r="Y647" s="50"/>
      <c r="Z647" s="50"/>
      <c r="AA647" s="50"/>
      <c r="AB647" s="50"/>
      <c r="AC647" s="50"/>
      <c r="AD647" s="50"/>
    </row>
    <row r="648" spans="18:30" ht="15">
      <c r="R648" s="50"/>
      <c r="S648" s="50"/>
      <c r="T648" s="50"/>
      <c r="U648" s="50"/>
      <c r="V648" s="50"/>
      <c r="W648" s="50"/>
      <c r="X648" s="50"/>
      <c r="Y648" s="50"/>
      <c r="Z648" s="50"/>
      <c r="AA648" s="50"/>
      <c r="AB648" s="50"/>
      <c r="AC648" s="50"/>
      <c r="AD648" s="50"/>
    </row>
    <row r="649" spans="18:30" ht="15">
      <c r="R649" s="50"/>
      <c r="S649" s="50"/>
      <c r="T649" s="50"/>
      <c r="U649" s="50"/>
      <c r="V649" s="50"/>
      <c r="W649" s="50"/>
      <c r="X649" s="50"/>
      <c r="Y649" s="50"/>
      <c r="Z649" s="50"/>
      <c r="AA649" s="50"/>
      <c r="AB649" s="50"/>
      <c r="AC649" s="50"/>
      <c r="AD649" s="50"/>
    </row>
    <row r="650" spans="18:30" ht="15">
      <c r="R650" s="50"/>
      <c r="S650" s="50"/>
      <c r="T650" s="50"/>
      <c r="U650" s="50"/>
      <c r="V650" s="50"/>
      <c r="W650" s="50"/>
      <c r="X650" s="50"/>
      <c r="Y650" s="50"/>
      <c r="Z650" s="50"/>
      <c r="AA650" s="50"/>
      <c r="AB650" s="50"/>
      <c r="AC650" s="50"/>
      <c r="AD650" s="50"/>
    </row>
    <row r="651" spans="18:30" ht="15">
      <c r="R651" s="50"/>
      <c r="S651" s="50"/>
      <c r="T651" s="50"/>
      <c r="U651" s="50"/>
      <c r="V651" s="50"/>
      <c r="W651" s="50"/>
      <c r="X651" s="50"/>
      <c r="Y651" s="50"/>
      <c r="Z651" s="50"/>
      <c r="AA651" s="50"/>
      <c r="AB651" s="50"/>
      <c r="AC651" s="50"/>
      <c r="AD651" s="50"/>
    </row>
    <row r="652" spans="18:30" ht="15">
      <c r="R652" s="50"/>
      <c r="S652" s="50"/>
      <c r="T652" s="50"/>
      <c r="U652" s="50"/>
      <c r="V652" s="50"/>
      <c r="W652" s="50"/>
      <c r="X652" s="50"/>
      <c r="Y652" s="50"/>
      <c r="Z652" s="50"/>
      <c r="AA652" s="50"/>
      <c r="AB652" s="50"/>
      <c r="AC652" s="50"/>
      <c r="AD652" s="50"/>
    </row>
    <row r="653" spans="18:30" ht="15">
      <c r="R653" s="50"/>
      <c r="S653" s="50"/>
      <c r="T653" s="50"/>
      <c r="U653" s="50"/>
      <c r="V653" s="50"/>
      <c r="W653" s="50"/>
      <c r="X653" s="50"/>
      <c r="Y653" s="50"/>
      <c r="Z653" s="50"/>
      <c r="AA653" s="50"/>
      <c r="AB653" s="50"/>
      <c r="AC653" s="50"/>
      <c r="AD653" s="50"/>
    </row>
    <row r="654" spans="18:30" ht="15">
      <c r="R654" s="50"/>
      <c r="S654" s="50"/>
      <c r="T654" s="50"/>
      <c r="U654" s="50"/>
      <c r="V654" s="50"/>
      <c r="W654" s="50"/>
      <c r="X654" s="50"/>
      <c r="Y654" s="50"/>
      <c r="Z654" s="50"/>
      <c r="AA654" s="50"/>
      <c r="AB654" s="50"/>
      <c r="AC654" s="50"/>
      <c r="AD654" s="50"/>
    </row>
    <row r="655" spans="18:30" ht="15">
      <c r="R655" s="50"/>
      <c r="S655" s="50"/>
      <c r="T655" s="50"/>
      <c r="U655" s="50"/>
      <c r="V655" s="50"/>
      <c r="W655" s="50"/>
      <c r="X655" s="50"/>
      <c r="Y655" s="50"/>
      <c r="Z655" s="50"/>
      <c r="AA655" s="50"/>
      <c r="AB655" s="50"/>
      <c r="AC655" s="50"/>
      <c r="AD655" s="50"/>
    </row>
    <row r="656" spans="18:30" ht="15">
      <c r="R656" s="50"/>
      <c r="S656" s="50"/>
      <c r="T656" s="50"/>
      <c r="U656" s="50"/>
      <c r="V656" s="50"/>
      <c r="W656" s="50"/>
      <c r="X656" s="50"/>
      <c r="Y656" s="50"/>
      <c r="Z656" s="50"/>
      <c r="AA656" s="50"/>
      <c r="AB656" s="50"/>
      <c r="AC656" s="50"/>
      <c r="AD656" s="50"/>
    </row>
    <row r="657" spans="18:30" ht="15">
      <c r="R657" s="50"/>
      <c r="S657" s="50"/>
      <c r="T657" s="50"/>
      <c r="U657" s="50"/>
      <c r="V657" s="50"/>
      <c r="W657" s="50"/>
      <c r="X657" s="50"/>
      <c r="Y657" s="50"/>
      <c r="Z657" s="50"/>
      <c r="AA657" s="50"/>
      <c r="AB657" s="50"/>
      <c r="AC657" s="50"/>
      <c r="AD657" s="50"/>
    </row>
    <row r="658" spans="18:30" ht="15">
      <c r="R658" s="50"/>
      <c r="S658" s="50"/>
      <c r="T658" s="50"/>
      <c r="U658" s="50"/>
      <c r="V658" s="50"/>
      <c r="W658" s="50"/>
      <c r="X658" s="50"/>
      <c r="Y658" s="50"/>
      <c r="Z658" s="50"/>
      <c r="AA658" s="50"/>
      <c r="AB658" s="50"/>
      <c r="AC658" s="50"/>
      <c r="AD658" s="50"/>
    </row>
    <row r="659" spans="18:30" ht="15">
      <c r="R659" s="50"/>
      <c r="S659" s="50"/>
      <c r="T659" s="50"/>
      <c r="U659" s="50"/>
      <c r="V659" s="50"/>
      <c r="W659" s="50"/>
      <c r="X659" s="50"/>
      <c r="Y659" s="50"/>
      <c r="Z659" s="50"/>
      <c r="AA659" s="50"/>
      <c r="AB659" s="50"/>
      <c r="AC659" s="50"/>
      <c r="AD659" s="50"/>
    </row>
    <row r="660" spans="18:30" ht="15">
      <c r="R660" s="50"/>
      <c r="S660" s="50"/>
      <c r="T660" s="50"/>
      <c r="U660" s="50"/>
      <c r="V660" s="50"/>
      <c r="W660" s="50"/>
      <c r="X660" s="50"/>
      <c r="Y660" s="50"/>
      <c r="Z660" s="50"/>
      <c r="AA660" s="50"/>
      <c r="AB660" s="50"/>
      <c r="AC660" s="50"/>
      <c r="AD660" s="50"/>
    </row>
    <row r="661" spans="18:30" ht="15">
      <c r="R661" s="50"/>
      <c r="S661" s="50"/>
      <c r="T661" s="50"/>
      <c r="U661" s="50"/>
      <c r="V661" s="50"/>
      <c r="W661" s="50"/>
      <c r="X661" s="50"/>
      <c r="Y661" s="50"/>
      <c r="Z661" s="50"/>
      <c r="AA661" s="50"/>
      <c r="AB661" s="50"/>
      <c r="AC661" s="50"/>
      <c r="AD661" s="50"/>
    </row>
    <row r="662" spans="18:30" ht="15">
      <c r="R662" s="50"/>
      <c r="S662" s="50"/>
      <c r="T662" s="50"/>
      <c r="U662" s="50"/>
      <c r="V662" s="50"/>
      <c r="W662" s="50"/>
      <c r="X662" s="50"/>
      <c r="Y662" s="50"/>
      <c r="Z662" s="50"/>
      <c r="AA662" s="50"/>
      <c r="AB662" s="50"/>
      <c r="AC662" s="50"/>
      <c r="AD662" s="50"/>
    </row>
    <row r="663" spans="18:30" ht="15">
      <c r="R663" s="50"/>
      <c r="S663" s="50"/>
      <c r="T663" s="50"/>
      <c r="U663" s="50"/>
      <c r="V663" s="50"/>
      <c r="W663" s="50"/>
      <c r="X663" s="50"/>
      <c r="Y663" s="50"/>
      <c r="Z663" s="50"/>
      <c r="AA663" s="50"/>
      <c r="AB663" s="50"/>
      <c r="AC663" s="50"/>
      <c r="AD663" s="50"/>
    </row>
    <row r="664" spans="18:30" ht="15">
      <c r="R664" s="50"/>
      <c r="S664" s="50"/>
      <c r="T664" s="50"/>
      <c r="U664" s="50"/>
      <c r="V664" s="50"/>
      <c r="W664" s="50"/>
      <c r="X664" s="50"/>
      <c r="Y664" s="50"/>
      <c r="Z664" s="50"/>
      <c r="AA664" s="50"/>
      <c r="AB664" s="50"/>
      <c r="AC664" s="50"/>
      <c r="AD664" s="50"/>
    </row>
    <row r="665" spans="18:30" ht="15">
      <c r="R665" s="50"/>
      <c r="S665" s="50"/>
      <c r="T665" s="50"/>
      <c r="U665" s="50"/>
      <c r="V665" s="50"/>
      <c r="W665" s="50"/>
      <c r="X665" s="50"/>
      <c r="Y665" s="50"/>
      <c r="Z665" s="50"/>
      <c r="AA665" s="50"/>
      <c r="AB665" s="50"/>
      <c r="AC665" s="50"/>
      <c r="AD665" s="50"/>
    </row>
    <row r="666" spans="18:30" ht="15">
      <c r="R666" s="50"/>
      <c r="S666" s="50"/>
      <c r="T666" s="50"/>
      <c r="U666" s="50"/>
      <c r="V666" s="50"/>
      <c r="W666" s="50"/>
      <c r="X666" s="50"/>
      <c r="Y666" s="50"/>
      <c r="Z666" s="50"/>
      <c r="AA666" s="50"/>
      <c r="AB666" s="50"/>
      <c r="AC666" s="50"/>
      <c r="AD666" s="50"/>
    </row>
    <row r="667" spans="18:30" ht="15">
      <c r="R667" s="50"/>
      <c r="S667" s="50"/>
      <c r="T667" s="50"/>
      <c r="U667" s="50"/>
      <c r="V667" s="50"/>
      <c r="W667" s="50"/>
      <c r="X667" s="50"/>
      <c r="Y667" s="50"/>
      <c r="Z667" s="50"/>
      <c r="AA667" s="50"/>
      <c r="AB667" s="50"/>
      <c r="AC667" s="50"/>
      <c r="AD667" s="50"/>
    </row>
    <row r="668" spans="18:30" ht="15">
      <c r="R668" s="50"/>
      <c r="S668" s="50"/>
      <c r="T668" s="50"/>
      <c r="U668" s="50"/>
      <c r="V668" s="50"/>
      <c r="W668" s="50"/>
      <c r="X668" s="50"/>
      <c r="Y668" s="50"/>
      <c r="Z668" s="50"/>
      <c r="AA668" s="50"/>
      <c r="AB668" s="50"/>
      <c r="AC668" s="50"/>
      <c r="AD668" s="50"/>
    </row>
    <row r="669" spans="18:30" ht="15">
      <c r="R669" s="50"/>
      <c r="S669" s="50"/>
      <c r="T669" s="50"/>
      <c r="U669" s="50"/>
      <c r="V669" s="50"/>
      <c r="W669" s="50"/>
      <c r="X669" s="50"/>
      <c r="Y669" s="50"/>
      <c r="Z669" s="50"/>
      <c r="AA669" s="50"/>
      <c r="AB669" s="50"/>
      <c r="AC669" s="50"/>
      <c r="AD669" s="50"/>
    </row>
    <row r="670" spans="18:30" ht="15">
      <c r="R670" s="50"/>
      <c r="S670" s="50"/>
      <c r="T670" s="50"/>
      <c r="U670" s="50"/>
      <c r="V670" s="50"/>
      <c r="W670" s="50"/>
      <c r="X670" s="50"/>
      <c r="Y670" s="50"/>
      <c r="Z670" s="50"/>
      <c r="AA670" s="50"/>
      <c r="AB670" s="50"/>
      <c r="AC670" s="50"/>
      <c r="AD670" s="50"/>
    </row>
    <row r="671" spans="18:30" ht="15">
      <c r="R671" s="50"/>
      <c r="S671" s="50"/>
      <c r="T671" s="50"/>
      <c r="U671" s="50"/>
      <c r="V671" s="50"/>
      <c r="W671" s="50"/>
      <c r="X671" s="50"/>
      <c r="Y671" s="50"/>
      <c r="Z671" s="50"/>
      <c r="AA671" s="50"/>
      <c r="AB671" s="50"/>
      <c r="AC671" s="50"/>
      <c r="AD671" s="50"/>
    </row>
    <row r="672" spans="18:30" ht="15">
      <c r="R672" s="50"/>
      <c r="S672" s="50"/>
      <c r="T672" s="50"/>
      <c r="U672" s="50"/>
      <c r="V672" s="50"/>
      <c r="W672" s="50"/>
      <c r="X672" s="50"/>
      <c r="Y672" s="50"/>
      <c r="Z672" s="50"/>
      <c r="AA672" s="50"/>
      <c r="AB672" s="50"/>
      <c r="AC672" s="50"/>
      <c r="AD672" s="50"/>
    </row>
    <row r="673" spans="18:30" ht="15">
      <c r="R673" s="50"/>
      <c r="S673" s="50"/>
      <c r="T673" s="50"/>
      <c r="U673" s="50"/>
      <c r="V673" s="50"/>
      <c r="W673" s="50"/>
      <c r="X673" s="50"/>
      <c r="Y673" s="50"/>
      <c r="Z673" s="50"/>
      <c r="AA673" s="50"/>
      <c r="AB673" s="50"/>
      <c r="AC673" s="50"/>
      <c r="AD673" s="50"/>
    </row>
    <row r="674" spans="18:30" ht="15">
      <c r="R674" s="50"/>
      <c r="S674" s="50"/>
      <c r="T674" s="50"/>
      <c r="U674" s="50"/>
      <c r="V674" s="50"/>
      <c r="W674" s="50"/>
      <c r="X674" s="50"/>
      <c r="Y674" s="50"/>
      <c r="Z674" s="50"/>
      <c r="AA674" s="50"/>
      <c r="AB674" s="50"/>
      <c r="AC674" s="50"/>
      <c r="AD674" s="50"/>
    </row>
    <row r="675" spans="18:30" ht="15">
      <c r="R675" s="50"/>
      <c r="S675" s="50"/>
      <c r="T675" s="50"/>
      <c r="U675" s="50"/>
      <c r="V675" s="50"/>
      <c r="W675" s="50"/>
      <c r="X675" s="50"/>
      <c r="Y675" s="50"/>
      <c r="Z675" s="50"/>
      <c r="AA675" s="50"/>
      <c r="AB675" s="50"/>
      <c r="AC675" s="50"/>
      <c r="AD675" s="50"/>
    </row>
    <row r="676" spans="18:30" ht="15">
      <c r="R676" s="50"/>
      <c r="S676" s="50"/>
      <c r="T676" s="50"/>
      <c r="U676" s="50"/>
      <c r="V676" s="50"/>
      <c r="W676" s="50"/>
      <c r="X676" s="50"/>
      <c r="Y676" s="50"/>
      <c r="Z676" s="50"/>
      <c r="AA676" s="50"/>
      <c r="AB676" s="50"/>
      <c r="AC676" s="50"/>
      <c r="AD676" s="50"/>
    </row>
    <row r="677" spans="18:30" ht="15">
      <c r="R677" s="50"/>
      <c r="S677" s="50"/>
      <c r="T677" s="50"/>
      <c r="U677" s="50"/>
      <c r="V677" s="50"/>
      <c r="W677" s="50"/>
      <c r="X677" s="50"/>
      <c r="Y677" s="50"/>
      <c r="Z677" s="50"/>
      <c r="AA677" s="50"/>
      <c r="AB677" s="50"/>
      <c r="AC677" s="50"/>
      <c r="AD677" s="50"/>
    </row>
    <row r="678" spans="18:30" ht="15">
      <c r="R678" s="50"/>
      <c r="S678" s="50"/>
      <c r="T678" s="50"/>
      <c r="U678" s="50"/>
      <c r="V678" s="50"/>
      <c r="W678" s="50"/>
      <c r="X678" s="50"/>
      <c r="Y678" s="50"/>
      <c r="Z678" s="50"/>
      <c r="AA678" s="50"/>
      <c r="AB678" s="50"/>
      <c r="AC678" s="50"/>
      <c r="AD678" s="50"/>
    </row>
    <row r="679" spans="18:30" ht="15">
      <c r="R679" s="50"/>
      <c r="S679" s="50"/>
      <c r="T679" s="50"/>
      <c r="U679" s="50"/>
      <c r="V679" s="50"/>
      <c r="W679" s="50"/>
      <c r="X679" s="50"/>
      <c r="Y679" s="50"/>
      <c r="Z679" s="50"/>
      <c r="AA679" s="50"/>
      <c r="AB679" s="50"/>
      <c r="AC679" s="50"/>
      <c r="AD679" s="50"/>
    </row>
    <row r="680" spans="18:30" ht="15">
      <c r="R680" s="50"/>
      <c r="S680" s="50"/>
      <c r="T680" s="50"/>
      <c r="U680" s="50"/>
      <c r="V680" s="50"/>
      <c r="W680" s="50"/>
      <c r="X680" s="50"/>
      <c r="Y680" s="50"/>
      <c r="Z680" s="50"/>
      <c r="AA680" s="50"/>
      <c r="AB680" s="50"/>
      <c r="AC680" s="50"/>
      <c r="AD680" s="50"/>
    </row>
    <row r="681" spans="18:30" ht="15">
      <c r="R681" s="50"/>
      <c r="S681" s="50"/>
      <c r="T681" s="50"/>
      <c r="U681" s="50"/>
      <c r="V681" s="50"/>
      <c r="W681" s="50"/>
      <c r="X681" s="50"/>
      <c r="Y681" s="50"/>
      <c r="Z681" s="50"/>
      <c r="AA681" s="50"/>
      <c r="AB681" s="50"/>
      <c r="AC681" s="50"/>
      <c r="AD681" s="50"/>
    </row>
    <row r="682" spans="18:30" ht="15">
      <c r="R682" s="50"/>
      <c r="S682" s="50"/>
      <c r="T682" s="50"/>
      <c r="U682" s="50"/>
      <c r="V682" s="50"/>
      <c r="W682" s="50"/>
      <c r="X682" s="50"/>
      <c r="Y682" s="50"/>
      <c r="Z682" s="50"/>
      <c r="AA682" s="50"/>
      <c r="AB682" s="50"/>
      <c r="AC682" s="50"/>
      <c r="AD682" s="50"/>
    </row>
    <row r="683" spans="18:30" ht="15">
      <c r="R683" s="50"/>
      <c r="S683" s="50"/>
      <c r="T683" s="50"/>
      <c r="U683" s="50"/>
      <c r="V683" s="50"/>
      <c r="W683" s="50"/>
      <c r="X683" s="50"/>
      <c r="Y683" s="50"/>
      <c r="Z683" s="50"/>
      <c r="AA683" s="50"/>
      <c r="AB683" s="50"/>
      <c r="AC683" s="50"/>
      <c r="AD683" s="50"/>
    </row>
    <row r="684" spans="18:30" ht="15">
      <c r="R684" s="50"/>
      <c r="S684" s="50"/>
      <c r="T684" s="50"/>
      <c r="U684" s="50"/>
      <c r="V684" s="50"/>
      <c r="W684" s="50"/>
      <c r="X684" s="50"/>
      <c r="Y684" s="50"/>
      <c r="Z684" s="50"/>
      <c r="AA684" s="50"/>
      <c r="AB684" s="50"/>
      <c r="AC684" s="50"/>
      <c r="AD684" s="50"/>
    </row>
    <row r="685" spans="18:30" ht="15">
      <c r="R685" s="50"/>
      <c r="S685" s="50"/>
      <c r="T685" s="50"/>
      <c r="U685" s="50"/>
      <c r="V685" s="50"/>
      <c r="W685" s="50"/>
      <c r="X685" s="50"/>
      <c r="Y685" s="50"/>
      <c r="Z685" s="50"/>
      <c r="AA685" s="50"/>
      <c r="AB685" s="50"/>
      <c r="AC685" s="50"/>
      <c r="AD685" s="50"/>
    </row>
    <row r="686" spans="18:30" ht="15">
      <c r="R686" s="50"/>
      <c r="S686" s="50"/>
      <c r="T686" s="50"/>
      <c r="U686" s="50"/>
      <c r="V686" s="50"/>
      <c r="W686" s="50"/>
      <c r="X686" s="50"/>
      <c r="Y686" s="50"/>
      <c r="Z686" s="50"/>
      <c r="AA686" s="50"/>
      <c r="AB686" s="50"/>
      <c r="AC686" s="50"/>
      <c r="AD686" s="50"/>
    </row>
    <row r="687" spans="18:30" ht="15">
      <c r="R687" s="50"/>
      <c r="S687" s="50"/>
      <c r="T687" s="50"/>
      <c r="U687" s="50"/>
      <c r="V687" s="50"/>
      <c r="W687" s="50"/>
      <c r="X687" s="50"/>
      <c r="Y687" s="50"/>
      <c r="Z687" s="50"/>
      <c r="AA687" s="50"/>
      <c r="AB687" s="50"/>
      <c r="AC687" s="50"/>
      <c r="AD687" s="50"/>
    </row>
    <row r="688" spans="18:30" ht="15">
      <c r="R688" s="50"/>
      <c r="S688" s="50"/>
      <c r="T688" s="50"/>
      <c r="U688" s="50"/>
      <c r="V688" s="50"/>
      <c r="W688" s="50"/>
      <c r="X688" s="50"/>
      <c r="Y688" s="50"/>
      <c r="Z688" s="50"/>
      <c r="AA688" s="50"/>
      <c r="AB688" s="50"/>
      <c r="AC688" s="50"/>
      <c r="AD688" s="50"/>
    </row>
    <row r="689" spans="18:30" ht="15">
      <c r="R689" s="50"/>
      <c r="S689" s="50"/>
      <c r="T689" s="50"/>
      <c r="U689" s="50"/>
      <c r="V689" s="50"/>
      <c r="W689" s="50"/>
      <c r="X689" s="50"/>
      <c r="Y689" s="50"/>
      <c r="Z689" s="50"/>
      <c r="AA689" s="50"/>
      <c r="AB689" s="50"/>
      <c r="AC689" s="50"/>
      <c r="AD689" s="50"/>
    </row>
    <row r="690" spans="18:30" ht="15">
      <c r="R690" s="50"/>
      <c r="S690" s="50"/>
      <c r="T690" s="50"/>
      <c r="U690" s="50"/>
      <c r="V690" s="50"/>
      <c r="W690" s="50"/>
      <c r="X690" s="50"/>
      <c r="Y690" s="50"/>
      <c r="Z690" s="50"/>
      <c r="AA690" s="50"/>
      <c r="AB690" s="50"/>
      <c r="AC690" s="50"/>
      <c r="AD690" s="50"/>
    </row>
    <row r="691" spans="18:30" ht="15">
      <c r="R691" s="50"/>
      <c r="S691" s="50"/>
      <c r="T691" s="50"/>
      <c r="U691" s="50"/>
      <c r="V691" s="50"/>
      <c r="W691" s="50"/>
      <c r="X691" s="50"/>
      <c r="Y691" s="50"/>
      <c r="Z691" s="50"/>
      <c r="AA691" s="50"/>
      <c r="AB691" s="50"/>
      <c r="AC691" s="50"/>
      <c r="AD691" s="50"/>
    </row>
    <row r="692" spans="18:30" ht="15">
      <c r="R692" s="50"/>
      <c r="S692" s="50"/>
      <c r="T692" s="50"/>
      <c r="U692" s="50"/>
      <c r="V692" s="50"/>
      <c r="W692" s="50"/>
      <c r="X692" s="50"/>
      <c r="Y692" s="50"/>
      <c r="Z692" s="50"/>
      <c r="AA692" s="50"/>
      <c r="AB692" s="50"/>
      <c r="AC692" s="50"/>
      <c r="AD692" s="50"/>
    </row>
    <row r="693" spans="18:30" ht="15">
      <c r="R693" s="50"/>
      <c r="S693" s="50"/>
      <c r="T693" s="50"/>
      <c r="U693" s="50"/>
      <c r="V693" s="50"/>
      <c r="W693" s="50"/>
      <c r="X693" s="50"/>
      <c r="Y693" s="50"/>
      <c r="Z693" s="50"/>
      <c r="AA693" s="50"/>
      <c r="AB693" s="50"/>
      <c r="AC693" s="50"/>
      <c r="AD693" s="50"/>
    </row>
    <row r="694" spans="18:30" ht="15">
      <c r="R694" s="50"/>
      <c r="S694" s="50"/>
      <c r="T694" s="50"/>
      <c r="U694" s="50"/>
      <c r="V694" s="50"/>
      <c r="W694" s="50"/>
      <c r="X694" s="50"/>
      <c r="Y694" s="50"/>
      <c r="Z694" s="50"/>
      <c r="AA694" s="50"/>
      <c r="AB694" s="50"/>
      <c r="AC694" s="50"/>
      <c r="AD694" s="50"/>
    </row>
    <row r="695" spans="18:30" ht="15">
      <c r="R695" s="50"/>
      <c r="S695" s="50"/>
      <c r="T695" s="50"/>
      <c r="U695" s="50"/>
      <c r="V695" s="50"/>
      <c r="W695" s="50"/>
      <c r="X695" s="50"/>
      <c r="Y695" s="50"/>
      <c r="Z695" s="50"/>
      <c r="AA695" s="50"/>
      <c r="AB695" s="50"/>
      <c r="AC695" s="50"/>
      <c r="AD695" s="50"/>
    </row>
    <row r="696" spans="18:30" ht="15">
      <c r="R696" s="50"/>
      <c r="S696" s="50"/>
      <c r="T696" s="50"/>
      <c r="U696" s="50"/>
      <c r="V696" s="50"/>
      <c r="W696" s="50"/>
      <c r="X696" s="50"/>
      <c r="Y696" s="50"/>
      <c r="Z696" s="50"/>
      <c r="AA696" s="50"/>
      <c r="AB696" s="50"/>
      <c r="AC696" s="50"/>
      <c r="AD696" s="50"/>
    </row>
    <row r="697" spans="18:30" ht="15">
      <c r="R697" s="50"/>
      <c r="S697" s="50"/>
      <c r="T697" s="50"/>
      <c r="U697" s="50"/>
      <c r="V697" s="50"/>
      <c r="W697" s="50"/>
      <c r="X697" s="50"/>
      <c r="Y697" s="50"/>
      <c r="Z697" s="50"/>
      <c r="AA697" s="50"/>
      <c r="AB697" s="50"/>
      <c r="AC697" s="50"/>
      <c r="AD697" s="50"/>
    </row>
    <row r="698" spans="18:30" ht="15">
      <c r="R698" s="50"/>
      <c r="S698" s="50"/>
      <c r="T698" s="50"/>
      <c r="U698" s="50"/>
      <c r="V698" s="50"/>
      <c r="W698" s="50"/>
      <c r="X698" s="50"/>
      <c r="Y698" s="50"/>
      <c r="Z698" s="50"/>
      <c r="AA698" s="50"/>
      <c r="AB698" s="50"/>
      <c r="AC698" s="50"/>
      <c r="AD698" s="50"/>
    </row>
    <row r="699" spans="18:30" ht="15">
      <c r="R699" s="50"/>
      <c r="S699" s="50"/>
      <c r="T699" s="50"/>
      <c r="U699" s="50"/>
      <c r="V699" s="50"/>
      <c r="W699" s="50"/>
      <c r="X699" s="50"/>
      <c r="Y699" s="50"/>
      <c r="Z699" s="50"/>
      <c r="AA699" s="50"/>
      <c r="AB699" s="50"/>
      <c r="AC699" s="50"/>
      <c r="AD699" s="50"/>
    </row>
    <row r="700" spans="18:30" ht="15">
      <c r="R700" s="50"/>
      <c r="S700" s="50"/>
      <c r="T700" s="50"/>
      <c r="U700" s="50"/>
      <c r="V700" s="50"/>
      <c r="W700" s="50"/>
      <c r="X700" s="50"/>
      <c r="Y700" s="50"/>
      <c r="Z700" s="50"/>
      <c r="AA700" s="50"/>
      <c r="AB700" s="50"/>
      <c r="AC700" s="50"/>
      <c r="AD700" s="50"/>
    </row>
    <row r="701" spans="18:30" ht="15">
      <c r="R701" s="50"/>
      <c r="S701" s="50"/>
      <c r="T701" s="50"/>
      <c r="U701" s="50"/>
      <c r="V701" s="50"/>
      <c r="W701" s="50"/>
      <c r="X701" s="50"/>
      <c r="Y701" s="50"/>
      <c r="Z701" s="50"/>
      <c r="AA701" s="50"/>
      <c r="AB701" s="50"/>
      <c r="AC701" s="50"/>
      <c r="AD701" s="50"/>
    </row>
    <row r="702" spans="18:30" ht="15">
      <c r="R702" s="50"/>
      <c r="S702" s="50"/>
      <c r="T702" s="50"/>
      <c r="U702" s="50"/>
      <c r="V702" s="50"/>
      <c r="W702" s="50"/>
      <c r="X702" s="50"/>
      <c r="Y702" s="50"/>
      <c r="Z702" s="50"/>
      <c r="AA702" s="50"/>
      <c r="AB702" s="50"/>
      <c r="AC702" s="50"/>
      <c r="AD702" s="50"/>
    </row>
    <row r="703" spans="18:30" ht="15">
      <c r="R703" s="50"/>
      <c r="S703" s="50"/>
      <c r="T703" s="50"/>
      <c r="U703" s="50"/>
      <c r="V703" s="50"/>
      <c r="W703" s="50"/>
      <c r="X703" s="50"/>
      <c r="Y703" s="50"/>
      <c r="Z703" s="50"/>
      <c r="AA703" s="50"/>
      <c r="AB703" s="50"/>
      <c r="AC703" s="50"/>
      <c r="AD703" s="50"/>
    </row>
    <row r="704" spans="18:30" ht="15">
      <c r="R704" s="50"/>
      <c r="S704" s="50"/>
      <c r="T704" s="50"/>
      <c r="U704" s="50"/>
      <c r="V704" s="50"/>
      <c r="W704" s="50"/>
      <c r="X704" s="50"/>
      <c r="Y704" s="50"/>
      <c r="Z704" s="50"/>
      <c r="AA704" s="50"/>
      <c r="AB704" s="50"/>
      <c r="AC704" s="50"/>
      <c r="AD704" s="50"/>
    </row>
    <row r="705" spans="18:30" ht="15">
      <c r="R705" s="50"/>
      <c r="S705" s="50"/>
      <c r="T705" s="50"/>
      <c r="U705" s="50"/>
      <c r="V705" s="50"/>
      <c r="W705" s="50"/>
      <c r="X705" s="50"/>
      <c r="Y705" s="50"/>
      <c r="Z705" s="50"/>
      <c r="AA705" s="50"/>
      <c r="AB705" s="50"/>
      <c r="AC705" s="50"/>
      <c r="AD705" s="50"/>
    </row>
    <row r="706" spans="18:30" ht="15">
      <c r="R706" s="50"/>
      <c r="S706" s="50"/>
      <c r="T706" s="50"/>
      <c r="U706" s="50"/>
      <c r="V706" s="50"/>
      <c r="W706" s="50"/>
      <c r="X706" s="50"/>
      <c r="Y706" s="50"/>
      <c r="Z706" s="50"/>
      <c r="AA706" s="50"/>
      <c r="AB706" s="50"/>
      <c r="AC706" s="50"/>
      <c r="AD706" s="50"/>
    </row>
    <row r="707" spans="18:30" ht="15">
      <c r="R707" s="50"/>
      <c r="S707" s="50"/>
      <c r="T707" s="50"/>
      <c r="U707" s="50"/>
      <c r="V707" s="50"/>
      <c r="W707" s="50"/>
      <c r="X707" s="50"/>
      <c r="Y707" s="50"/>
      <c r="Z707" s="50"/>
      <c r="AA707" s="50"/>
      <c r="AB707" s="50"/>
      <c r="AC707" s="50"/>
      <c r="AD707" s="50"/>
    </row>
    <row r="708" spans="18:30" ht="15">
      <c r="R708" s="50"/>
      <c r="S708" s="50"/>
      <c r="T708" s="50"/>
      <c r="U708" s="50"/>
      <c r="V708" s="50"/>
      <c r="W708" s="50"/>
      <c r="X708" s="50"/>
      <c r="Y708" s="50"/>
      <c r="Z708" s="50"/>
      <c r="AA708" s="50"/>
      <c r="AB708" s="50"/>
      <c r="AC708" s="50"/>
      <c r="AD708" s="50"/>
    </row>
    <row r="709" spans="18:30" ht="15">
      <c r="R709" s="50"/>
      <c r="S709" s="50"/>
      <c r="T709" s="50"/>
      <c r="U709" s="50"/>
      <c r="V709" s="50"/>
      <c r="W709" s="50"/>
      <c r="X709" s="50"/>
      <c r="Y709" s="50"/>
      <c r="Z709" s="50"/>
      <c r="AA709" s="50"/>
      <c r="AB709" s="50"/>
      <c r="AC709" s="50"/>
      <c r="AD709" s="50"/>
    </row>
    <row r="710" spans="18:30" ht="15">
      <c r="R710" s="50"/>
      <c r="S710" s="50"/>
      <c r="T710" s="50"/>
      <c r="U710" s="50"/>
      <c r="V710" s="50"/>
      <c r="W710" s="50"/>
      <c r="X710" s="50"/>
      <c r="Y710" s="50"/>
      <c r="Z710" s="50"/>
      <c r="AA710" s="50"/>
      <c r="AB710" s="50"/>
      <c r="AC710" s="50"/>
      <c r="AD710" s="50"/>
    </row>
    <row r="711" spans="18:30" ht="15">
      <c r="R711" s="50"/>
      <c r="S711" s="50"/>
      <c r="T711" s="50"/>
      <c r="U711" s="50"/>
      <c r="V711" s="50"/>
      <c r="W711" s="50"/>
      <c r="X711" s="50"/>
      <c r="Y711" s="50"/>
      <c r="Z711" s="50"/>
      <c r="AA711" s="50"/>
      <c r="AB711" s="50"/>
      <c r="AC711" s="50"/>
      <c r="AD711" s="50"/>
    </row>
    <row r="712" spans="18:30" ht="15">
      <c r="R712" s="50"/>
      <c r="S712" s="50"/>
      <c r="T712" s="50"/>
      <c r="U712" s="50"/>
      <c r="V712" s="50"/>
      <c r="W712" s="50"/>
      <c r="X712" s="50"/>
      <c r="Y712" s="50"/>
      <c r="Z712" s="50"/>
      <c r="AA712" s="50"/>
      <c r="AB712" s="50"/>
      <c r="AC712" s="50"/>
      <c r="AD712" s="50"/>
    </row>
    <row r="713" spans="18:30" ht="15">
      <c r="R713" s="50"/>
      <c r="S713" s="50"/>
      <c r="T713" s="50"/>
      <c r="U713" s="50"/>
      <c r="V713" s="50"/>
      <c r="W713" s="50"/>
      <c r="X713" s="50"/>
      <c r="Y713" s="50"/>
      <c r="Z713" s="50"/>
      <c r="AA713" s="50"/>
      <c r="AB713" s="50"/>
      <c r="AC713" s="50"/>
      <c r="AD713" s="50"/>
    </row>
    <row r="714" spans="18:30" ht="15">
      <c r="R714" s="50"/>
      <c r="S714" s="50"/>
      <c r="T714" s="50"/>
      <c r="U714" s="50"/>
      <c r="V714" s="50"/>
      <c r="W714" s="50"/>
      <c r="X714" s="50"/>
      <c r="Y714" s="50"/>
      <c r="Z714" s="50"/>
      <c r="AA714" s="50"/>
      <c r="AB714" s="50"/>
      <c r="AC714" s="50"/>
      <c r="AD714" s="50"/>
    </row>
    <row r="715" spans="18:30" ht="15">
      <c r="R715" s="50"/>
      <c r="S715" s="50"/>
      <c r="T715" s="50"/>
      <c r="U715" s="50"/>
      <c r="V715" s="50"/>
      <c r="W715" s="50"/>
      <c r="X715" s="50"/>
      <c r="Y715" s="50"/>
      <c r="Z715" s="50"/>
      <c r="AA715" s="50"/>
      <c r="AB715" s="50"/>
      <c r="AC715" s="50"/>
      <c r="AD715" s="50"/>
    </row>
    <row r="716" spans="18:30" ht="15">
      <c r="R716" s="50"/>
      <c r="S716" s="50"/>
      <c r="T716" s="50"/>
      <c r="U716" s="50"/>
      <c r="V716" s="50"/>
      <c r="W716" s="50"/>
      <c r="X716" s="50"/>
      <c r="Y716" s="50"/>
      <c r="Z716" s="50"/>
      <c r="AA716" s="50"/>
      <c r="AB716" s="50"/>
      <c r="AC716" s="50"/>
      <c r="AD716" s="50"/>
    </row>
    <row r="717" spans="18:30" ht="15">
      <c r="R717" s="50"/>
      <c r="S717" s="50"/>
      <c r="T717" s="50"/>
      <c r="U717" s="50"/>
      <c r="V717" s="50"/>
      <c r="W717" s="50"/>
      <c r="X717" s="50"/>
      <c r="Y717" s="50"/>
      <c r="Z717" s="50"/>
      <c r="AA717" s="50"/>
      <c r="AB717" s="50"/>
      <c r="AC717" s="50"/>
      <c r="AD717" s="50"/>
    </row>
    <row r="718" spans="18:30" ht="15">
      <c r="R718" s="50"/>
      <c r="S718" s="50"/>
      <c r="T718" s="50"/>
      <c r="U718" s="50"/>
      <c r="V718" s="50"/>
      <c r="W718" s="50"/>
      <c r="X718" s="50"/>
      <c r="Y718" s="50"/>
      <c r="Z718" s="50"/>
      <c r="AA718" s="50"/>
      <c r="AB718" s="50"/>
      <c r="AC718" s="50"/>
      <c r="AD718" s="50"/>
    </row>
    <row r="719" spans="18:30" ht="15">
      <c r="R719" s="50"/>
      <c r="S719" s="50"/>
      <c r="T719" s="50"/>
      <c r="U719" s="50"/>
      <c r="V719" s="50"/>
      <c r="W719" s="50"/>
      <c r="X719" s="50"/>
      <c r="Y719" s="50"/>
      <c r="Z719" s="50"/>
      <c r="AA719" s="50"/>
      <c r="AB719" s="50"/>
      <c r="AC719" s="50"/>
      <c r="AD719" s="50"/>
    </row>
    <row r="720" spans="18:30" ht="15">
      <c r="R720" s="50"/>
      <c r="S720" s="50"/>
      <c r="T720" s="50"/>
      <c r="U720" s="50"/>
      <c r="V720" s="50"/>
      <c r="W720" s="50"/>
      <c r="X720" s="50"/>
      <c r="Y720" s="50"/>
      <c r="Z720" s="50"/>
      <c r="AA720" s="50"/>
      <c r="AB720" s="50"/>
      <c r="AC720" s="50"/>
      <c r="AD720" s="50"/>
    </row>
    <row r="721" spans="18:30" ht="15">
      <c r="R721" s="50"/>
      <c r="S721" s="50"/>
      <c r="T721" s="50"/>
      <c r="U721" s="50"/>
      <c r="V721" s="50"/>
      <c r="W721" s="50"/>
      <c r="X721" s="50"/>
      <c r="Y721" s="50"/>
      <c r="Z721" s="50"/>
      <c r="AA721" s="50"/>
      <c r="AB721" s="50"/>
      <c r="AC721" s="50"/>
      <c r="AD721" s="50"/>
    </row>
    <row r="722" spans="18:30" ht="15">
      <c r="R722" s="50"/>
      <c r="S722" s="50"/>
      <c r="T722" s="50"/>
      <c r="U722" s="50"/>
      <c r="V722" s="50"/>
      <c r="W722" s="50"/>
      <c r="X722" s="50"/>
      <c r="Y722" s="50"/>
      <c r="Z722" s="50"/>
      <c r="AA722" s="50"/>
      <c r="AB722" s="50"/>
      <c r="AC722" s="50"/>
      <c r="AD722" s="50"/>
    </row>
    <row r="723" spans="18:30" ht="15">
      <c r="R723" s="50"/>
      <c r="S723" s="50"/>
      <c r="T723" s="50"/>
      <c r="U723" s="50"/>
      <c r="V723" s="50"/>
      <c r="W723" s="50"/>
      <c r="X723" s="50"/>
      <c r="Y723" s="50"/>
      <c r="Z723" s="50"/>
      <c r="AA723" s="50"/>
      <c r="AB723" s="50"/>
      <c r="AC723" s="50"/>
      <c r="AD723" s="50"/>
    </row>
    <row r="724" spans="18:30" ht="15">
      <c r="R724" s="50"/>
      <c r="S724" s="50"/>
      <c r="T724" s="50"/>
      <c r="U724" s="50"/>
      <c r="V724" s="50"/>
      <c r="W724" s="50"/>
      <c r="X724" s="50"/>
      <c r="Y724" s="50"/>
      <c r="Z724" s="50"/>
      <c r="AA724" s="50"/>
      <c r="AB724" s="50"/>
      <c r="AC724" s="50"/>
      <c r="AD724" s="50"/>
    </row>
    <row r="725" spans="18:30" ht="15">
      <c r="R725" s="50"/>
      <c r="S725" s="50"/>
      <c r="T725" s="50"/>
      <c r="U725" s="50"/>
      <c r="V725" s="50"/>
      <c r="W725" s="50"/>
      <c r="X725" s="50"/>
      <c r="Y725" s="50"/>
      <c r="Z725" s="50"/>
      <c r="AA725" s="50"/>
      <c r="AB725" s="50"/>
      <c r="AC725" s="50"/>
      <c r="AD725" s="50"/>
    </row>
    <row r="726" spans="18:30" ht="15">
      <c r="R726" s="50"/>
      <c r="S726" s="50"/>
      <c r="T726" s="50"/>
      <c r="U726" s="50"/>
      <c r="V726" s="50"/>
      <c r="W726" s="50"/>
      <c r="X726" s="50"/>
      <c r="Y726" s="50"/>
      <c r="Z726" s="50"/>
      <c r="AA726" s="50"/>
      <c r="AB726" s="50"/>
      <c r="AC726" s="50"/>
      <c r="AD726" s="50"/>
    </row>
    <row r="727" spans="18:30" ht="15">
      <c r="R727" s="50"/>
      <c r="S727" s="50"/>
      <c r="T727" s="50"/>
      <c r="U727" s="50"/>
      <c r="V727" s="50"/>
      <c r="W727" s="50"/>
      <c r="X727" s="50"/>
      <c r="Y727" s="50"/>
      <c r="Z727" s="50"/>
      <c r="AA727" s="50"/>
      <c r="AB727" s="50"/>
      <c r="AC727" s="50"/>
      <c r="AD727" s="50"/>
    </row>
    <row r="728" spans="18:30" ht="15">
      <c r="R728" s="50"/>
      <c r="S728" s="50"/>
      <c r="T728" s="50"/>
      <c r="U728" s="50"/>
      <c r="V728" s="50"/>
      <c r="W728" s="50"/>
      <c r="X728" s="50"/>
      <c r="Y728" s="50"/>
      <c r="Z728" s="50"/>
      <c r="AA728" s="50"/>
      <c r="AB728" s="50"/>
      <c r="AC728" s="50"/>
      <c r="AD728" s="50"/>
    </row>
    <row r="729" spans="18:30" ht="15">
      <c r="R729" s="50"/>
      <c r="S729" s="50"/>
      <c r="T729" s="50"/>
      <c r="U729" s="50"/>
      <c r="V729" s="50"/>
      <c r="W729" s="50"/>
      <c r="X729" s="50"/>
      <c r="Y729" s="50"/>
      <c r="Z729" s="50"/>
      <c r="AA729" s="50"/>
      <c r="AB729" s="50"/>
      <c r="AC729" s="50"/>
      <c r="AD729" s="50"/>
    </row>
    <row r="730" spans="18:30" ht="15">
      <c r="R730" s="50"/>
      <c r="S730" s="50"/>
      <c r="T730" s="50"/>
      <c r="U730" s="50"/>
      <c r="V730" s="50"/>
      <c r="W730" s="50"/>
      <c r="X730" s="50"/>
      <c r="Y730" s="50"/>
      <c r="Z730" s="50"/>
      <c r="AA730" s="50"/>
      <c r="AB730" s="50"/>
      <c r="AC730" s="50"/>
      <c r="AD730" s="50"/>
    </row>
    <row r="731" spans="18:30" ht="15">
      <c r="R731" s="50"/>
      <c r="S731" s="50"/>
      <c r="T731" s="50"/>
      <c r="U731" s="50"/>
      <c r="V731" s="50"/>
      <c r="W731" s="50"/>
      <c r="X731" s="50"/>
      <c r="Y731" s="50"/>
      <c r="Z731" s="50"/>
      <c r="AA731" s="50"/>
      <c r="AB731" s="50"/>
      <c r="AC731" s="50"/>
      <c r="AD731" s="50"/>
    </row>
    <row r="732" spans="18:30" ht="15">
      <c r="R732" s="50"/>
      <c r="S732" s="50"/>
      <c r="T732" s="50"/>
      <c r="U732" s="50"/>
      <c r="V732" s="50"/>
      <c r="W732" s="50"/>
      <c r="X732" s="50"/>
      <c r="Y732" s="50"/>
      <c r="Z732" s="50"/>
      <c r="AA732" s="50"/>
      <c r="AB732" s="50"/>
      <c r="AC732" s="50"/>
      <c r="AD732" s="50"/>
    </row>
    <row r="733" spans="18:30" ht="15">
      <c r="R733" s="50"/>
      <c r="S733" s="50"/>
      <c r="T733" s="50"/>
      <c r="U733" s="50"/>
      <c r="V733" s="50"/>
      <c r="W733" s="50"/>
      <c r="X733" s="50"/>
      <c r="Y733" s="50"/>
      <c r="Z733" s="50"/>
      <c r="AA733" s="50"/>
      <c r="AB733" s="50"/>
      <c r="AC733" s="50"/>
      <c r="AD733" s="50"/>
    </row>
    <row r="734" spans="18:30" ht="15">
      <c r="R734" s="50"/>
      <c r="S734" s="50"/>
      <c r="T734" s="50"/>
      <c r="U734" s="50"/>
      <c r="V734" s="50"/>
      <c r="W734" s="50"/>
      <c r="X734" s="50"/>
      <c r="Y734" s="50"/>
      <c r="Z734" s="50"/>
      <c r="AA734" s="50"/>
      <c r="AB734" s="50"/>
      <c r="AC734" s="50"/>
      <c r="AD734" s="50"/>
    </row>
    <row r="735" spans="18:30" ht="15">
      <c r="R735" s="50"/>
      <c r="S735" s="50"/>
      <c r="T735" s="50"/>
      <c r="U735" s="50"/>
      <c r="V735" s="50"/>
      <c r="W735" s="50"/>
      <c r="X735" s="50"/>
      <c r="Y735" s="50"/>
      <c r="Z735" s="50"/>
      <c r="AA735" s="50"/>
      <c r="AB735" s="50"/>
      <c r="AC735" s="50"/>
      <c r="AD735" s="50"/>
    </row>
    <row r="736" spans="18:30" ht="15">
      <c r="R736" s="50"/>
      <c r="S736" s="50"/>
      <c r="T736" s="50"/>
      <c r="U736" s="50"/>
      <c r="V736" s="50"/>
      <c r="W736" s="50"/>
      <c r="X736" s="50"/>
      <c r="Y736" s="50"/>
      <c r="Z736" s="50"/>
      <c r="AA736" s="50"/>
      <c r="AB736" s="50"/>
      <c r="AC736" s="50"/>
      <c r="AD736" s="50"/>
    </row>
    <row r="737" spans="18:30" ht="15">
      <c r="R737" s="50"/>
      <c r="S737" s="50"/>
      <c r="T737" s="50"/>
      <c r="U737" s="50"/>
      <c r="V737" s="50"/>
      <c r="W737" s="50"/>
      <c r="X737" s="50"/>
      <c r="Y737" s="50"/>
      <c r="Z737" s="50"/>
      <c r="AA737" s="50"/>
      <c r="AB737" s="50"/>
      <c r="AC737" s="50"/>
      <c r="AD737" s="50"/>
    </row>
    <row r="738" spans="18:30" ht="15">
      <c r="R738" s="50"/>
      <c r="S738" s="50"/>
      <c r="T738" s="50"/>
      <c r="U738" s="50"/>
      <c r="V738" s="50"/>
      <c r="W738" s="50"/>
      <c r="X738" s="50"/>
      <c r="Y738" s="50"/>
      <c r="Z738" s="50"/>
      <c r="AA738" s="50"/>
      <c r="AB738" s="50"/>
      <c r="AC738" s="50"/>
      <c r="AD738" s="50"/>
    </row>
    <row r="739" spans="18:30" ht="15">
      <c r="R739" s="50"/>
      <c r="S739" s="50"/>
      <c r="T739" s="50"/>
      <c r="U739" s="50"/>
      <c r="V739" s="50"/>
      <c r="W739" s="50"/>
      <c r="X739" s="50"/>
      <c r="Y739" s="50"/>
      <c r="Z739" s="50"/>
      <c r="AA739" s="50"/>
      <c r="AB739" s="50"/>
      <c r="AC739" s="50"/>
      <c r="AD739" s="50"/>
    </row>
    <row r="740" spans="18:30" ht="15">
      <c r="R740" s="50"/>
      <c r="S740" s="50"/>
      <c r="T740" s="50"/>
      <c r="U740" s="50"/>
      <c r="V740" s="50"/>
      <c r="W740" s="50"/>
      <c r="X740" s="50"/>
      <c r="Y740" s="50"/>
      <c r="Z740" s="50"/>
      <c r="AA740" s="50"/>
      <c r="AB740" s="50"/>
      <c r="AC740" s="50"/>
      <c r="AD740" s="50"/>
    </row>
    <row r="741" spans="18:30" ht="15">
      <c r="R741" s="50"/>
      <c r="S741" s="50"/>
      <c r="T741" s="50"/>
      <c r="U741" s="50"/>
      <c r="V741" s="50"/>
      <c r="W741" s="50"/>
      <c r="X741" s="50"/>
      <c r="Y741" s="50"/>
      <c r="Z741" s="50"/>
      <c r="AA741" s="50"/>
      <c r="AB741" s="50"/>
      <c r="AC741" s="50"/>
      <c r="AD741" s="50"/>
    </row>
    <row r="742" spans="18:30" ht="15">
      <c r="R742" s="50"/>
      <c r="S742" s="50"/>
      <c r="T742" s="50"/>
      <c r="U742" s="50"/>
      <c r="V742" s="50"/>
      <c r="W742" s="50"/>
      <c r="X742" s="50"/>
      <c r="Y742" s="50"/>
      <c r="Z742" s="50"/>
      <c r="AA742" s="50"/>
      <c r="AB742" s="50"/>
      <c r="AC742" s="50"/>
      <c r="AD742" s="50"/>
    </row>
    <row r="743" spans="18:30" ht="15">
      <c r="R743" s="50"/>
      <c r="S743" s="50"/>
      <c r="T743" s="50"/>
      <c r="U743" s="50"/>
      <c r="V743" s="50"/>
      <c r="W743" s="50"/>
      <c r="X743" s="50"/>
      <c r="Y743" s="50"/>
      <c r="Z743" s="50"/>
      <c r="AA743" s="50"/>
      <c r="AB743" s="50"/>
      <c r="AC743" s="50"/>
      <c r="AD743" s="50"/>
    </row>
    <row r="744" spans="18:30" ht="15">
      <c r="R744" s="50"/>
      <c r="S744" s="50"/>
      <c r="T744" s="50"/>
      <c r="U744" s="50"/>
      <c r="V744" s="50"/>
      <c r="W744" s="50"/>
      <c r="X744" s="50"/>
      <c r="Y744" s="50"/>
      <c r="Z744" s="50"/>
      <c r="AA744" s="50"/>
      <c r="AB744" s="50"/>
      <c r="AC744" s="50"/>
      <c r="AD744" s="50"/>
    </row>
    <row r="745" spans="18:30" ht="15">
      <c r="R745" s="50"/>
      <c r="S745" s="50"/>
      <c r="T745" s="50"/>
      <c r="U745" s="50"/>
      <c r="V745" s="50"/>
      <c r="W745" s="50"/>
      <c r="X745" s="50"/>
      <c r="Y745" s="50"/>
      <c r="Z745" s="50"/>
      <c r="AA745" s="50"/>
      <c r="AB745" s="50"/>
      <c r="AC745" s="50"/>
      <c r="AD745" s="50"/>
    </row>
    <row r="746" spans="18:30" ht="15">
      <c r="R746" s="50"/>
      <c r="S746" s="50"/>
      <c r="T746" s="50"/>
      <c r="U746" s="50"/>
      <c r="V746" s="50"/>
      <c r="W746" s="50"/>
      <c r="X746" s="50"/>
      <c r="Y746" s="50"/>
      <c r="Z746" s="50"/>
      <c r="AA746" s="50"/>
      <c r="AB746" s="50"/>
      <c r="AC746" s="50"/>
      <c r="AD746" s="50"/>
    </row>
    <row r="747" spans="18:30" ht="15">
      <c r="R747" s="50"/>
      <c r="S747" s="50"/>
      <c r="T747" s="50"/>
      <c r="U747" s="50"/>
      <c r="V747" s="50"/>
      <c r="W747" s="50"/>
      <c r="X747" s="50"/>
      <c r="Y747" s="50"/>
      <c r="Z747" s="50"/>
      <c r="AA747" s="50"/>
      <c r="AB747" s="50"/>
      <c r="AC747" s="50"/>
      <c r="AD747" s="50"/>
    </row>
    <row r="748" spans="18:30" ht="15">
      <c r="R748" s="50"/>
      <c r="S748" s="50"/>
      <c r="T748" s="50"/>
      <c r="U748" s="50"/>
      <c r="V748" s="50"/>
      <c r="W748" s="50"/>
      <c r="X748" s="50"/>
      <c r="Y748" s="50"/>
      <c r="Z748" s="50"/>
      <c r="AA748" s="50"/>
      <c r="AB748" s="50"/>
      <c r="AC748" s="50"/>
      <c r="AD748" s="50"/>
    </row>
    <row r="749" spans="18:30" ht="15">
      <c r="R749" s="50"/>
      <c r="S749" s="50"/>
      <c r="T749" s="50"/>
      <c r="U749" s="50"/>
      <c r="V749" s="50"/>
      <c r="W749" s="50"/>
      <c r="X749" s="50"/>
      <c r="Y749" s="50"/>
      <c r="Z749" s="50"/>
      <c r="AA749" s="50"/>
      <c r="AB749" s="50"/>
      <c r="AC749" s="50"/>
      <c r="AD749" s="50"/>
    </row>
    <row r="750" spans="18:30" ht="15">
      <c r="R750" s="50"/>
      <c r="S750" s="50"/>
      <c r="T750" s="50"/>
      <c r="U750" s="50"/>
      <c r="V750" s="50"/>
      <c r="W750" s="50"/>
      <c r="X750" s="50"/>
      <c r="Y750" s="50"/>
      <c r="Z750" s="50"/>
      <c r="AA750" s="50"/>
      <c r="AB750" s="50"/>
      <c r="AC750" s="50"/>
      <c r="AD750" s="50"/>
    </row>
    <row r="751" spans="18:30" ht="15">
      <c r="R751" s="50"/>
      <c r="S751" s="50"/>
      <c r="T751" s="50"/>
      <c r="U751" s="50"/>
      <c r="V751" s="50"/>
      <c r="W751" s="50"/>
      <c r="X751" s="50"/>
      <c r="Y751" s="50"/>
      <c r="Z751" s="50"/>
      <c r="AA751" s="50"/>
      <c r="AB751" s="50"/>
      <c r="AC751" s="50"/>
      <c r="AD751" s="50"/>
    </row>
    <row r="752" spans="18:30" ht="15">
      <c r="R752" s="50"/>
      <c r="S752" s="50"/>
      <c r="T752" s="50"/>
      <c r="U752" s="50"/>
      <c r="V752" s="50"/>
      <c r="W752" s="50"/>
      <c r="X752" s="50"/>
      <c r="Y752" s="50"/>
      <c r="Z752" s="50"/>
      <c r="AA752" s="50"/>
      <c r="AB752" s="50"/>
      <c r="AC752" s="50"/>
      <c r="AD752" s="50"/>
    </row>
    <row r="753" spans="18:30" ht="15">
      <c r="R753" s="50"/>
      <c r="S753" s="50"/>
      <c r="T753" s="50"/>
      <c r="U753" s="50"/>
      <c r="V753" s="50"/>
      <c r="W753" s="50"/>
      <c r="X753" s="50"/>
      <c r="Y753" s="50"/>
      <c r="Z753" s="50"/>
      <c r="AA753" s="50"/>
      <c r="AB753" s="50"/>
      <c r="AC753" s="50"/>
      <c r="AD753" s="50"/>
    </row>
    <row r="754" spans="18:30" ht="15">
      <c r="R754" s="50"/>
      <c r="S754" s="50"/>
      <c r="T754" s="50"/>
      <c r="U754" s="50"/>
      <c r="V754" s="50"/>
      <c r="W754" s="50"/>
      <c r="X754" s="50"/>
      <c r="Y754" s="50"/>
      <c r="Z754" s="50"/>
      <c r="AA754" s="50"/>
      <c r="AB754" s="50"/>
      <c r="AC754" s="50"/>
      <c r="AD754" s="50"/>
    </row>
    <row r="755" spans="18:30" ht="15">
      <c r="R755" s="50"/>
      <c r="S755" s="50"/>
      <c r="T755" s="50"/>
      <c r="U755" s="50"/>
      <c r="V755" s="50"/>
      <c r="W755" s="50"/>
      <c r="X755" s="50"/>
      <c r="Y755" s="50"/>
      <c r="Z755" s="50"/>
      <c r="AA755" s="50"/>
      <c r="AB755" s="50"/>
      <c r="AC755" s="50"/>
      <c r="AD755" s="50"/>
    </row>
    <row r="756" spans="18:30" ht="15">
      <c r="R756" s="50"/>
      <c r="S756" s="50"/>
      <c r="T756" s="50"/>
      <c r="U756" s="50"/>
      <c r="V756" s="50"/>
      <c r="W756" s="50"/>
      <c r="X756" s="50"/>
      <c r="Y756" s="50"/>
      <c r="Z756" s="50"/>
      <c r="AA756" s="50"/>
      <c r="AB756" s="50"/>
      <c r="AC756" s="50"/>
      <c r="AD756" s="50"/>
    </row>
    <row r="757" spans="18:30" ht="15">
      <c r="R757" s="50"/>
      <c r="S757" s="50"/>
      <c r="T757" s="50"/>
      <c r="U757" s="50"/>
      <c r="V757" s="50"/>
      <c r="W757" s="50"/>
      <c r="X757" s="50"/>
      <c r="Y757" s="50"/>
      <c r="Z757" s="50"/>
      <c r="AA757" s="50"/>
      <c r="AB757" s="50"/>
      <c r="AC757" s="50"/>
      <c r="AD757" s="50"/>
    </row>
    <row r="758" spans="18:30" ht="15">
      <c r="R758" s="50"/>
      <c r="S758" s="50"/>
      <c r="T758" s="50"/>
      <c r="U758" s="50"/>
      <c r="V758" s="50"/>
      <c r="W758" s="50"/>
      <c r="X758" s="50"/>
      <c r="Y758" s="50"/>
      <c r="Z758" s="50"/>
      <c r="AA758" s="50"/>
      <c r="AB758" s="50"/>
      <c r="AC758" s="50"/>
      <c r="AD758" s="50"/>
    </row>
    <row r="759" spans="18:30" ht="15">
      <c r="R759" s="50"/>
      <c r="S759" s="50"/>
      <c r="T759" s="50"/>
      <c r="U759" s="50"/>
      <c r="V759" s="50"/>
      <c r="W759" s="50"/>
      <c r="X759" s="50"/>
      <c r="Y759" s="50"/>
      <c r="Z759" s="50"/>
      <c r="AA759" s="50"/>
      <c r="AB759" s="50"/>
      <c r="AC759" s="50"/>
      <c r="AD759" s="50"/>
    </row>
    <row r="760" spans="18:30" ht="15">
      <c r="R760" s="50"/>
      <c r="S760" s="50"/>
      <c r="T760" s="50"/>
      <c r="U760" s="50"/>
      <c r="V760" s="50"/>
      <c r="W760" s="50"/>
      <c r="X760" s="50"/>
      <c r="Y760" s="50"/>
      <c r="Z760" s="50"/>
      <c r="AA760" s="50"/>
      <c r="AB760" s="50"/>
      <c r="AC760" s="50"/>
      <c r="AD760" s="50"/>
    </row>
    <row r="761" spans="18:30" ht="15">
      <c r="R761" s="50"/>
      <c r="S761" s="50"/>
      <c r="T761" s="50"/>
      <c r="U761" s="50"/>
      <c r="V761" s="50"/>
      <c r="W761" s="50"/>
      <c r="X761" s="50"/>
      <c r="Y761" s="50"/>
      <c r="Z761" s="50"/>
      <c r="AA761" s="50"/>
      <c r="AB761" s="50"/>
      <c r="AC761" s="50"/>
      <c r="AD761" s="50"/>
    </row>
    <row r="762" spans="18:30" ht="15">
      <c r="R762" s="50"/>
      <c r="S762" s="50"/>
      <c r="T762" s="50"/>
      <c r="U762" s="50"/>
      <c r="V762" s="50"/>
      <c r="W762" s="50"/>
      <c r="X762" s="50"/>
      <c r="Y762" s="50"/>
      <c r="Z762" s="50"/>
      <c r="AA762" s="50"/>
      <c r="AB762" s="50"/>
      <c r="AC762" s="50"/>
      <c r="AD762" s="50"/>
    </row>
    <row r="763" spans="18:30" ht="15">
      <c r="R763" s="50"/>
      <c r="S763" s="50"/>
      <c r="T763" s="50"/>
      <c r="U763" s="50"/>
      <c r="V763" s="50"/>
      <c r="W763" s="50"/>
      <c r="X763" s="50"/>
      <c r="Y763" s="50"/>
      <c r="Z763" s="50"/>
      <c r="AA763" s="50"/>
      <c r="AB763" s="50"/>
      <c r="AC763" s="50"/>
      <c r="AD763" s="50"/>
    </row>
    <row r="764" spans="18:30" ht="15">
      <c r="R764" s="50"/>
      <c r="S764" s="50"/>
      <c r="T764" s="50"/>
      <c r="U764" s="50"/>
      <c r="V764" s="50"/>
      <c r="W764" s="50"/>
      <c r="X764" s="50"/>
      <c r="Y764" s="50"/>
      <c r="Z764" s="50"/>
      <c r="AA764" s="50"/>
      <c r="AB764" s="50"/>
      <c r="AC764" s="50"/>
      <c r="AD764" s="50"/>
    </row>
    <row r="765" spans="18:30" ht="15">
      <c r="R765" s="50"/>
      <c r="S765" s="50"/>
      <c r="T765" s="50"/>
      <c r="U765" s="50"/>
      <c r="V765" s="50"/>
      <c r="W765" s="50"/>
      <c r="X765" s="50"/>
      <c r="Y765" s="50"/>
      <c r="Z765" s="50"/>
      <c r="AA765" s="50"/>
      <c r="AB765" s="50"/>
      <c r="AC765" s="50"/>
      <c r="AD765" s="50"/>
    </row>
    <row r="766" spans="18:30" ht="15">
      <c r="R766" s="50"/>
      <c r="S766" s="50"/>
      <c r="T766" s="50"/>
      <c r="U766" s="50"/>
      <c r="V766" s="50"/>
      <c r="W766" s="50"/>
      <c r="X766" s="50"/>
      <c r="Y766" s="50"/>
      <c r="Z766" s="50"/>
      <c r="AA766" s="50"/>
      <c r="AB766" s="50"/>
      <c r="AC766" s="50"/>
      <c r="AD766" s="50"/>
    </row>
    <row r="767" spans="18:30" ht="15">
      <c r="R767" s="50"/>
      <c r="S767" s="50"/>
      <c r="T767" s="50"/>
      <c r="U767" s="50"/>
      <c r="V767" s="50"/>
      <c r="W767" s="50"/>
      <c r="X767" s="50"/>
      <c r="Y767" s="50"/>
      <c r="Z767" s="50"/>
      <c r="AA767" s="50"/>
      <c r="AB767" s="50"/>
      <c r="AC767" s="50"/>
      <c r="AD767" s="50"/>
    </row>
    <row r="768" spans="18:30" ht="15">
      <c r="R768" s="50"/>
      <c r="S768" s="50"/>
      <c r="T768" s="50"/>
      <c r="U768" s="50"/>
      <c r="V768" s="50"/>
      <c r="W768" s="50"/>
      <c r="X768" s="50"/>
      <c r="Y768" s="50"/>
      <c r="Z768" s="50"/>
      <c r="AA768" s="50"/>
      <c r="AB768" s="50"/>
      <c r="AC768" s="50"/>
      <c r="AD768" s="50"/>
    </row>
    <row r="769" spans="18:30" ht="15">
      <c r="R769" s="50"/>
      <c r="S769" s="50"/>
      <c r="T769" s="50"/>
      <c r="U769" s="50"/>
      <c r="V769" s="50"/>
      <c r="W769" s="50"/>
      <c r="X769" s="50"/>
      <c r="Y769" s="50"/>
      <c r="Z769" s="50"/>
      <c r="AA769" s="50"/>
      <c r="AB769" s="50"/>
      <c r="AC769" s="50"/>
      <c r="AD769" s="50"/>
    </row>
    <row r="770" spans="18:30" ht="15">
      <c r="R770" s="50"/>
      <c r="S770" s="50"/>
      <c r="T770" s="50"/>
      <c r="U770" s="50"/>
      <c r="V770" s="50"/>
      <c r="W770" s="50"/>
      <c r="X770" s="50"/>
      <c r="Y770" s="50"/>
      <c r="Z770" s="50"/>
      <c r="AA770" s="50"/>
      <c r="AB770" s="50"/>
      <c r="AC770" s="50"/>
      <c r="AD770" s="50"/>
    </row>
    <row r="771" spans="18:30" ht="15">
      <c r="R771" s="50"/>
      <c r="S771" s="50"/>
      <c r="T771" s="50"/>
      <c r="U771" s="50"/>
      <c r="V771" s="50"/>
      <c r="W771" s="50"/>
      <c r="X771" s="50"/>
      <c r="Y771" s="50"/>
      <c r="Z771" s="50"/>
      <c r="AA771" s="50"/>
      <c r="AB771" s="50"/>
      <c r="AC771" s="50"/>
      <c r="AD771" s="50"/>
    </row>
    <row r="772" spans="18:30" ht="15">
      <c r="R772" s="50"/>
      <c r="S772" s="50"/>
      <c r="T772" s="50"/>
      <c r="U772" s="50"/>
      <c r="V772" s="50"/>
      <c r="W772" s="50"/>
      <c r="X772" s="50"/>
      <c r="Y772" s="50"/>
      <c r="Z772" s="50"/>
      <c r="AA772" s="50"/>
      <c r="AB772" s="50"/>
      <c r="AC772" s="50"/>
      <c r="AD772" s="50"/>
    </row>
    <row r="773" spans="18:30" ht="15">
      <c r="R773" s="50"/>
      <c r="S773" s="50"/>
      <c r="T773" s="50"/>
      <c r="U773" s="50"/>
      <c r="V773" s="50"/>
      <c r="W773" s="50"/>
      <c r="X773" s="50"/>
      <c r="Y773" s="50"/>
      <c r="Z773" s="50"/>
      <c r="AA773" s="50"/>
      <c r="AB773" s="50"/>
      <c r="AC773" s="50"/>
      <c r="AD773" s="50"/>
    </row>
    <row r="774" spans="18:30" ht="15">
      <c r="R774" s="50"/>
      <c r="S774" s="50"/>
      <c r="T774" s="50"/>
      <c r="U774" s="50"/>
      <c r="V774" s="50"/>
      <c r="W774" s="50"/>
      <c r="X774" s="50"/>
      <c r="Y774" s="50"/>
      <c r="Z774" s="50"/>
      <c r="AA774" s="50"/>
      <c r="AB774" s="50"/>
      <c r="AC774" s="50"/>
      <c r="AD774" s="50"/>
    </row>
    <row r="775" spans="18:30" ht="15">
      <c r="R775" s="50"/>
      <c r="S775" s="50"/>
      <c r="T775" s="50"/>
      <c r="U775" s="50"/>
      <c r="V775" s="50"/>
      <c r="W775" s="50"/>
      <c r="X775" s="50"/>
      <c r="Y775" s="50"/>
      <c r="Z775" s="50"/>
      <c r="AA775" s="50"/>
      <c r="AB775" s="50"/>
      <c r="AC775" s="50"/>
      <c r="AD775" s="50"/>
    </row>
    <row r="776" spans="18:30" ht="15">
      <c r="R776" s="50"/>
      <c r="S776" s="50"/>
      <c r="T776" s="50"/>
      <c r="U776" s="50"/>
      <c r="V776" s="50"/>
      <c r="W776" s="50"/>
      <c r="X776" s="50"/>
      <c r="Y776" s="50"/>
      <c r="Z776" s="50"/>
      <c r="AA776" s="50"/>
      <c r="AB776" s="50"/>
      <c r="AC776" s="50"/>
      <c r="AD776" s="50"/>
    </row>
    <row r="777" spans="18:30" ht="15">
      <c r="R777" s="50"/>
      <c r="S777" s="50"/>
      <c r="T777" s="50"/>
      <c r="U777" s="50"/>
      <c r="V777" s="50"/>
      <c r="W777" s="50"/>
      <c r="X777" s="50"/>
      <c r="Y777" s="50"/>
      <c r="Z777" s="50"/>
      <c r="AA777" s="50"/>
      <c r="AB777" s="50"/>
      <c r="AC777" s="50"/>
      <c r="AD777" s="50"/>
    </row>
    <row r="778" spans="18:30" ht="15">
      <c r="R778" s="50"/>
      <c r="S778" s="50"/>
      <c r="T778" s="50"/>
      <c r="U778" s="50"/>
      <c r="V778" s="50"/>
      <c r="W778" s="50"/>
      <c r="X778" s="50"/>
      <c r="Y778" s="50"/>
      <c r="Z778" s="50"/>
      <c r="AA778" s="50"/>
      <c r="AB778" s="50"/>
      <c r="AC778" s="50"/>
      <c r="AD778" s="50"/>
    </row>
    <row r="779" spans="18:30" ht="15">
      <c r="R779" s="50"/>
      <c r="S779" s="50"/>
      <c r="T779" s="50"/>
      <c r="U779" s="50"/>
      <c r="V779" s="50"/>
      <c r="W779" s="50"/>
      <c r="X779" s="50"/>
      <c r="Y779" s="50"/>
      <c r="Z779" s="50"/>
      <c r="AA779" s="50"/>
      <c r="AB779" s="50"/>
      <c r="AC779" s="50"/>
      <c r="AD779" s="50"/>
    </row>
    <row r="780" spans="18:30" ht="15">
      <c r="R780" s="50"/>
      <c r="S780" s="50"/>
      <c r="T780" s="50"/>
      <c r="U780" s="50"/>
      <c r="V780" s="50"/>
      <c r="W780" s="50"/>
      <c r="X780" s="50"/>
      <c r="Y780" s="50"/>
      <c r="Z780" s="50"/>
      <c r="AA780" s="50"/>
      <c r="AB780" s="50"/>
      <c r="AC780" s="50"/>
      <c r="AD780" s="50"/>
    </row>
    <row r="781" spans="18:30" ht="15">
      <c r="R781" s="50"/>
      <c r="S781" s="50"/>
      <c r="T781" s="50"/>
      <c r="U781" s="50"/>
      <c r="V781" s="50"/>
      <c r="W781" s="50"/>
      <c r="X781" s="50"/>
      <c r="Y781" s="50"/>
      <c r="Z781" s="50"/>
      <c r="AA781" s="50"/>
      <c r="AB781" s="50"/>
      <c r="AC781" s="50"/>
      <c r="AD781" s="50"/>
    </row>
    <row r="782" spans="18:30" ht="15">
      <c r="R782" s="50"/>
      <c r="S782" s="50"/>
      <c r="T782" s="50"/>
      <c r="U782" s="50"/>
      <c r="V782" s="50"/>
      <c r="W782" s="50"/>
      <c r="X782" s="50"/>
      <c r="Y782" s="50"/>
      <c r="Z782" s="50"/>
      <c r="AA782" s="50"/>
      <c r="AB782" s="50"/>
      <c r="AC782" s="50"/>
      <c r="AD782" s="50"/>
    </row>
    <row r="783" spans="18:30" ht="15">
      <c r="R783" s="50"/>
      <c r="S783" s="50"/>
      <c r="T783" s="50"/>
      <c r="U783" s="50"/>
      <c r="V783" s="50"/>
      <c r="W783" s="50"/>
      <c r="X783" s="50"/>
      <c r="Y783" s="50"/>
      <c r="Z783" s="50"/>
      <c r="AA783" s="50"/>
      <c r="AB783" s="50"/>
      <c r="AC783" s="50"/>
      <c r="AD783" s="50"/>
    </row>
    <row r="784" spans="18:30" ht="15">
      <c r="R784" s="50"/>
      <c r="S784" s="50"/>
      <c r="T784" s="50"/>
      <c r="U784" s="50"/>
      <c r="V784" s="50"/>
      <c r="W784" s="50"/>
      <c r="X784" s="50"/>
      <c r="Y784" s="50"/>
      <c r="Z784" s="50"/>
      <c r="AA784" s="50"/>
      <c r="AB784" s="50"/>
      <c r="AC784" s="50"/>
      <c r="AD784" s="50"/>
    </row>
    <row r="785" spans="18:30" ht="15">
      <c r="R785" s="50"/>
      <c r="S785" s="50"/>
      <c r="T785" s="50"/>
      <c r="U785" s="50"/>
      <c r="V785" s="50"/>
      <c r="W785" s="50"/>
      <c r="X785" s="50"/>
      <c r="Y785" s="50"/>
      <c r="Z785" s="50"/>
      <c r="AA785" s="50"/>
      <c r="AB785" s="50"/>
      <c r="AC785" s="50"/>
      <c r="AD785" s="50"/>
    </row>
    <row r="786" spans="18:30" ht="15">
      <c r="R786" s="50"/>
      <c r="S786" s="50"/>
      <c r="T786" s="50"/>
      <c r="U786" s="50"/>
      <c r="V786" s="50"/>
      <c r="W786" s="50"/>
      <c r="X786" s="50"/>
      <c r="Y786" s="50"/>
      <c r="Z786" s="50"/>
      <c r="AA786" s="50"/>
      <c r="AB786" s="50"/>
      <c r="AC786" s="50"/>
      <c r="AD786" s="50"/>
    </row>
    <row r="787" spans="18:30" ht="15">
      <c r="R787" s="50"/>
      <c r="S787" s="50"/>
      <c r="T787" s="50"/>
      <c r="U787" s="50"/>
      <c r="V787" s="50"/>
      <c r="W787" s="50"/>
      <c r="X787" s="50"/>
      <c r="Y787" s="50"/>
      <c r="Z787" s="50"/>
      <c r="AA787" s="50"/>
      <c r="AB787" s="50"/>
      <c r="AC787" s="50"/>
      <c r="AD787" s="50"/>
    </row>
    <row r="788" spans="18:30" ht="15">
      <c r="R788" s="50"/>
      <c r="S788" s="50"/>
      <c r="T788" s="50"/>
      <c r="U788" s="50"/>
      <c r="V788" s="50"/>
      <c r="W788" s="50"/>
      <c r="X788" s="50"/>
      <c r="Y788" s="50"/>
      <c r="Z788" s="50"/>
      <c r="AA788" s="50"/>
      <c r="AB788" s="50"/>
      <c r="AC788" s="50"/>
      <c r="AD788" s="50"/>
    </row>
    <row r="789" spans="18:30" ht="15">
      <c r="R789" s="50"/>
      <c r="S789" s="50"/>
      <c r="T789" s="50"/>
      <c r="U789" s="50"/>
      <c r="V789" s="50"/>
      <c r="W789" s="50"/>
      <c r="X789" s="50"/>
      <c r="Y789" s="50"/>
      <c r="Z789" s="50"/>
      <c r="AA789" s="50"/>
      <c r="AB789" s="50"/>
      <c r="AC789" s="50"/>
      <c r="AD789" s="50"/>
    </row>
    <row r="790" spans="18:30" ht="15">
      <c r="R790" s="50"/>
      <c r="S790" s="50"/>
      <c r="T790" s="50"/>
      <c r="U790" s="50"/>
      <c r="V790" s="50"/>
      <c r="W790" s="50"/>
      <c r="X790" s="50"/>
      <c r="Y790" s="50"/>
      <c r="Z790" s="50"/>
      <c r="AA790" s="50"/>
      <c r="AB790" s="50"/>
      <c r="AC790" s="50"/>
      <c r="AD790" s="50"/>
    </row>
    <row r="791" spans="18:30" ht="15">
      <c r="R791" s="50"/>
      <c r="S791" s="50"/>
      <c r="T791" s="50"/>
      <c r="U791" s="50"/>
      <c r="V791" s="50"/>
      <c r="W791" s="50"/>
      <c r="X791" s="50"/>
      <c r="Y791" s="50"/>
      <c r="Z791" s="50"/>
      <c r="AA791" s="50"/>
      <c r="AB791" s="50"/>
      <c r="AC791" s="50"/>
      <c r="AD791" s="50"/>
    </row>
    <row r="792" spans="18:30" ht="15">
      <c r="R792" s="50"/>
      <c r="S792" s="50"/>
      <c r="T792" s="50"/>
      <c r="U792" s="50"/>
      <c r="V792" s="50"/>
      <c r="W792" s="50"/>
      <c r="X792" s="50"/>
      <c r="Y792" s="50"/>
      <c r="Z792" s="50"/>
      <c r="AA792" s="50"/>
      <c r="AB792" s="50"/>
      <c r="AC792" s="50"/>
      <c r="AD792" s="50"/>
    </row>
    <row r="793" spans="18:30" ht="15">
      <c r="R793" s="50"/>
      <c r="S793" s="50"/>
      <c r="T793" s="50"/>
      <c r="U793" s="50"/>
      <c r="V793" s="50"/>
      <c r="W793" s="50"/>
      <c r="X793" s="50"/>
      <c r="Y793" s="50"/>
      <c r="Z793" s="50"/>
      <c r="AA793" s="50"/>
      <c r="AB793" s="50"/>
      <c r="AC793" s="50"/>
      <c r="AD793" s="50"/>
    </row>
    <row r="794" spans="18:30" ht="15">
      <c r="R794" s="50"/>
      <c r="S794" s="50"/>
      <c r="T794" s="50"/>
      <c r="U794" s="50"/>
      <c r="V794" s="50"/>
      <c r="W794" s="50"/>
      <c r="X794" s="50"/>
      <c r="Y794" s="50"/>
      <c r="Z794" s="50"/>
      <c r="AA794" s="50"/>
      <c r="AB794" s="50"/>
      <c r="AC794" s="50"/>
      <c r="AD794" s="50"/>
    </row>
    <row r="795" spans="18:30" ht="15">
      <c r="R795" s="50"/>
      <c r="S795" s="50"/>
      <c r="T795" s="50"/>
      <c r="U795" s="50"/>
      <c r="V795" s="50"/>
      <c r="W795" s="50"/>
      <c r="X795" s="50"/>
      <c r="Y795" s="50"/>
      <c r="Z795" s="50"/>
      <c r="AA795" s="50"/>
      <c r="AB795" s="50"/>
      <c r="AC795" s="50"/>
      <c r="AD795" s="50"/>
    </row>
    <row r="796" spans="18:30" ht="15">
      <c r="R796" s="50"/>
      <c r="S796" s="50"/>
      <c r="T796" s="50"/>
      <c r="U796" s="50"/>
      <c r="V796" s="50"/>
      <c r="W796" s="50"/>
      <c r="X796" s="50"/>
      <c r="Y796" s="50"/>
      <c r="Z796" s="50"/>
      <c r="AA796" s="50"/>
      <c r="AB796" s="50"/>
      <c r="AC796" s="50"/>
      <c r="AD796" s="50"/>
    </row>
    <row r="797" spans="18:30" ht="15">
      <c r="R797" s="50"/>
      <c r="S797" s="50"/>
      <c r="T797" s="50"/>
      <c r="U797" s="50"/>
      <c r="V797" s="50"/>
      <c r="W797" s="50"/>
      <c r="X797" s="50"/>
      <c r="Y797" s="50"/>
      <c r="Z797" s="50"/>
      <c r="AA797" s="50"/>
      <c r="AB797" s="50"/>
      <c r="AC797" s="50"/>
      <c r="AD797" s="50"/>
    </row>
    <row r="798" spans="18:30" ht="15">
      <c r="R798" s="50"/>
      <c r="S798" s="50"/>
      <c r="T798" s="50"/>
      <c r="U798" s="50"/>
      <c r="V798" s="50"/>
      <c r="W798" s="50"/>
      <c r="X798" s="50"/>
      <c r="Y798" s="50"/>
      <c r="Z798" s="50"/>
      <c r="AA798" s="50"/>
      <c r="AB798" s="50"/>
      <c r="AC798" s="50"/>
      <c r="AD798" s="50"/>
    </row>
    <row r="799" spans="18:30" ht="15">
      <c r="R799" s="50"/>
      <c r="S799" s="50"/>
      <c r="T799" s="50"/>
      <c r="U799" s="50"/>
      <c r="V799" s="50"/>
      <c r="W799" s="50"/>
      <c r="X799" s="50"/>
      <c r="Y799" s="50"/>
      <c r="Z799" s="50"/>
      <c r="AA799" s="50"/>
      <c r="AB799" s="50"/>
      <c r="AC799" s="50"/>
      <c r="AD799" s="50"/>
    </row>
    <row r="800" spans="18:30" ht="15">
      <c r="R800" s="50"/>
      <c r="S800" s="50"/>
      <c r="T800" s="50"/>
      <c r="U800" s="50"/>
      <c r="V800" s="50"/>
      <c r="W800" s="50"/>
      <c r="X800" s="50"/>
      <c r="Y800" s="50"/>
      <c r="Z800" s="50"/>
      <c r="AA800" s="50"/>
      <c r="AB800" s="50"/>
      <c r="AC800" s="50"/>
      <c r="AD800" s="50"/>
    </row>
    <row r="801" spans="18:30" ht="15">
      <c r="R801" s="50"/>
      <c r="S801" s="50"/>
      <c r="T801" s="50"/>
      <c r="U801" s="50"/>
      <c r="V801" s="50"/>
      <c r="W801" s="50"/>
      <c r="X801" s="50"/>
      <c r="Y801" s="50"/>
      <c r="Z801" s="50"/>
      <c r="AA801" s="50"/>
      <c r="AB801" s="50"/>
      <c r="AC801" s="50"/>
      <c r="AD801" s="50"/>
    </row>
    <row r="802" spans="18:30" ht="15">
      <c r="R802" s="50"/>
      <c r="S802" s="50"/>
      <c r="T802" s="50"/>
      <c r="U802" s="50"/>
      <c r="V802" s="50"/>
      <c r="W802" s="50"/>
      <c r="X802" s="50"/>
      <c r="Y802" s="50"/>
      <c r="Z802" s="50"/>
      <c r="AA802" s="50"/>
      <c r="AB802" s="50"/>
      <c r="AC802" s="50"/>
      <c r="AD802" s="50"/>
    </row>
    <row r="803" spans="18:30" ht="15">
      <c r="R803" s="50"/>
      <c r="S803" s="50"/>
      <c r="T803" s="50"/>
      <c r="U803" s="50"/>
      <c r="V803" s="50"/>
      <c r="W803" s="50"/>
      <c r="X803" s="50"/>
      <c r="Y803" s="50"/>
      <c r="Z803" s="50"/>
      <c r="AA803" s="50"/>
      <c r="AB803" s="50"/>
      <c r="AC803" s="50"/>
      <c r="AD803" s="50"/>
    </row>
    <row r="804" spans="18:30" ht="15">
      <c r="R804" s="50"/>
      <c r="S804" s="50"/>
      <c r="T804" s="50"/>
      <c r="U804" s="50"/>
      <c r="V804" s="50"/>
      <c r="W804" s="50"/>
      <c r="X804" s="50"/>
      <c r="Y804" s="50"/>
      <c r="Z804" s="50"/>
      <c r="AA804" s="50"/>
      <c r="AB804" s="50"/>
      <c r="AC804" s="50"/>
      <c r="AD804" s="50"/>
    </row>
    <row r="805" spans="18:30" ht="15">
      <c r="R805" s="50"/>
      <c r="S805" s="50"/>
      <c r="T805" s="50"/>
      <c r="U805" s="50"/>
      <c r="V805" s="50"/>
      <c r="W805" s="50"/>
      <c r="X805" s="50"/>
      <c r="Y805" s="50"/>
      <c r="Z805" s="50"/>
      <c r="AA805" s="50"/>
      <c r="AB805" s="50"/>
      <c r="AC805" s="50"/>
      <c r="AD805" s="50"/>
    </row>
    <row r="806" spans="18:30" ht="15">
      <c r="R806" s="50"/>
      <c r="S806" s="50"/>
      <c r="T806" s="50"/>
      <c r="U806" s="50"/>
      <c r="V806" s="50"/>
      <c r="W806" s="50"/>
      <c r="X806" s="50"/>
      <c r="Y806" s="50"/>
      <c r="Z806" s="50"/>
      <c r="AA806" s="50"/>
      <c r="AB806" s="50"/>
      <c r="AC806" s="50"/>
      <c r="AD806" s="50"/>
    </row>
    <row r="807" spans="18:30" ht="15">
      <c r="R807" s="50"/>
      <c r="S807" s="50"/>
      <c r="T807" s="50"/>
      <c r="U807" s="50"/>
      <c r="V807" s="50"/>
      <c r="W807" s="50"/>
      <c r="X807" s="50"/>
      <c r="Y807" s="50"/>
      <c r="Z807" s="50"/>
      <c r="AA807" s="50"/>
      <c r="AB807" s="50"/>
      <c r="AC807" s="50"/>
      <c r="AD807" s="50"/>
    </row>
    <row r="808" spans="18:30" ht="15">
      <c r="R808" s="50"/>
      <c r="S808" s="50"/>
      <c r="T808" s="50"/>
      <c r="U808" s="50"/>
      <c r="V808" s="50"/>
      <c r="W808" s="50"/>
      <c r="X808" s="50"/>
      <c r="Y808" s="50"/>
      <c r="Z808" s="50"/>
      <c r="AA808" s="50"/>
      <c r="AB808" s="50"/>
      <c r="AC808" s="50"/>
      <c r="AD808" s="50"/>
    </row>
    <row r="809" spans="18:30" ht="15">
      <c r="R809" s="50"/>
      <c r="S809" s="50"/>
      <c r="T809" s="50"/>
      <c r="U809" s="50"/>
      <c r="V809" s="50"/>
      <c r="W809" s="50"/>
      <c r="X809" s="50"/>
      <c r="Y809" s="50"/>
      <c r="Z809" s="50"/>
      <c r="AA809" s="50"/>
      <c r="AB809" s="50"/>
      <c r="AC809" s="50"/>
      <c r="AD809" s="50"/>
    </row>
    <row r="810" spans="18:30" ht="15">
      <c r="R810" s="50"/>
      <c r="S810" s="50"/>
      <c r="T810" s="50"/>
      <c r="U810" s="50"/>
      <c r="V810" s="50"/>
      <c r="W810" s="50"/>
      <c r="X810" s="50"/>
      <c r="Y810" s="50"/>
      <c r="Z810" s="50"/>
      <c r="AA810" s="50"/>
      <c r="AB810" s="50"/>
      <c r="AC810" s="50"/>
      <c r="AD810" s="50"/>
    </row>
    <row r="811" spans="18:30" ht="15">
      <c r="R811" s="50"/>
      <c r="S811" s="50"/>
      <c r="T811" s="50"/>
      <c r="U811" s="50"/>
      <c r="V811" s="50"/>
      <c r="W811" s="50"/>
      <c r="X811" s="50"/>
      <c r="Y811" s="50"/>
      <c r="Z811" s="50"/>
      <c r="AA811" s="50"/>
      <c r="AB811" s="50"/>
      <c r="AC811" s="50"/>
      <c r="AD811" s="50"/>
    </row>
    <row r="812" spans="18:30" ht="15">
      <c r="R812" s="50"/>
      <c r="S812" s="50"/>
      <c r="T812" s="50"/>
      <c r="U812" s="50"/>
      <c r="V812" s="50"/>
      <c r="W812" s="50"/>
      <c r="X812" s="50"/>
      <c r="Y812" s="50"/>
      <c r="Z812" s="50"/>
      <c r="AA812" s="50"/>
      <c r="AB812" s="50"/>
      <c r="AC812" s="50"/>
      <c r="AD812" s="50"/>
    </row>
    <row r="813" spans="18:30" ht="15">
      <c r="R813" s="50"/>
      <c r="S813" s="50"/>
      <c r="T813" s="50"/>
      <c r="U813" s="50"/>
      <c r="V813" s="50"/>
      <c r="W813" s="50"/>
      <c r="X813" s="50"/>
      <c r="Y813" s="50"/>
      <c r="Z813" s="50"/>
      <c r="AA813" s="50"/>
      <c r="AB813" s="50"/>
      <c r="AC813" s="50"/>
      <c r="AD813" s="50"/>
    </row>
    <row r="814" spans="18:30" ht="15">
      <c r="R814" s="50"/>
      <c r="S814" s="50"/>
      <c r="T814" s="50"/>
      <c r="U814" s="50"/>
      <c r="V814" s="50"/>
      <c r="W814" s="50"/>
      <c r="X814" s="50"/>
      <c r="Y814" s="50"/>
      <c r="Z814" s="50"/>
      <c r="AA814" s="50"/>
      <c r="AB814" s="50"/>
      <c r="AC814" s="50"/>
      <c r="AD814" s="50"/>
    </row>
    <row r="815" spans="18:30" ht="15">
      <c r="R815" s="50"/>
      <c r="S815" s="50"/>
      <c r="T815" s="50"/>
      <c r="U815" s="50"/>
      <c r="V815" s="50"/>
      <c r="W815" s="50"/>
      <c r="X815" s="50"/>
      <c r="Y815" s="50"/>
      <c r="Z815" s="50"/>
      <c r="AA815" s="50"/>
      <c r="AB815" s="50"/>
      <c r="AC815" s="50"/>
      <c r="AD815" s="50"/>
    </row>
    <row r="816" spans="18:30" ht="15">
      <c r="R816" s="50"/>
      <c r="S816" s="50"/>
      <c r="T816" s="50"/>
      <c r="U816" s="50"/>
      <c r="V816" s="50"/>
      <c r="W816" s="50"/>
      <c r="X816" s="50"/>
      <c r="Y816" s="50"/>
      <c r="Z816" s="50"/>
      <c r="AA816" s="50"/>
      <c r="AB816" s="50"/>
      <c r="AC816" s="50"/>
      <c r="AD816" s="50"/>
    </row>
    <row r="817" spans="18:30" ht="15">
      <c r="R817" s="50"/>
      <c r="S817" s="50"/>
      <c r="T817" s="50"/>
      <c r="U817" s="50"/>
      <c r="V817" s="50"/>
      <c r="W817" s="50"/>
      <c r="X817" s="50"/>
      <c r="Y817" s="50"/>
      <c r="Z817" s="50"/>
      <c r="AA817" s="50"/>
      <c r="AB817" s="50"/>
      <c r="AC817" s="50"/>
      <c r="AD817" s="50"/>
    </row>
    <row r="818" spans="18:30" ht="15">
      <c r="R818" s="50"/>
      <c r="S818" s="50"/>
      <c r="T818" s="50"/>
      <c r="U818" s="50"/>
      <c r="V818" s="50"/>
      <c r="W818" s="50"/>
      <c r="X818" s="50"/>
      <c r="Y818" s="50"/>
      <c r="Z818" s="50"/>
      <c r="AA818" s="50"/>
      <c r="AB818" s="50"/>
      <c r="AC818" s="50"/>
      <c r="AD818" s="50"/>
    </row>
    <row r="819" spans="18:30" ht="15">
      <c r="R819" s="50"/>
      <c r="S819" s="50"/>
      <c r="T819" s="50"/>
      <c r="U819" s="50"/>
      <c r="V819" s="50"/>
      <c r="W819" s="50"/>
      <c r="X819" s="50"/>
      <c r="Y819" s="50"/>
      <c r="Z819" s="50"/>
      <c r="AA819" s="50"/>
      <c r="AB819" s="50"/>
      <c r="AC819" s="50"/>
      <c r="AD819" s="50"/>
    </row>
    <row r="820" spans="18:30" ht="15">
      <c r="R820" s="50"/>
      <c r="S820" s="50"/>
      <c r="T820" s="50"/>
      <c r="U820" s="50"/>
      <c r="V820" s="50"/>
      <c r="W820" s="50"/>
      <c r="X820" s="50"/>
      <c r="Y820" s="50"/>
      <c r="Z820" s="50"/>
      <c r="AA820" s="50"/>
      <c r="AB820" s="50"/>
      <c r="AC820" s="50"/>
      <c r="AD820" s="50"/>
    </row>
    <row r="821" spans="18:30" ht="15">
      <c r="R821" s="50"/>
      <c r="S821" s="50"/>
      <c r="T821" s="50"/>
      <c r="U821" s="50"/>
      <c r="V821" s="50"/>
      <c r="W821" s="50"/>
      <c r="X821" s="50"/>
      <c r="Y821" s="50"/>
      <c r="Z821" s="50"/>
      <c r="AA821" s="50"/>
      <c r="AB821" s="50"/>
      <c r="AC821" s="50"/>
      <c r="AD821" s="50"/>
    </row>
    <row r="822" spans="18:30" ht="15">
      <c r="R822" s="50"/>
      <c r="S822" s="50"/>
      <c r="T822" s="50"/>
      <c r="U822" s="50"/>
      <c r="V822" s="50"/>
      <c r="W822" s="50"/>
      <c r="X822" s="50"/>
      <c r="Y822" s="50"/>
      <c r="Z822" s="50"/>
      <c r="AA822" s="50"/>
      <c r="AB822" s="50"/>
      <c r="AC822" s="50"/>
      <c r="AD822" s="50"/>
    </row>
    <row r="823" spans="18:30" ht="15">
      <c r="R823" s="50"/>
      <c r="S823" s="50"/>
      <c r="T823" s="50"/>
      <c r="U823" s="50"/>
      <c r="V823" s="50"/>
      <c r="W823" s="50"/>
      <c r="X823" s="50"/>
      <c r="Y823" s="50"/>
      <c r="Z823" s="50"/>
      <c r="AA823" s="50"/>
      <c r="AB823" s="50"/>
      <c r="AC823" s="50"/>
      <c r="AD823" s="50"/>
    </row>
    <row r="824" spans="18:30" ht="15">
      <c r="R824" s="50"/>
      <c r="S824" s="50"/>
      <c r="T824" s="50"/>
      <c r="U824" s="50"/>
      <c r="V824" s="50"/>
      <c r="W824" s="50"/>
      <c r="X824" s="50"/>
      <c r="Y824" s="50"/>
      <c r="Z824" s="50"/>
      <c r="AA824" s="50"/>
      <c r="AB824" s="50"/>
      <c r="AC824" s="50"/>
      <c r="AD824" s="50"/>
    </row>
    <row r="825" spans="18:30" ht="15">
      <c r="R825" s="50"/>
      <c r="S825" s="50"/>
      <c r="T825" s="50"/>
      <c r="U825" s="50"/>
      <c r="V825" s="50"/>
      <c r="W825" s="50"/>
      <c r="X825" s="50"/>
      <c r="Y825" s="50"/>
      <c r="Z825" s="50"/>
      <c r="AA825" s="50"/>
      <c r="AB825" s="50"/>
      <c r="AC825" s="50"/>
      <c r="AD825" s="50"/>
    </row>
    <row r="826" spans="18:30" ht="15">
      <c r="R826" s="50"/>
      <c r="S826" s="50"/>
      <c r="T826" s="50"/>
      <c r="U826" s="50"/>
      <c r="V826" s="50"/>
      <c r="W826" s="50"/>
      <c r="X826" s="50"/>
      <c r="Y826" s="50"/>
      <c r="Z826" s="50"/>
      <c r="AA826" s="50"/>
      <c r="AB826" s="50"/>
      <c r="AC826" s="50"/>
      <c r="AD826" s="50"/>
    </row>
    <row r="827" spans="18:30" ht="15">
      <c r="R827" s="50"/>
      <c r="S827" s="50"/>
      <c r="T827" s="50"/>
      <c r="U827" s="50"/>
      <c r="V827" s="50"/>
      <c r="W827" s="50"/>
      <c r="X827" s="50"/>
      <c r="Y827" s="50"/>
      <c r="Z827" s="50"/>
      <c r="AA827" s="50"/>
      <c r="AB827" s="50"/>
      <c r="AC827" s="50"/>
      <c r="AD827" s="50"/>
    </row>
    <row r="828" spans="18:30" ht="15">
      <c r="R828" s="50"/>
      <c r="S828" s="50"/>
      <c r="T828" s="50"/>
      <c r="U828" s="50"/>
      <c r="V828" s="50"/>
      <c r="W828" s="50"/>
      <c r="X828" s="50"/>
      <c r="Y828" s="50"/>
      <c r="Z828" s="50"/>
      <c r="AA828" s="50"/>
      <c r="AB828" s="50"/>
      <c r="AC828" s="50"/>
      <c r="AD828" s="50"/>
    </row>
    <row r="829" spans="18:30" ht="15">
      <c r="R829" s="50"/>
      <c r="S829" s="50"/>
      <c r="T829" s="50"/>
      <c r="U829" s="50"/>
      <c r="V829" s="50"/>
      <c r="W829" s="50"/>
      <c r="X829" s="50"/>
      <c r="Y829" s="50"/>
      <c r="Z829" s="50"/>
      <c r="AA829" s="50"/>
      <c r="AB829" s="50"/>
      <c r="AC829" s="50"/>
      <c r="AD829" s="50"/>
    </row>
    <row r="830" spans="18:30" ht="15">
      <c r="R830" s="50"/>
      <c r="S830" s="50"/>
      <c r="T830" s="50"/>
      <c r="U830" s="50"/>
      <c r="V830" s="50"/>
      <c r="W830" s="50"/>
      <c r="X830" s="50"/>
      <c r="Y830" s="50"/>
      <c r="Z830" s="50"/>
      <c r="AA830" s="50"/>
      <c r="AB830" s="50"/>
      <c r="AC830" s="50"/>
      <c r="AD830" s="50"/>
    </row>
    <row r="831" spans="18:30" ht="15">
      <c r="R831" s="50"/>
      <c r="S831" s="50"/>
      <c r="T831" s="50"/>
      <c r="U831" s="50"/>
      <c r="V831" s="50"/>
      <c r="W831" s="50"/>
      <c r="X831" s="50"/>
      <c r="Y831" s="50"/>
      <c r="Z831" s="50"/>
      <c r="AA831" s="50"/>
      <c r="AB831" s="50"/>
      <c r="AC831" s="50"/>
      <c r="AD831" s="50"/>
    </row>
    <row r="832" spans="18:30" ht="15">
      <c r="R832" s="50"/>
      <c r="S832" s="50"/>
      <c r="T832" s="50"/>
      <c r="U832" s="50"/>
      <c r="V832" s="50"/>
      <c r="W832" s="50"/>
      <c r="X832" s="50"/>
      <c r="Y832" s="50"/>
      <c r="Z832" s="50"/>
      <c r="AA832" s="50"/>
      <c r="AB832" s="50"/>
      <c r="AC832" s="50"/>
      <c r="AD832" s="50"/>
    </row>
    <row r="833" spans="18:30" ht="15">
      <c r="R833" s="50"/>
      <c r="S833" s="50"/>
      <c r="T833" s="50"/>
      <c r="U833" s="50"/>
      <c r="V833" s="50"/>
      <c r="W833" s="50"/>
      <c r="X833" s="50"/>
      <c r="Y833" s="50"/>
      <c r="Z833" s="50"/>
      <c r="AA833" s="50"/>
      <c r="AB833" s="50"/>
      <c r="AC833" s="50"/>
      <c r="AD833" s="50"/>
    </row>
    <row r="834" spans="18:30" ht="15">
      <c r="R834" s="50"/>
      <c r="S834" s="50"/>
      <c r="T834" s="50"/>
      <c r="U834" s="50"/>
      <c r="V834" s="50"/>
      <c r="W834" s="50"/>
      <c r="X834" s="50"/>
      <c r="Y834" s="50"/>
      <c r="Z834" s="50"/>
      <c r="AA834" s="50"/>
      <c r="AB834" s="50"/>
      <c r="AC834" s="50"/>
      <c r="AD834" s="50"/>
    </row>
    <row r="835" spans="18:30" ht="15">
      <c r="R835" s="50"/>
      <c r="S835" s="50"/>
      <c r="T835" s="50"/>
      <c r="U835" s="50"/>
      <c r="V835" s="50"/>
      <c r="W835" s="50"/>
      <c r="X835" s="50"/>
      <c r="Y835" s="50"/>
      <c r="Z835" s="50"/>
      <c r="AA835" s="50"/>
      <c r="AB835" s="50"/>
      <c r="AC835" s="50"/>
      <c r="AD835" s="50"/>
    </row>
    <row r="836" spans="18:30" ht="15">
      <c r="R836" s="50"/>
      <c r="S836" s="50"/>
      <c r="T836" s="50"/>
      <c r="U836" s="50"/>
      <c r="V836" s="50"/>
      <c r="W836" s="50"/>
      <c r="X836" s="50"/>
      <c r="Y836" s="50"/>
      <c r="Z836" s="50"/>
      <c r="AA836" s="50"/>
      <c r="AB836" s="50"/>
      <c r="AC836" s="50"/>
      <c r="AD836" s="50"/>
    </row>
    <row r="837" spans="18:30" ht="15">
      <c r="R837" s="50"/>
      <c r="S837" s="50"/>
      <c r="T837" s="50"/>
      <c r="U837" s="50"/>
      <c r="V837" s="50"/>
      <c r="W837" s="50"/>
      <c r="X837" s="50"/>
      <c r="Y837" s="50"/>
      <c r="Z837" s="50"/>
      <c r="AA837" s="50"/>
      <c r="AB837" s="50"/>
      <c r="AC837" s="50"/>
      <c r="AD837" s="50"/>
    </row>
    <row r="838" spans="18:30" ht="15">
      <c r="R838" s="50"/>
      <c r="S838" s="50"/>
      <c r="T838" s="50"/>
      <c r="U838" s="50"/>
      <c r="V838" s="50"/>
      <c r="W838" s="50"/>
      <c r="X838" s="50"/>
      <c r="Y838" s="50"/>
      <c r="Z838" s="50"/>
      <c r="AA838" s="50"/>
      <c r="AB838" s="50"/>
      <c r="AC838" s="50"/>
      <c r="AD838" s="50"/>
    </row>
    <row r="839" spans="18:30" ht="15">
      <c r="R839" s="50"/>
      <c r="S839" s="50"/>
      <c r="T839" s="50"/>
      <c r="U839" s="50"/>
      <c r="V839" s="50"/>
      <c r="W839" s="50"/>
      <c r="X839" s="50"/>
      <c r="Y839" s="50"/>
      <c r="Z839" s="50"/>
      <c r="AA839" s="50"/>
      <c r="AB839" s="50"/>
      <c r="AC839" s="50"/>
      <c r="AD839" s="50"/>
    </row>
    <row r="840" spans="18:30" ht="15">
      <c r="R840" s="50"/>
      <c r="S840" s="50"/>
      <c r="T840" s="50"/>
      <c r="U840" s="50"/>
      <c r="V840" s="50"/>
      <c r="W840" s="50"/>
      <c r="X840" s="50"/>
      <c r="Y840" s="50"/>
      <c r="Z840" s="50"/>
      <c r="AA840" s="50"/>
      <c r="AB840" s="50"/>
      <c r="AC840" s="50"/>
      <c r="AD840" s="50"/>
    </row>
    <row r="841" spans="18:30" ht="15">
      <c r="R841" s="50"/>
      <c r="S841" s="50"/>
      <c r="T841" s="50"/>
      <c r="U841" s="50"/>
      <c r="V841" s="50"/>
      <c r="W841" s="50"/>
      <c r="X841" s="50"/>
      <c r="Y841" s="50"/>
      <c r="Z841" s="50"/>
      <c r="AA841" s="50"/>
      <c r="AB841" s="50"/>
      <c r="AC841" s="50"/>
      <c r="AD841" s="50"/>
    </row>
    <row r="842" spans="18:30" ht="15">
      <c r="R842" s="50"/>
      <c r="S842" s="50"/>
      <c r="T842" s="50"/>
      <c r="U842" s="50"/>
      <c r="V842" s="50"/>
      <c r="W842" s="50"/>
      <c r="X842" s="50"/>
      <c r="Y842" s="50"/>
      <c r="Z842" s="50"/>
      <c r="AA842" s="50"/>
      <c r="AB842" s="50"/>
      <c r="AC842" s="50"/>
      <c r="AD842" s="50"/>
    </row>
    <row r="843" spans="18:30" ht="15">
      <c r="R843" s="50"/>
      <c r="S843" s="50"/>
      <c r="T843" s="50"/>
      <c r="U843" s="50"/>
      <c r="V843" s="50"/>
      <c r="W843" s="50"/>
      <c r="X843" s="50"/>
      <c r="Y843" s="50"/>
      <c r="Z843" s="50"/>
      <c r="AA843" s="50"/>
      <c r="AB843" s="50"/>
      <c r="AC843" s="50"/>
      <c r="AD843" s="50"/>
    </row>
    <row r="844" spans="18:30" ht="15">
      <c r="R844" s="50"/>
      <c r="S844" s="50"/>
      <c r="T844" s="50"/>
      <c r="U844" s="50"/>
      <c r="V844" s="50"/>
      <c r="W844" s="50"/>
      <c r="X844" s="50"/>
      <c r="Y844" s="50"/>
      <c r="Z844" s="50"/>
      <c r="AA844" s="50"/>
      <c r="AB844" s="50"/>
      <c r="AC844" s="50"/>
      <c r="AD844" s="50"/>
    </row>
    <row r="845" spans="18:30" ht="15">
      <c r="R845" s="50"/>
      <c r="S845" s="50"/>
      <c r="T845" s="50"/>
      <c r="U845" s="50"/>
      <c r="V845" s="50"/>
      <c r="W845" s="50"/>
      <c r="X845" s="50"/>
      <c r="Y845" s="50"/>
      <c r="Z845" s="50"/>
      <c r="AA845" s="50"/>
      <c r="AB845" s="50"/>
      <c r="AC845" s="50"/>
      <c r="AD845" s="50"/>
    </row>
    <row r="846" spans="18:30" ht="15">
      <c r="R846" s="50"/>
      <c r="S846" s="50"/>
      <c r="T846" s="50"/>
      <c r="U846" s="50"/>
      <c r="V846" s="50"/>
      <c r="W846" s="50"/>
      <c r="X846" s="50"/>
      <c r="Y846" s="50"/>
      <c r="Z846" s="50"/>
      <c r="AA846" s="50"/>
      <c r="AB846" s="50"/>
      <c r="AC846" s="50"/>
      <c r="AD846" s="50"/>
    </row>
    <row r="847" spans="18:30" ht="15">
      <c r="R847" s="50"/>
      <c r="S847" s="50"/>
      <c r="T847" s="50"/>
      <c r="U847" s="50"/>
      <c r="V847" s="50"/>
      <c r="W847" s="50"/>
      <c r="X847" s="50"/>
      <c r="Y847" s="50"/>
      <c r="Z847" s="50"/>
      <c r="AA847" s="50"/>
      <c r="AB847" s="50"/>
      <c r="AC847" s="50"/>
      <c r="AD847" s="50"/>
    </row>
    <row r="848" spans="18:30" ht="15">
      <c r="R848" s="50"/>
      <c r="S848" s="50"/>
      <c r="T848" s="50"/>
      <c r="U848" s="50"/>
      <c r="V848" s="50"/>
      <c r="W848" s="50"/>
      <c r="X848" s="50"/>
      <c r="Y848" s="50"/>
      <c r="Z848" s="50"/>
      <c r="AA848" s="50"/>
      <c r="AB848" s="50"/>
      <c r="AC848" s="50"/>
      <c r="AD848" s="50"/>
    </row>
    <row r="849" spans="18:30" ht="15">
      <c r="R849" s="50"/>
      <c r="S849" s="50"/>
      <c r="T849" s="50"/>
      <c r="U849" s="50"/>
      <c r="V849" s="50"/>
      <c r="W849" s="50"/>
      <c r="X849" s="50"/>
      <c r="Y849" s="50"/>
      <c r="Z849" s="50"/>
      <c r="AA849" s="50"/>
      <c r="AB849" s="50"/>
      <c r="AC849" s="50"/>
      <c r="AD849" s="50"/>
    </row>
    <row r="850" spans="18:30" ht="15">
      <c r="R850" s="50"/>
      <c r="S850" s="50"/>
      <c r="T850" s="50"/>
      <c r="U850" s="50"/>
      <c r="V850" s="50"/>
      <c r="W850" s="50"/>
      <c r="X850" s="50"/>
      <c r="Y850" s="50"/>
      <c r="Z850" s="50"/>
      <c r="AA850" s="50"/>
      <c r="AB850" s="50"/>
      <c r="AC850" s="50"/>
      <c r="AD850" s="50"/>
    </row>
    <row r="851" spans="18:30" ht="15">
      <c r="R851" s="50"/>
      <c r="S851" s="50"/>
      <c r="T851" s="50"/>
      <c r="U851" s="50"/>
      <c r="V851" s="50"/>
      <c r="W851" s="50"/>
      <c r="X851" s="50"/>
      <c r="Y851" s="50"/>
      <c r="Z851" s="50"/>
      <c r="AA851" s="50"/>
      <c r="AB851" s="50"/>
      <c r="AC851" s="50"/>
      <c r="AD851" s="50"/>
    </row>
    <row r="852" spans="18:30" ht="15">
      <c r="R852" s="50"/>
      <c r="S852" s="50"/>
      <c r="T852" s="50"/>
      <c r="U852" s="50"/>
      <c r="V852" s="50"/>
      <c r="W852" s="50"/>
      <c r="X852" s="50"/>
      <c r="Y852" s="50"/>
      <c r="Z852" s="50"/>
      <c r="AA852" s="50"/>
      <c r="AB852" s="50"/>
      <c r="AC852" s="50"/>
      <c r="AD852" s="50"/>
    </row>
    <row r="853" spans="18:30" ht="15">
      <c r="R853" s="50"/>
      <c r="S853" s="50"/>
      <c r="T853" s="50"/>
      <c r="U853" s="50"/>
      <c r="V853" s="50"/>
      <c r="W853" s="50"/>
      <c r="X853" s="50"/>
      <c r="Y853" s="50"/>
      <c r="Z853" s="50"/>
      <c r="AA853" s="50"/>
      <c r="AB853" s="50"/>
      <c r="AC853" s="50"/>
      <c r="AD853" s="50"/>
    </row>
    <row r="854" spans="18:30" ht="15">
      <c r="R854" s="50"/>
      <c r="S854" s="50"/>
      <c r="T854" s="50"/>
      <c r="U854" s="50"/>
      <c r="V854" s="50"/>
      <c r="W854" s="50"/>
      <c r="X854" s="50"/>
      <c r="Y854" s="50"/>
      <c r="Z854" s="50"/>
      <c r="AA854" s="50"/>
      <c r="AB854" s="50"/>
      <c r="AC854" s="50"/>
      <c r="AD854" s="50"/>
    </row>
    <row r="855" spans="18:30" ht="15">
      <c r="R855" s="50"/>
      <c r="S855" s="50"/>
      <c r="T855" s="50"/>
      <c r="U855" s="50"/>
      <c r="V855" s="50"/>
      <c r="W855" s="50"/>
      <c r="X855" s="50"/>
      <c r="Y855" s="50"/>
      <c r="Z855" s="50"/>
      <c r="AA855" s="50"/>
      <c r="AB855" s="50"/>
      <c r="AC855" s="50"/>
      <c r="AD855" s="50"/>
    </row>
    <row r="856" spans="18:30" ht="15">
      <c r="R856" s="50"/>
      <c r="S856" s="50"/>
      <c r="T856" s="50"/>
      <c r="U856" s="50"/>
      <c r="V856" s="50"/>
      <c r="W856" s="50"/>
      <c r="X856" s="50"/>
      <c r="Y856" s="50"/>
      <c r="Z856" s="50"/>
      <c r="AA856" s="50"/>
      <c r="AB856" s="50"/>
      <c r="AC856" s="50"/>
      <c r="AD856" s="50"/>
    </row>
    <row r="857" spans="18:30" ht="15">
      <c r="R857" s="50"/>
      <c r="S857" s="50"/>
      <c r="T857" s="50"/>
      <c r="U857" s="50"/>
      <c r="V857" s="50"/>
      <c r="W857" s="50"/>
      <c r="X857" s="50"/>
      <c r="Y857" s="50"/>
      <c r="Z857" s="50"/>
      <c r="AA857" s="50"/>
      <c r="AB857" s="50"/>
      <c r="AC857" s="50"/>
      <c r="AD857" s="50"/>
    </row>
    <row r="858" spans="18:30" ht="15">
      <c r="R858" s="50"/>
      <c r="S858" s="50"/>
      <c r="T858" s="50"/>
      <c r="U858" s="50"/>
      <c r="V858" s="50"/>
      <c r="W858" s="50"/>
      <c r="X858" s="50"/>
      <c r="Y858" s="50"/>
      <c r="Z858" s="50"/>
      <c r="AA858" s="50"/>
      <c r="AB858" s="50"/>
      <c r="AC858" s="50"/>
      <c r="AD858" s="50"/>
    </row>
    <row r="859" spans="18:30" ht="15">
      <c r="R859" s="50"/>
      <c r="S859" s="50"/>
      <c r="T859" s="50"/>
      <c r="U859" s="50"/>
      <c r="V859" s="50"/>
      <c r="W859" s="50"/>
      <c r="X859" s="50"/>
      <c r="Y859" s="50"/>
      <c r="Z859" s="50"/>
      <c r="AA859" s="50"/>
      <c r="AB859" s="50"/>
      <c r="AC859" s="50"/>
      <c r="AD859" s="50"/>
    </row>
    <row r="860" spans="18:30" ht="15">
      <c r="R860" s="50"/>
      <c r="S860" s="50"/>
      <c r="T860" s="50"/>
      <c r="U860" s="50"/>
      <c r="V860" s="50"/>
      <c r="W860" s="50"/>
      <c r="X860" s="50"/>
      <c r="Y860" s="50"/>
      <c r="Z860" s="50"/>
      <c r="AA860" s="50"/>
      <c r="AB860" s="50"/>
      <c r="AC860" s="50"/>
      <c r="AD860" s="50"/>
    </row>
    <row r="861" spans="18:30" ht="15">
      <c r="R861" s="50"/>
      <c r="S861" s="50"/>
      <c r="T861" s="50"/>
      <c r="U861" s="50"/>
      <c r="V861" s="50"/>
      <c r="W861" s="50"/>
      <c r="X861" s="50"/>
      <c r="Y861" s="50"/>
      <c r="Z861" s="50"/>
      <c r="AA861" s="50"/>
      <c r="AB861" s="50"/>
      <c r="AC861" s="50"/>
      <c r="AD861" s="50"/>
    </row>
    <row r="862" spans="18:30" ht="15">
      <c r="R862" s="50"/>
      <c r="S862" s="50"/>
      <c r="T862" s="50"/>
      <c r="U862" s="50"/>
      <c r="V862" s="50"/>
      <c r="W862" s="50"/>
      <c r="X862" s="50"/>
      <c r="Y862" s="50"/>
      <c r="Z862" s="50"/>
      <c r="AA862" s="50"/>
      <c r="AB862" s="50"/>
      <c r="AC862" s="50"/>
      <c r="AD862" s="50"/>
    </row>
    <row r="863" spans="18:30" ht="15">
      <c r="R863" s="50"/>
      <c r="S863" s="50"/>
      <c r="T863" s="50"/>
      <c r="U863" s="50"/>
      <c r="V863" s="50"/>
      <c r="W863" s="50"/>
      <c r="X863" s="50"/>
      <c r="Y863" s="50"/>
      <c r="Z863" s="50"/>
      <c r="AA863" s="50"/>
      <c r="AB863" s="50"/>
      <c r="AC863" s="50"/>
      <c r="AD863" s="50"/>
    </row>
    <row r="864" spans="18:30" ht="15">
      <c r="R864" s="50"/>
      <c r="S864" s="50"/>
      <c r="T864" s="50"/>
      <c r="U864" s="50"/>
      <c r="V864" s="50"/>
      <c r="W864" s="50"/>
      <c r="X864" s="50"/>
      <c r="Y864" s="50"/>
      <c r="Z864" s="50"/>
      <c r="AA864" s="50"/>
      <c r="AB864" s="50"/>
      <c r="AC864" s="50"/>
      <c r="AD864" s="50"/>
    </row>
    <row r="865" spans="18:30" ht="15">
      <c r="R865" s="50"/>
      <c r="S865" s="50"/>
      <c r="T865" s="50"/>
      <c r="U865" s="50"/>
      <c r="V865" s="50"/>
      <c r="W865" s="50"/>
      <c r="X865" s="50"/>
      <c r="Y865" s="50"/>
      <c r="Z865" s="50"/>
      <c r="AA865" s="50"/>
      <c r="AB865" s="50"/>
      <c r="AC865" s="50"/>
      <c r="AD865" s="50"/>
    </row>
    <row r="866" spans="18:30" ht="15">
      <c r="R866" s="50"/>
      <c r="S866" s="50"/>
      <c r="T866" s="50"/>
      <c r="U866" s="50"/>
      <c r="V866" s="50"/>
      <c r="W866" s="50"/>
      <c r="X866" s="50"/>
      <c r="Y866" s="50"/>
      <c r="Z866" s="50"/>
      <c r="AA866" s="50"/>
      <c r="AB866" s="50"/>
      <c r="AC866" s="50"/>
      <c r="AD866" s="50"/>
    </row>
    <row r="867" spans="18:30" ht="15">
      <c r="R867" s="50"/>
      <c r="S867" s="50"/>
      <c r="T867" s="50"/>
      <c r="U867" s="50"/>
      <c r="V867" s="50"/>
      <c r="W867" s="50"/>
      <c r="X867" s="50"/>
      <c r="Y867" s="50"/>
      <c r="Z867" s="50"/>
      <c r="AA867" s="50"/>
      <c r="AB867" s="50"/>
      <c r="AC867" s="50"/>
      <c r="AD867" s="50"/>
    </row>
    <row r="868" spans="18:30" ht="15">
      <c r="R868" s="50"/>
      <c r="S868" s="50"/>
      <c r="T868" s="50"/>
      <c r="U868" s="50"/>
      <c r="V868" s="50"/>
      <c r="W868" s="50"/>
      <c r="X868" s="50"/>
      <c r="Y868" s="50"/>
      <c r="Z868" s="50"/>
      <c r="AA868" s="50"/>
      <c r="AB868" s="50"/>
      <c r="AC868" s="50"/>
      <c r="AD868" s="50"/>
    </row>
    <row r="869" spans="18:30" ht="15">
      <c r="R869" s="50"/>
      <c r="S869" s="50"/>
      <c r="T869" s="50"/>
      <c r="U869" s="50"/>
      <c r="V869" s="50"/>
      <c r="W869" s="50"/>
      <c r="X869" s="50"/>
      <c r="Y869" s="50"/>
      <c r="Z869" s="50"/>
      <c r="AA869" s="50"/>
      <c r="AB869" s="50"/>
      <c r="AC869" s="50"/>
      <c r="AD869" s="50"/>
    </row>
    <row r="870" spans="18:30" ht="15">
      <c r="R870" s="50"/>
      <c r="S870" s="50"/>
      <c r="T870" s="50"/>
      <c r="U870" s="50"/>
      <c r="V870" s="50"/>
      <c r="W870" s="50"/>
      <c r="X870" s="50"/>
      <c r="Y870" s="50"/>
      <c r="Z870" s="50"/>
      <c r="AA870" s="50"/>
      <c r="AB870" s="50"/>
      <c r="AC870" s="50"/>
      <c r="AD870" s="50"/>
    </row>
    <row r="871" spans="18:30" ht="15">
      <c r="R871" s="50"/>
      <c r="S871" s="50"/>
      <c r="T871" s="50"/>
      <c r="U871" s="50"/>
      <c r="V871" s="50"/>
      <c r="W871" s="50"/>
      <c r="X871" s="50"/>
      <c r="Y871" s="50"/>
      <c r="Z871" s="50"/>
      <c r="AA871" s="50"/>
      <c r="AB871" s="50"/>
      <c r="AC871" s="50"/>
      <c r="AD871" s="50"/>
    </row>
    <row r="872" spans="18:30" ht="15">
      <c r="R872" s="50"/>
      <c r="S872" s="50"/>
      <c r="T872" s="50"/>
      <c r="U872" s="50"/>
      <c r="V872" s="50"/>
      <c r="W872" s="50"/>
      <c r="X872" s="50"/>
      <c r="Y872" s="50"/>
      <c r="Z872" s="50"/>
      <c r="AA872" s="50"/>
      <c r="AB872" s="50"/>
      <c r="AC872" s="50"/>
      <c r="AD872" s="50"/>
    </row>
    <row r="873" spans="18:30" ht="15">
      <c r="R873" s="50"/>
      <c r="S873" s="50"/>
      <c r="T873" s="50"/>
      <c r="U873" s="50"/>
      <c r="V873" s="50"/>
      <c r="W873" s="50"/>
      <c r="X873" s="50"/>
      <c r="Y873" s="50"/>
      <c r="Z873" s="50"/>
      <c r="AA873" s="50"/>
      <c r="AB873" s="50"/>
      <c r="AC873" s="50"/>
      <c r="AD873" s="50"/>
    </row>
    <row r="874" spans="18:30" ht="15">
      <c r="R874" s="50"/>
      <c r="S874" s="50"/>
      <c r="T874" s="50"/>
      <c r="U874" s="50"/>
      <c r="V874" s="50"/>
      <c r="W874" s="50"/>
      <c r="X874" s="50"/>
      <c r="Y874" s="50"/>
      <c r="Z874" s="50"/>
      <c r="AA874" s="50"/>
      <c r="AB874" s="50"/>
      <c r="AC874" s="50"/>
      <c r="AD874" s="50"/>
    </row>
    <row r="875" spans="18:30" ht="15">
      <c r="R875" s="50"/>
      <c r="S875" s="50"/>
      <c r="T875" s="50"/>
      <c r="U875" s="50"/>
      <c r="V875" s="50"/>
      <c r="W875" s="50"/>
      <c r="X875" s="50"/>
      <c r="Y875" s="50"/>
      <c r="Z875" s="50"/>
      <c r="AA875" s="50"/>
      <c r="AB875" s="50"/>
      <c r="AC875" s="50"/>
      <c r="AD875" s="50"/>
    </row>
    <row r="876" spans="18:30" ht="15">
      <c r="R876" s="50"/>
      <c r="S876" s="50"/>
      <c r="T876" s="50"/>
      <c r="U876" s="50"/>
      <c r="V876" s="50"/>
      <c r="W876" s="50"/>
      <c r="X876" s="50"/>
      <c r="Y876" s="50"/>
      <c r="Z876" s="50"/>
      <c r="AA876" s="50"/>
      <c r="AB876" s="50"/>
      <c r="AC876" s="50"/>
      <c r="AD876" s="50"/>
    </row>
    <row r="877" spans="18:30" ht="15">
      <c r="R877" s="50"/>
      <c r="S877" s="50"/>
      <c r="T877" s="50"/>
      <c r="U877" s="50"/>
      <c r="V877" s="50"/>
      <c r="W877" s="50"/>
      <c r="X877" s="50"/>
      <c r="Y877" s="50"/>
      <c r="Z877" s="50"/>
      <c r="AA877" s="50"/>
      <c r="AB877" s="50"/>
      <c r="AC877" s="50"/>
      <c r="AD877" s="50"/>
    </row>
    <row r="878" spans="18:30" ht="15">
      <c r="R878" s="50"/>
      <c r="S878" s="50"/>
      <c r="T878" s="50"/>
      <c r="U878" s="50"/>
      <c r="V878" s="50"/>
      <c r="W878" s="50"/>
      <c r="X878" s="50"/>
      <c r="Y878" s="50"/>
      <c r="Z878" s="50"/>
      <c r="AA878" s="50"/>
      <c r="AB878" s="50"/>
      <c r="AC878" s="50"/>
      <c r="AD878" s="50"/>
    </row>
    <row r="879" spans="18:30" ht="15">
      <c r="R879" s="50"/>
      <c r="S879" s="50"/>
      <c r="T879" s="50"/>
      <c r="U879" s="50"/>
      <c r="V879" s="50"/>
      <c r="W879" s="50"/>
      <c r="X879" s="50"/>
      <c r="Y879" s="50"/>
      <c r="Z879" s="50"/>
      <c r="AA879" s="50"/>
      <c r="AB879" s="50"/>
      <c r="AC879" s="50"/>
      <c r="AD879" s="50"/>
    </row>
    <row r="880" spans="18:30" ht="15">
      <c r="R880" s="50"/>
      <c r="S880" s="50"/>
      <c r="T880" s="50"/>
      <c r="U880" s="50"/>
      <c r="V880" s="50"/>
      <c r="W880" s="50"/>
      <c r="X880" s="50"/>
      <c r="Y880" s="50"/>
      <c r="Z880" s="50"/>
      <c r="AA880" s="50"/>
      <c r="AB880" s="50"/>
      <c r="AC880" s="50"/>
      <c r="AD880" s="50"/>
    </row>
    <row r="881" spans="18:30" ht="15">
      <c r="R881" s="50"/>
      <c r="S881" s="50"/>
      <c r="T881" s="50"/>
      <c r="U881" s="50"/>
      <c r="V881" s="50"/>
      <c r="W881" s="50"/>
      <c r="X881" s="50"/>
      <c r="Y881" s="50"/>
      <c r="Z881" s="50"/>
      <c r="AA881" s="50"/>
      <c r="AB881" s="50"/>
      <c r="AC881" s="50"/>
      <c r="AD881" s="50"/>
    </row>
    <row r="882" spans="18:30" ht="15">
      <c r="R882" s="50"/>
      <c r="S882" s="50"/>
      <c r="T882" s="50"/>
      <c r="U882" s="50"/>
      <c r="V882" s="50"/>
      <c r="W882" s="50"/>
      <c r="X882" s="50"/>
      <c r="Y882" s="50"/>
      <c r="Z882" s="50"/>
      <c r="AA882" s="50"/>
      <c r="AB882" s="50"/>
      <c r="AC882" s="50"/>
      <c r="AD882" s="50"/>
    </row>
    <row r="883" spans="18:30" ht="15">
      <c r="R883" s="50"/>
      <c r="S883" s="50"/>
      <c r="T883" s="50"/>
      <c r="U883" s="50"/>
      <c r="V883" s="50"/>
      <c r="W883" s="50"/>
      <c r="X883" s="50"/>
      <c r="Y883" s="50"/>
      <c r="Z883" s="50"/>
      <c r="AA883" s="50"/>
      <c r="AB883" s="50"/>
      <c r="AC883" s="50"/>
      <c r="AD883" s="50"/>
    </row>
    <row r="884" spans="18:30" ht="15">
      <c r="R884" s="50"/>
      <c r="S884" s="50"/>
      <c r="T884" s="50"/>
      <c r="U884" s="50"/>
      <c r="V884" s="50"/>
      <c r="W884" s="50"/>
      <c r="X884" s="50"/>
      <c r="Y884" s="50"/>
      <c r="Z884" s="50"/>
      <c r="AA884" s="50"/>
      <c r="AB884" s="50"/>
      <c r="AC884" s="50"/>
      <c r="AD884" s="50"/>
    </row>
    <row r="885" spans="18:30" ht="15">
      <c r="R885" s="50"/>
      <c r="S885" s="50"/>
      <c r="T885" s="50"/>
      <c r="U885" s="50"/>
      <c r="V885" s="50"/>
      <c r="W885" s="50"/>
      <c r="X885" s="50"/>
      <c r="Y885" s="50"/>
      <c r="Z885" s="50"/>
      <c r="AA885" s="50"/>
      <c r="AB885" s="50"/>
      <c r="AC885" s="50"/>
      <c r="AD885" s="50"/>
    </row>
    <row r="886" spans="18:30" ht="15">
      <c r="R886" s="50"/>
      <c r="S886" s="50"/>
      <c r="T886" s="50"/>
      <c r="U886" s="50"/>
      <c r="V886" s="50"/>
      <c r="W886" s="50"/>
      <c r="X886" s="50"/>
      <c r="Y886" s="50"/>
      <c r="Z886" s="50"/>
      <c r="AA886" s="50"/>
      <c r="AB886" s="50"/>
      <c r="AC886" s="50"/>
      <c r="AD886" s="50"/>
    </row>
    <row r="887" spans="18:30" ht="15">
      <c r="R887" s="50"/>
      <c r="S887" s="50"/>
      <c r="T887" s="50"/>
      <c r="U887" s="50"/>
      <c r="V887" s="50"/>
      <c r="W887" s="50"/>
      <c r="X887" s="50"/>
      <c r="Y887" s="50"/>
      <c r="Z887" s="50"/>
      <c r="AA887" s="50"/>
      <c r="AB887" s="50"/>
      <c r="AC887" s="50"/>
      <c r="AD887" s="50"/>
    </row>
    <row r="888" spans="18:30" ht="15">
      <c r="R888" s="50"/>
      <c r="S888" s="50"/>
      <c r="T888" s="50"/>
      <c r="U888" s="50"/>
      <c r="V888" s="50"/>
      <c r="W888" s="50"/>
      <c r="X888" s="50"/>
      <c r="Y888" s="50"/>
      <c r="Z888" s="50"/>
      <c r="AA888" s="50"/>
      <c r="AB888" s="50"/>
      <c r="AC888" s="50"/>
      <c r="AD888" s="50"/>
    </row>
    <row r="889" spans="18:30" ht="15">
      <c r="R889" s="50"/>
      <c r="S889" s="50"/>
      <c r="T889" s="50"/>
      <c r="U889" s="50"/>
      <c r="V889" s="50"/>
      <c r="W889" s="50"/>
      <c r="X889" s="50"/>
      <c r="Y889" s="50"/>
      <c r="Z889" s="50"/>
      <c r="AA889" s="50"/>
      <c r="AB889" s="50"/>
      <c r="AC889" s="50"/>
      <c r="AD889" s="50"/>
    </row>
    <row r="890" spans="18:30" ht="15">
      <c r="R890" s="50"/>
      <c r="S890" s="50"/>
      <c r="T890" s="50"/>
      <c r="U890" s="50"/>
      <c r="V890" s="50"/>
      <c r="W890" s="50"/>
      <c r="X890" s="50"/>
      <c r="Y890" s="50"/>
      <c r="Z890" s="50"/>
      <c r="AA890" s="50"/>
      <c r="AB890" s="50"/>
      <c r="AC890" s="50"/>
      <c r="AD890" s="50"/>
    </row>
    <row r="891" spans="18:30" ht="15">
      <c r="R891" s="50"/>
      <c r="S891" s="50"/>
      <c r="T891" s="50"/>
      <c r="U891" s="50"/>
      <c r="V891" s="50"/>
      <c r="W891" s="50"/>
      <c r="X891" s="50"/>
      <c r="Y891" s="50"/>
      <c r="Z891" s="50"/>
      <c r="AA891" s="50"/>
      <c r="AB891" s="50"/>
      <c r="AC891" s="50"/>
      <c r="AD891" s="50"/>
    </row>
    <row r="892" spans="18:30" ht="15">
      <c r="R892" s="50"/>
      <c r="S892" s="50"/>
      <c r="T892" s="50"/>
      <c r="U892" s="50"/>
      <c r="V892" s="50"/>
      <c r="W892" s="50"/>
      <c r="X892" s="50"/>
      <c r="Y892" s="50"/>
      <c r="Z892" s="50"/>
      <c r="AA892" s="50"/>
      <c r="AB892" s="50"/>
      <c r="AC892" s="50"/>
      <c r="AD892" s="50"/>
    </row>
    <row r="893" spans="18:30" ht="15">
      <c r="R893" s="50"/>
      <c r="S893" s="50"/>
      <c r="T893" s="50"/>
      <c r="U893" s="50"/>
      <c r="V893" s="50"/>
      <c r="W893" s="50"/>
      <c r="X893" s="50"/>
      <c r="Y893" s="50"/>
      <c r="Z893" s="50"/>
      <c r="AA893" s="50"/>
      <c r="AB893" s="50"/>
      <c r="AC893" s="50"/>
      <c r="AD893" s="50"/>
    </row>
    <row r="894" spans="18:30" ht="15">
      <c r="R894" s="50"/>
      <c r="S894" s="50"/>
      <c r="T894" s="50"/>
      <c r="U894" s="50"/>
      <c r="V894" s="50"/>
      <c r="W894" s="50"/>
      <c r="X894" s="50"/>
      <c r="Y894" s="50"/>
      <c r="Z894" s="50"/>
      <c r="AA894" s="50"/>
      <c r="AB894" s="50"/>
      <c r="AC894" s="50"/>
      <c r="AD894" s="50"/>
    </row>
    <row r="895" spans="18:30" ht="15">
      <c r="R895" s="50"/>
      <c r="S895" s="50"/>
      <c r="T895" s="50"/>
      <c r="U895" s="50"/>
      <c r="V895" s="50"/>
      <c r="W895" s="50"/>
      <c r="X895" s="50"/>
      <c r="Y895" s="50"/>
      <c r="Z895" s="50"/>
      <c r="AA895" s="50"/>
      <c r="AB895" s="50"/>
      <c r="AC895" s="50"/>
      <c r="AD895" s="50"/>
    </row>
    <row r="896" spans="18:30" ht="15">
      <c r="R896" s="50"/>
      <c r="S896" s="50"/>
      <c r="T896" s="50"/>
      <c r="U896" s="50"/>
      <c r="V896" s="50"/>
      <c r="W896" s="50"/>
      <c r="X896" s="50"/>
      <c r="Y896" s="50"/>
      <c r="Z896" s="50"/>
      <c r="AA896" s="50"/>
      <c r="AB896" s="50"/>
      <c r="AC896" s="50"/>
      <c r="AD896" s="50"/>
    </row>
    <row r="897" spans="18:30" ht="15">
      <c r="R897" s="50"/>
      <c r="S897" s="50"/>
      <c r="T897" s="50"/>
      <c r="U897" s="50"/>
      <c r="V897" s="50"/>
      <c r="W897" s="50"/>
      <c r="X897" s="50"/>
      <c r="Y897" s="50"/>
      <c r="Z897" s="50"/>
      <c r="AA897" s="50"/>
      <c r="AB897" s="50"/>
      <c r="AC897" s="50"/>
      <c r="AD897" s="50"/>
    </row>
    <row r="898" spans="18:30" ht="15">
      <c r="R898" s="50"/>
      <c r="S898" s="50"/>
      <c r="T898" s="50"/>
      <c r="U898" s="50"/>
      <c r="V898" s="50"/>
      <c r="W898" s="50"/>
      <c r="X898" s="50"/>
      <c r="Y898" s="50"/>
      <c r="Z898" s="50"/>
      <c r="AA898" s="50"/>
      <c r="AB898" s="50"/>
      <c r="AC898" s="50"/>
      <c r="AD898" s="50"/>
    </row>
    <row r="899" spans="18:30" ht="15">
      <c r="R899" s="50"/>
      <c r="S899" s="50"/>
      <c r="T899" s="50"/>
      <c r="U899" s="50"/>
      <c r="V899" s="50"/>
      <c r="W899" s="50"/>
      <c r="X899" s="50"/>
      <c r="Y899" s="50"/>
      <c r="Z899" s="50"/>
      <c r="AA899" s="50"/>
      <c r="AB899" s="50"/>
      <c r="AC899" s="50"/>
      <c r="AD899" s="50"/>
    </row>
    <row r="900" spans="18:30" ht="15">
      <c r="R900" s="50"/>
      <c r="S900" s="50"/>
      <c r="T900" s="50"/>
      <c r="U900" s="50"/>
      <c r="V900" s="50"/>
      <c r="W900" s="50"/>
      <c r="X900" s="50"/>
      <c r="Y900" s="50"/>
      <c r="Z900" s="50"/>
      <c r="AA900" s="50"/>
      <c r="AB900" s="50"/>
      <c r="AC900" s="50"/>
      <c r="AD900" s="50"/>
    </row>
    <row r="901" spans="18:30" ht="15">
      <c r="R901" s="50"/>
      <c r="S901" s="50"/>
      <c r="T901" s="50"/>
      <c r="U901" s="50"/>
      <c r="V901" s="50"/>
      <c r="W901" s="50"/>
      <c r="X901" s="50"/>
      <c r="Y901" s="50"/>
      <c r="Z901" s="50"/>
      <c r="AA901" s="50"/>
      <c r="AB901" s="50"/>
      <c r="AC901" s="50"/>
      <c r="AD901" s="50"/>
    </row>
    <row r="902" spans="18:30" ht="15">
      <c r="R902" s="50"/>
      <c r="S902" s="50"/>
      <c r="T902" s="50"/>
      <c r="U902" s="50"/>
      <c r="V902" s="50"/>
      <c r="W902" s="50"/>
      <c r="X902" s="50"/>
      <c r="Y902" s="50"/>
      <c r="Z902" s="50"/>
      <c r="AA902" s="50"/>
      <c r="AB902" s="50"/>
      <c r="AC902" s="50"/>
      <c r="AD902" s="50"/>
    </row>
    <row r="903" spans="18:30" ht="15">
      <c r="R903" s="50"/>
      <c r="S903" s="50"/>
      <c r="T903" s="50"/>
      <c r="U903" s="50"/>
      <c r="V903" s="50"/>
      <c r="W903" s="50"/>
      <c r="X903" s="50"/>
      <c r="Y903" s="50"/>
      <c r="Z903" s="50"/>
      <c r="AA903" s="50"/>
      <c r="AB903" s="50"/>
      <c r="AC903" s="50"/>
      <c r="AD903" s="50"/>
    </row>
    <row r="904" spans="18:30" ht="15">
      <c r="R904" s="50"/>
      <c r="S904" s="50"/>
      <c r="T904" s="50"/>
      <c r="U904" s="50"/>
      <c r="V904" s="50"/>
      <c r="W904" s="50"/>
      <c r="X904" s="50"/>
      <c r="Y904" s="50"/>
      <c r="Z904" s="50"/>
      <c r="AA904" s="50"/>
      <c r="AB904" s="50"/>
      <c r="AC904" s="50"/>
      <c r="AD904" s="50"/>
    </row>
    <row r="905" spans="18:30" ht="15">
      <c r="R905" s="50"/>
      <c r="S905" s="50"/>
      <c r="T905" s="50"/>
      <c r="U905" s="50"/>
      <c r="V905" s="50"/>
      <c r="W905" s="50"/>
      <c r="X905" s="50"/>
      <c r="Y905" s="50"/>
      <c r="Z905" s="50"/>
      <c r="AA905" s="50"/>
      <c r="AB905" s="50"/>
      <c r="AC905" s="50"/>
      <c r="AD905" s="50"/>
    </row>
    <row r="906" spans="18:30" ht="15">
      <c r="R906" s="50"/>
      <c r="S906" s="50"/>
      <c r="T906" s="50"/>
      <c r="U906" s="50"/>
      <c r="V906" s="50"/>
      <c r="W906" s="50"/>
      <c r="X906" s="50"/>
      <c r="Y906" s="50"/>
      <c r="Z906" s="50"/>
      <c r="AA906" s="50"/>
      <c r="AB906" s="50"/>
      <c r="AC906" s="50"/>
      <c r="AD906" s="50"/>
    </row>
    <row r="907" spans="18:30" ht="15">
      <c r="R907" s="50"/>
      <c r="S907" s="50"/>
      <c r="T907" s="50"/>
      <c r="U907" s="50"/>
      <c r="V907" s="50"/>
      <c r="W907" s="50"/>
      <c r="X907" s="50"/>
      <c r="Y907" s="50"/>
      <c r="Z907" s="50"/>
      <c r="AA907" s="50"/>
      <c r="AB907" s="50"/>
      <c r="AC907" s="50"/>
      <c r="AD907" s="50"/>
    </row>
    <row r="908" spans="18:30" ht="15">
      <c r="R908" s="50"/>
      <c r="S908" s="50"/>
      <c r="T908" s="50"/>
      <c r="U908" s="50"/>
      <c r="V908" s="50"/>
      <c r="W908" s="50"/>
      <c r="X908" s="50"/>
      <c r="Y908" s="50"/>
      <c r="Z908" s="50"/>
      <c r="AA908" s="50"/>
      <c r="AB908" s="50"/>
      <c r="AC908" s="50"/>
      <c r="AD908" s="50"/>
    </row>
    <row r="909" spans="18:30" ht="15">
      <c r="R909" s="50"/>
      <c r="S909" s="50"/>
      <c r="T909" s="50"/>
      <c r="U909" s="50"/>
      <c r="V909" s="50"/>
      <c r="W909" s="50"/>
      <c r="X909" s="50"/>
      <c r="Y909" s="50"/>
      <c r="Z909" s="50"/>
      <c r="AA909" s="50"/>
      <c r="AB909" s="50"/>
      <c r="AC909" s="50"/>
      <c r="AD909" s="50"/>
    </row>
    <row r="910" spans="18:30" ht="15">
      <c r="R910" s="50"/>
      <c r="S910" s="50"/>
      <c r="T910" s="50"/>
      <c r="U910" s="50"/>
      <c r="V910" s="50"/>
      <c r="W910" s="50"/>
      <c r="X910" s="50"/>
      <c r="Y910" s="50"/>
      <c r="Z910" s="50"/>
      <c r="AA910" s="50"/>
      <c r="AB910" s="50"/>
      <c r="AC910" s="50"/>
      <c r="AD910" s="50"/>
    </row>
    <row r="911" spans="18:30" ht="15">
      <c r="R911" s="50"/>
      <c r="S911" s="50"/>
      <c r="T911" s="50"/>
      <c r="U911" s="50"/>
      <c r="V911" s="50"/>
      <c r="W911" s="50"/>
      <c r="X911" s="50"/>
      <c r="Y911" s="50"/>
      <c r="Z911" s="50"/>
      <c r="AA911" s="50"/>
      <c r="AB911" s="50"/>
      <c r="AC911" s="50"/>
      <c r="AD911" s="50"/>
    </row>
    <row r="912" spans="18:30" ht="15">
      <c r="R912" s="50"/>
      <c r="S912" s="50"/>
      <c r="T912" s="50"/>
      <c r="U912" s="50"/>
      <c r="V912" s="50"/>
      <c r="W912" s="50"/>
      <c r="X912" s="50"/>
      <c r="Y912" s="50"/>
      <c r="Z912" s="50"/>
      <c r="AA912" s="50"/>
      <c r="AB912" s="50"/>
      <c r="AC912" s="50"/>
      <c r="AD912" s="50"/>
    </row>
    <row r="913" spans="18:30" ht="15">
      <c r="R913" s="50"/>
      <c r="S913" s="50"/>
      <c r="T913" s="50"/>
      <c r="U913" s="50"/>
      <c r="V913" s="50"/>
      <c r="W913" s="50"/>
      <c r="X913" s="50"/>
      <c r="Y913" s="50"/>
      <c r="Z913" s="50"/>
      <c r="AA913" s="50"/>
      <c r="AB913" s="50"/>
      <c r="AC913" s="50"/>
      <c r="AD913" s="50"/>
    </row>
    <row r="914" spans="18:30" ht="15">
      <c r="R914" s="50"/>
      <c r="S914" s="50"/>
      <c r="T914" s="50"/>
      <c r="U914" s="50"/>
      <c r="V914" s="50"/>
      <c r="W914" s="50"/>
      <c r="X914" s="50"/>
      <c r="Y914" s="50"/>
      <c r="Z914" s="50"/>
      <c r="AA914" s="50"/>
      <c r="AB914" s="50"/>
      <c r="AC914" s="50"/>
      <c r="AD914" s="50"/>
    </row>
    <row r="915" spans="18:30" ht="15">
      <c r="R915" s="50"/>
      <c r="S915" s="50"/>
      <c r="T915" s="50"/>
      <c r="U915" s="50"/>
      <c r="V915" s="50"/>
      <c r="W915" s="50"/>
      <c r="X915" s="50"/>
      <c r="Y915" s="50"/>
      <c r="Z915" s="50"/>
      <c r="AA915" s="50"/>
      <c r="AB915" s="50"/>
      <c r="AC915" s="50"/>
      <c r="AD915" s="50"/>
    </row>
    <row r="916" spans="18:30" ht="15">
      <c r="R916" s="50"/>
      <c r="S916" s="50"/>
      <c r="T916" s="50"/>
      <c r="U916" s="50"/>
      <c r="V916" s="50"/>
      <c r="W916" s="50"/>
      <c r="X916" s="50"/>
      <c r="Y916" s="50"/>
      <c r="Z916" s="50"/>
      <c r="AA916" s="50"/>
      <c r="AB916" s="50"/>
      <c r="AC916" s="50"/>
      <c r="AD916" s="50"/>
    </row>
    <row r="917" spans="18:30" ht="15">
      <c r="R917" s="50"/>
      <c r="S917" s="50"/>
      <c r="T917" s="50"/>
      <c r="U917" s="50"/>
      <c r="V917" s="50"/>
      <c r="W917" s="50"/>
      <c r="X917" s="50"/>
      <c r="Y917" s="50"/>
      <c r="Z917" s="50"/>
      <c r="AA917" s="50"/>
      <c r="AB917" s="50"/>
      <c r="AC917" s="50"/>
      <c r="AD917" s="50"/>
    </row>
    <row r="918" spans="18:30" ht="15">
      <c r="R918" s="50"/>
      <c r="S918" s="50"/>
      <c r="T918" s="50"/>
      <c r="U918" s="50"/>
      <c r="V918" s="50"/>
      <c r="W918" s="50"/>
      <c r="X918" s="50"/>
      <c r="Y918" s="50"/>
      <c r="Z918" s="50"/>
      <c r="AA918" s="50"/>
      <c r="AB918" s="50"/>
      <c r="AC918" s="50"/>
      <c r="AD918" s="50"/>
    </row>
    <row r="919" spans="18:30" ht="15">
      <c r="R919" s="50"/>
      <c r="S919" s="50"/>
      <c r="T919" s="50"/>
      <c r="U919" s="50"/>
      <c r="V919" s="50"/>
      <c r="W919" s="50"/>
      <c r="X919" s="50"/>
      <c r="Y919" s="50"/>
      <c r="Z919" s="50"/>
      <c r="AA919" s="50"/>
      <c r="AB919" s="50"/>
      <c r="AC919" s="50"/>
      <c r="AD919" s="50"/>
    </row>
    <row r="920" spans="18:30" ht="15">
      <c r="R920" s="50"/>
      <c r="S920" s="50"/>
      <c r="T920" s="50"/>
      <c r="U920" s="50"/>
      <c r="V920" s="50"/>
      <c r="W920" s="50"/>
      <c r="X920" s="50"/>
      <c r="Y920" s="50"/>
      <c r="Z920" s="50"/>
      <c r="AA920" s="50"/>
      <c r="AB920" s="50"/>
      <c r="AC920" s="50"/>
      <c r="AD920" s="50"/>
    </row>
    <row r="921" spans="18:30" ht="15">
      <c r="R921" s="50"/>
      <c r="S921" s="50"/>
      <c r="T921" s="50"/>
      <c r="U921" s="50"/>
      <c r="V921" s="50"/>
      <c r="W921" s="50"/>
      <c r="X921" s="50"/>
      <c r="Y921" s="50"/>
      <c r="Z921" s="50"/>
      <c r="AA921" s="50"/>
      <c r="AB921" s="50"/>
      <c r="AC921" s="50"/>
      <c r="AD921" s="50"/>
    </row>
    <row r="922" spans="18:30" ht="15">
      <c r="R922" s="50"/>
      <c r="S922" s="50"/>
      <c r="T922" s="50"/>
      <c r="U922" s="50"/>
      <c r="V922" s="50"/>
      <c r="W922" s="50"/>
      <c r="X922" s="50"/>
      <c r="Y922" s="50"/>
      <c r="Z922" s="50"/>
      <c r="AA922" s="50"/>
      <c r="AB922" s="50"/>
      <c r="AC922" s="50"/>
      <c r="AD922" s="50"/>
    </row>
    <row r="923" spans="18:30" ht="15">
      <c r="R923" s="50"/>
      <c r="S923" s="50"/>
      <c r="T923" s="50"/>
      <c r="U923" s="50"/>
      <c r="V923" s="50"/>
      <c r="W923" s="50"/>
      <c r="X923" s="50"/>
      <c r="Y923" s="50"/>
      <c r="Z923" s="50"/>
      <c r="AA923" s="50"/>
      <c r="AB923" s="50"/>
      <c r="AC923" s="50"/>
      <c r="AD923" s="50"/>
    </row>
    <row r="924" spans="18:30" ht="15">
      <c r="R924" s="50"/>
      <c r="S924" s="50"/>
      <c r="T924" s="50"/>
      <c r="U924" s="50"/>
      <c r="V924" s="50"/>
      <c r="W924" s="50"/>
      <c r="X924" s="50"/>
      <c r="Y924" s="50"/>
      <c r="Z924" s="50"/>
      <c r="AA924" s="50"/>
      <c r="AB924" s="50"/>
      <c r="AC924" s="50"/>
      <c r="AD924" s="50"/>
    </row>
    <row r="925" spans="18:30" ht="15">
      <c r="R925" s="50"/>
      <c r="S925" s="50"/>
      <c r="T925" s="50"/>
      <c r="U925" s="50"/>
      <c r="V925" s="50"/>
      <c r="W925" s="50"/>
      <c r="X925" s="50"/>
      <c r="Y925" s="50"/>
      <c r="Z925" s="50"/>
      <c r="AA925" s="50"/>
      <c r="AB925" s="50"/>
      <c r="AC925" s="50"/>
      <c r="AD925" s="50"/>
    </row>
    <row r="926" spans="18:30" ht="15">
      <c r="R926" s="50"/>
      <c r="S926" s="50"/>
      <c r="T926" s="50"/>
      <c r="U926" s="50"/>
      <c r="V926" s="50"/>
      <c r="W926" s="50"/>
      <c r="X926" s="50"/>
      <c r="Y926" s="50"/>
      <c r="Z926" s="50"/>
      <c r="AA926" s="50"/>
      <c r="AB926" s="50"/>
      <c r="AC926" s="50"/>
      <c r="AD926" s="50"/>
    </row>
    <row r="927" spans="18:30" ht="15">
      <c r="R927" s="50"/>
      <c r="S927" s="50"/>
      <c r="T927" s="50"/>
      <c r="U927" s="50"/>
      <c r="V927" s="50"/>
      <c r="W927" s="50"/>
      <c r="X927" s="50"/>
      <c r="Y927" s="50"/>
      <c r="Z927" s="50"/>
      <c r="AA927" s="50"/>
      <c r="AB927" s="50"/>
      <c r="AC927" s="50"/>
      <c r="AD927" s="50"/>
    </row>
    <row r="928" spans="18:30" ht="15">
      <c r="R928" s="50"/>
      <c r="S928" s="50"/>
      <c r="T928" s="50"/>
      <c r="U928" s="50"/>
      <c r="V928" s="50"/>
      <c r="W928" s="50"/>
      <c r="X928" s="50"/>
      <c r="Y928" s="50"/>
      <c r="Z928" s="50"/>
      <c r="AA928" s="50"/>
      <c r="AB928" s="50"/>
      <c r="AC928" s="50"/>
      <c r="AD928" s="50"/>
    </row>
    <row r="929" spans="18:30" ht="15">
      <c r="R929" s="50"/>
      <c r="S929" s="50"/>
      <c r="T929" s="50"/>
      <c r="U929" s="50"/>
      <c r="V929" s="50"/>
      <c r="W929" s="50"/>
      <c r="X929" s="50"/>
      <c r="Y929" s="50"/>
      <c r="Z929" s="50"/>
      <c r="AA929" s="50"/>
      <c r="AB929" s="50"/>
      <c r="AC929" s="50"/>
      <c r="AD929" s="50"/>
    </row>
    <row r="930" spans="18:30" ht="15">
      <c r="R930" s="50"/>
      <c r="S930" s="50"/>
      <c r="T930" s="50"/>
      <c r="U930" s="50"/>
      <c r="V930" s="50"/>
      <c r="W930" s="50"/>
      <c r="X930" s="50"/>
      <c r="Y930" s="50"/>
      <c r="Z930" s="50"/>
      <c r="AA930" s="50"/>
      <c r="AB930" s="50"/>
      <c r="AC930" s="50"/>
      <c r="AD930" s="50"/>
    </row>
    <row r="931" spans="18:30" ht="15">
      <c r="R931" s="50"/>
      <c r="S931" s="50"/>
      <c r="T931" s="50"/>
      <c r="U931" s="50"/>
      <c r="V931" s="50"/>
      <c r="W931" s="50"/>
      <c r="X931" s="50"/>
      <c r="Y931" s="50"/>
      <c r="Z931" s="50"/>
      <c r="AA931" s="50"/>
      <c r="AB931" s="50"/>
      <c r="AC931" s="50"/>
      <c r="AD931" s="50"/>
    </row>
    <row r="932" spans="18:30" ht="15">
      <c r="R932" s="50"/>
      <c r="S932" s="50"/>
      <c r="T932" s="50"/>
      <c r="U932" s="50"/>
      <c r="V932" s="50"/>
      <c r="W932" s="50"/>
      <c r="X932" s="50"/>
      <c r="Y932" s="50"/>
      <c r="Z932" s="50"/>
      <c r="AA932" s="50"/>
      <c r="AB932" s="50"/>
      <c r="AC932" s="50"/>
      <c r="AD932" s="50"/>
    </row>
    <row r="933" spans="18:30" ht="15">
      <c r="R933" s="50"/>
      <c r="S933" s="50"/>
      <c r="T933" s="50"/>
      <c r="U933" s="50"/>
      <c r="V933" s="50"/>
      <c r="W933" s="50"/>
      <c r="X933" s="50"/>
      <c r="Y933" s="50"/>
      <c r="Z933" s="50"/>
      <c r="AA933" s="50"/>
      <c r="AB933" s="50"/>
      <c r="AC933" s="50"/>
      <c r="AD933" s="50"/>
    </row>
    <row r="934" spans="18:30" ht="15">
      <c r="R934" s="50"/>
      <c r="S934" s="50"/>
      <c r="T934" s="50"/>
      <c r="U934" s="50"/>
      <c r="V934" s="50"/>
      <c r="W934" s="50"/>
      <c r="X934" s="50"/>
      <c r="Y934" s="50"/>
      <c r="Z934" s="50"/>
      <c r="AA934" s="50"/>
      <c r="AB934" s="50"/>
      <c r="AC934" s="50"/>
      <c r="AD934" s="50"/>
    </row>
    <row r="935" spans="18:30" ht="15">
      <c r="R935" s="50"/>
      <c r="S935" s="50"/>
      <c r="T935" s="50"/>
      <c r="U935" s="50"/>
      <c r="V935" s="50"/>
      <c r="W935" s="50"/>
      <c r="X935" s="50"/>
      <c r="Y935" s="50"/>
      <c r="Z935" s="50"/>
      <c r="AA935" s="50"/>
      <c r="AB935" s="50"/>
      <c r="AC935" s="50"/>
      <c r="AD935" s="50"/>
    </row>
    <row r="936" spans="18:30" ht="15">
      <c r="R936" s="50"/>
      <c r="S936" s="50"/>
      <c r="T936" s="50"/>
      <c r="U936" s="50"/>
      <c r="V936" s="50"/>
      <c r="W936" s="50"/>
      <c r="X936" s="50"/>
      <c r="Y936" s="50"/>
      <c r="Z936" s="50"/>
      <c r="AA936" s="50"/>
      <c r="AB936" s="50"/>
      <c r="AC936" s="50"/>
      <c r="AD936" s="50"/>
    </row>
    <row r="937" spans="18:30" ht="15">
      <c r="R937" s="50"/>
      <c r="S937" s="50"/>
      <c r="T937" s="50"/>
      <c r="U937" s="50"/>
      <c r="V937" s="50"/>
      <c r="W937" s="50"/>
      <c r="X937" s="50"/>
      <c r="Y937" s="50"/>
      <c r="Z937" s="50"/>
      <c r="AA937" s="50"/>
      <c r="AB937" s="50"/>
      <c r="AC937" s="50"/>
      <c r="AD937" s="50"/>
    </row>
    <row r="938" spans="18:30" ht="15">
      <c r="R938" s="50"/>
      <c r="S938" s="50"/>
      <c r="T938" s="50"/>
      <c r="U938" s="50"/>
      <c r="V938" s="50"/>
      <c r="W938" s="50"/>
      <c r="X938" s="50"/>
      <c r="Y938" s="50"/>
      <c r="Z938" s="50"/>
      <c r="AA938" s="50"/>
      <c r="AB938" s="50"/>
      <c r="AC938" s="50"/>
      <c r="AD938" s="50"/>
    </row>
    <row r="939" spans="18:30" ht="15">
      <c r="R939" s="50"/>
      <c r="S939" s="50"/>
      <c r="T939" s="50"/>
      <c r="U939" s="50"/>
      <c r="V939" s="50"/>
      <c r="W939" s="50"/>
      <c r="X939" s="50"/>
      <c r="Y939" s="50"/>
      <c r="Z939" s="50"/>
      <c r="AA939" s="50"/>
      <c r="AB939" s="50"/>
      <c r="AC939" s="50"/>
      <c r="AD939" s="50"/>
    </row>
    <row r="940" spans="18:30" ht="15">
      <c r="R940" s="50"/>
      <c r="S940" s="50"/>
      <c r="T940" s="50"/>
      <c r="U940" s="50"/>
      <c r="V940" s="50"/>
      <c r="W940" s="50"/>
      <c r="X940" s="50"/>
      <c r="Y940" s="50"/>
      <c r="Z940" s="50"/>
      <c r="AA940" s="50"/>
      <c r="AB940" s="50"/>
      <c r="AC940" s="50"/>
      <c r="AD940" s="50"/>
    </row>
    <row r="941" spans="18:30" ht="15">
      <c r="R941" s="50"/>
      <c r="S941" s="50"/>
      <c r="T941" s="50"/>
      <c r="U941" s="50"/>
      <c r="V941" s="50"/>
      <c r="W941" s="50"/>
      <c r="X941" s="50"/>
      <c r="Y941" s="50"/>
      <c r="Z941" s="50"/>
      <c r="AA941" s="50"/>
      <c r="AB941" s="50"/>
      <c r="AC941" s="50"/>
      <c r="AD941" s="50"/>
    </row>
    <row r="942" spans="18:30" ht="15">
      <c r="R942" s="50"/>
      <c r="S942" s="50"/>
      <c r="T942" s="50"/>
      <c r="U942" s="50"/>
      <c r="V942" s="50"/>
      <c r="W942" s="50"/>
      <c r="X942" s="50"/>
      <c r="Y942" s="50"/>
      <c r="Z942" s="50"/>
      <c r="AA942" s="50"/>
      <c r="AB942" s="50"/>
      <c r="AC942" s="50"/>
      <c r="AD942" s="50"/>
    </row>
    <row r="943" spans="18:30" ht="15">
      <c r="R943" s="50"/>
      <c r="S943" s="50"/>
      <c r="T943" s="50"/>
      <c r="U943" s="50"/>
      <c r="V943" s="50"/>
      <c r="W943" s="50"/>
      <c r="X943" s="50"/>
      <c r="Y943" s="50"/>
      <c r="Z943" s="50"/>
      <c r="AA943" s="50"/>
      <c r="AB943" s="50"/>
      <c r="AC943" s="50"/>
      <c r="AD943" s="50"/>
    </row>
    <row r="944" spans="18:30" ht="15">
      <c r="R944" s="50"/>
      <c r="S944" s="50"/>
      <c r="T944" s="50"/>
      <c r="U944" s="50"/>
      <c r="V944" s="50"/>
      <c r="W944" s="50"/>
      <c r="X944" s="50"/>
      <c r="Y944" s="50"/>
      <c r="Z944" s="50"/>
      <c r="AA944" s="50"/>
      <c r="AB944" s="50"/>
      <c r="AC944" s="50"/>
      <c r="AD944" s="50"/>
    </row>
    <row r="945" spans="18:30" ht="15">
      <c r="R945" s="50"/>
      <c r="S945" s="50"/>
      <c r="T945" s="50"/>
      <c r="U945" s="50"/>
      <c r="V945" s="50"/>
      <c r="W945" s="50"/>
      <c r="X945" s="50"/>
      <c r="Y945" s="50"/>
      <c r="Z945" s="50"/>
      <c r="AA945" s="50"/>
      <c r="AB945" s="50"/>
      <c r="AC945" s="50"/>
      <c r="AD945" s="50"/>
    </row>
    <row r="946" spans="18:30" ht="15">
      <c r="R946" s="50"/>
      <c r="S946" s="50"/>
      <c r="T946" s="50"/>
      <c r="U946" s="50"/>
      <c r="V946" s="50"/>
      <c r="W946" s="50"/>
      <c r="X946" s="50"/>
      <c r="Y946" s="50"/>
      <c r="Z946" s="50"/>
      <c r="AA946" s="50"/>
      <c r="AB946" s="50"/>
      <c r="AC946" s="50"/>
      <c r="AD946" s="50"/>
    </row>
    <row r="947" spans="18:30" ht="15">
      <c r="R947" s="50"/>
      <c r="S947" s="50"/>
      <c r="T947" s="50"/>
      <c r="U947" s="50"/>
      <c r="V947" s="50"/>
      <c r="W947" s="50"/>
      <c r="X947" s="50"/>
      <c r="Y947" s="50"/>
      <c r="Z947" s="50"/>
      <c r="AA947" s="50"/>
      <c r="AB947" s="50"/>
      <c r="AC947" s="50"/>
      <c r="AD947" s="50"/>
    </row>
    <row r="948" spans="18:30" ht="15">
      <c r="R948" s="50"/>
      <c r="S948" s="50"/>
      <c r="T948" s="50"/>
      <c r="U948" s="50"/>
      <c r="V948" s="50"/>
      <c r="W948" s="50"/>
      <c r="X948" s="50"/>
      <c r="Y948" s="50"/>
      <c r="Z948" s="50"/>
      <c r="AA948" s="50"/>
      <c r="AB948" s="50"/>
      <c r="AC948" s="50"/>
      <c r="AD948" s="50"/>
    </row>
    <row r="949" spans="18:30" ht="15">
      <c r="R949" s="50"/>
      <c r="S949" s="50"/>
      <c r="T949" s="50"/>
      <c r="U949" s="50"/>
      <c r="V949" s="50"/>
      <c r="W949" s="50"/>
      <c r="X949" s="50"/>
      <c r="Y949" s="50"/>
      <c r="Z949" s="50"/>
      <c r="AA949" s="50"/>
      <c r="AB949" s="50"/>
      <c r="AC949" s="50"/>
      <c r="AD949" s="50"/>
    </row>
    <row r="950" spans="18:30" ht="15">
      <c r="R950" s="50"/>
      <c r="S950" s="50"/>
      <c r="T950" s="50"/>
      <c r="U950" s="50"/>
      <c r="V950" s="50"/>
      <c r="W950" s="50"/>
      <c r="X950" s="50"/>
      <c r="Y950" s="50"/>
      <c r="Z950" s="50"/>
      <c r="AA950" s="50"/>
      <c r="AB950" s="50"/>
      <c r="AC950" s="50"/>
      <c r="AD950" s="50"/>
    </row>
    <row r="951" spans="18:30" ht="15">
      <c r="R951" s="50"/>
      <c r="S951" s="50"/>
      <c r="T951" s="50"/>
      <c r="U951" s="50"/>
      <c r="V951" s="50"/>
      <c r="W951" s="50"/>
      <c r="X951" s="50"/>
      <c r="Y951" s="50"/>
      <c r="Z951" s="50"/>
      <c r="AA951" s="50"/>
      <c r="AB951" s="50"/>
      <c r="AC951" s="50"/>
      <c r="AD951" s="50"/>
    </row>
    <row r="952" spans="18:30" ht="15">
      <c r="R952" s="50"/>
      <c r="S952" s="50"/>
      <c r="T952" s="50"/>
      <c r="U952" s="50"/>
      <c r="V952" s="50"/>
      <c r="W952" s="50"/>
      <c r="X952" s="50"/>
      <c r="Y952" s="50"/>
      <c r="Z952" s="50"/>
      <c r="AA952" s="50"/>
      <c r="AB952" s="50"/>
      <c r="AC952" s="50"/>
      <c r="AD952" s="50"/>
    </row>
    <row r="953" spans="18:30" ht="15">
      <c r="R953" s="50"/>
      <c r="S953" s="50"/>
      <c r="T953" s="50"/>
      <c r="U953" s="50"/>
      <c r="V953" s="50"/>
      <c r="W953" s="50"/>
      <c r="X953" s="50"/>
      <c r="Y953" s="50"/>
      <c r="Z953" s="50"/>
      <c r="AA953" s="50"/>
      <c r="AB953" s="50"/>
      <c r="AC953" s="50"/>
      <c r="AD953" s="50"/>
    </row>
    <row r="954" spans="18:30" ht="15">
      <c r="R954" s="50"/>
      <c r="S954" s="50"/>
      <c r="T954" s="50"/>
      <c r="U954" s="50"/>
      <c r="V954" s="50"/>
      <c r="W954" s="50"/>
      <c r="X954" s="50"/>
      <c r="Y954" s="50"/>
      <c r="Z954" s="50"/>
      <c r="AA954" s="50"/>
      <c r="AB954" s="50"/>
      <c r="AC954" s="50"/>
      <c r="AD954" s="50"/>
    </row>
    <row r="955" spans="18:30" ht="15">
      <c r="R955" s="50"/>
      <c r="S955" s="50"/>
      <c r="T955" s="50"/>
      <c r="U955" s="50"/>
      <c r="V955" s="50"/>
      <c r="W955" s="50"/>
      <c r="X955" s="50"/>
      <c r="Y955" s="50"/>
      <c r="Z955" s="50"/>
      <c r="AA955" s="50"/>
      <c r="AB955" s="50"/>
      <c r="AC955" s="50"/>
      <c r="AD955" s="50"/>
    </row>
    <row r="956" spans="18:30" ht="15">
      <c r="R956" s="50"/>
      <c r="S956" s="50"/>
      <c r="T956" s="50"/>
      <c r="U956" s="50"/>
      <c r="V956" s="50"/>
      <c r="W956" s="50"/>
      <c r="X956" s="50"/>
      <c r="Y956" s="50"/>
      <c r="Z956" s="50"/>
      <c r="AA956" s="50"/>
      <c r="AB956" s="50"/>
      <c r="AC956" s="50"/>
      <c r="AD956" s="50"/>
    </row>
    <row r="957" spans="18:30" ht="15">
      <c r="R957" s="50"/>
      <c r="S957" s="50"/>
      <c r="T957" s="50"/>
      <c r="U957" s="50"/>
      <c r="V957" s="50"/>
      <c r="W957" s="50"/>
      <c r="X957" s="50"/>
      <c r="Y957" s="50"/>
      <c r="Z957" s="50"/>
      <c r="AA957" s="50"/>
      <c r="AB957" s="50"/>
      <c r="AC957" s="50"/>
      <c r="AD957" s="50"/>
    </row>
    <row r="958" spans="18:30" ht="15">
      <c r="R958" s="50"/>
      <c r="S958" s="50"/>
      <c r="T958" s="50"/>
      <c r="U958" s="50"/>
      <c r="V958" s="50"/>
      <c r="W958" s="50"/>
      <c r="X958" s="50"/>
      <c r="Y958" s="50"/>
      <c r="Z958" s="50"/>
      <c r="AA958" s="50"/>
      <c r="AB958" s="50"/>
      <c r="AC958" s="50"/>
      <c r="AD958" s="50"/>
    </row>
    <row r="959" spans="18:30" ht="15">
      <c r="R959" s="50"/>
      <c r="S959" s="50"/>
      <c r="T959" s="50"/>
      <c r="U959" s="50"/>
      <c r="V959" s="50"/>
      <c r="W959" s="50"/>
      <c r="X959" s="50"/>
      <c r="Y959" s="50"/>
      <c r="Z959" s="50"/>
      <c r="AA959" s="50"/>
      <c r="AB959" s="50"/>
      <c r="AC959" s="50"/>
      <c r="AD959" s="50"/>
    </row>
    <row r="960" spans="18:30" ht="15">
      <c r="R960" s="50"/>
      <c r="S960" s="50"/>
      <c r="T960" s="50"/>
      <c r="U960" s="50"/>
      <c r="V960" s="50"/>
      <c r="W960" s="50"/>
      <c r="X960" s="50"/>
      <c r="Y960" s="50"/>
      <c r="Z960" s="50"/>
      <c r="AA960" s="50"/>
      <c r="AB960" s="50"/>
      <c r="AC960" s="50"/>
      <c r="AD960" s="50"/>
    </row>
    <row r="961" spans="18:30" ht="15">
      <c r="R961" s="50"/>
      <c r="S961" s="50"/>
      <c r="T961" s="50"/>
      <c r="U961" s="50"/>
      <c r="V961" s="50"/>
      <c r="W961" s="50"/>
      <c r="X961" s="50"/>
      <c r="Y961" s="50"/>
      <c r="Z961" s="50"/>
      <c r="AA961" s="50"/>
      <c r="AB961" s="50"/>
      <c r="AC961" s="50"/>
      <c r="AD961" s="50"/>
    </row>
    <row r="962" spans="18:30" ht="15">
      <c r="R962" s="50"/>
      <c r="S962" s="50"/>
      <c r="T962" s="50"/>
      <c r="U962" s="50"/>
      <c r="V962" s="50"/>
      <c r="W962" s="50"/>
      <c r="X962" s="50"/>
      <c r="Y962" s="50"/>
      <c r="Z962" s="50"/>
      <c r="AA962" s="50"/>
      <c r="AB962" s="50"/>
      <c r="AC962" s="50"/>
      <c r="AD962" s="50"/>
    </row>
    <row r="963" spans="18:30" ht="15">
      <c r="R963" s="50"/>
      <c r="S963" s="50"/>
      <c r="T963" s="50"/>
      <c r="U963" s="50"/>
      <c r="V963" s="50"/>
      <c r="W963" s="50"/>
      <c r="X963" s="50"/>
      <c r="Y963" s="50"/>
      <c r="Z963" s="50"/>
      <c r="AA963" s="50"/>
      <c r="AB963" s="50"/>
      <c r="AC963" s="50"/>
      <c r="AD963" s="50"/>
    </row>
    <row r="964" spans="18:30" ht="15">
      <c r="R964" s="50"/>
      <c r="S964" s="50"/>
      <c r="T964" s="50"/>
      <c r="U964" s="50"/>
      <c r="V964" s="50"/>
      <c r="W964" s="50"/>
      <c r="X964" s="50"/>
      <c r="Y964" s="50"/>
      <c r="Z964" s="50"/>
      <c r="AA964" s="50"/>
      <c r="AB964" s="50"/>
      <c r="AC964" s="50"/>
      <c r="AD964" s="50"/>
    </row>
    <row r="965" spans="18:30" ht="15">
      <c r="R965" s="50"/>
      <c r="S965" s="50"/>
      <c r="T965" s="50"/>
      <c r="U965" s="50"/>
      <c r="V965" s="50"/>
      <c r="W965" s="50"/>
      <c r="X965" s="50"/>
      <c r="Y965" s="50"/>
      <c r="Z965" s="50"/>
      <c r="AA965" s="50"/>
      <c r="AB965" s="50"/>
      <c r="AC965" s="50"/>
      <c r="AD965" s="50"/>
    </row>
    <row r="966" spans="18:30" ht="15">
      <c r="R966" s="50"/>
      <c r="S966" s="50"/>
      <c r="T966" s="50"/>
      <c r="U966" s="50"/>
      <c r="V966" s="50"/>
      <c r="W966" s="50"/>
      <c r="X966" s="50"/>
      <c r="Y966" s="50"/>
      <c r="Z966" s="50"/>
      <c r="AA966" s="50"/>
      <c r="AB966" s="50"/>
      <c r="AC966" s="50"/>
      <c r="AD966" s="50"/>
    </row>
    <row r="967" spans="18:30" ht="15">
      <c r="R967" s="50"/>
      <c r="S967" s="50"/>
      <c r="T967" s="50"/>
      <c r="U967" s="50"/>
      <c r="V967" s="50"/>
      <c r="W967" s="50"/>
      <c r="X967" s="50"/>
      <c r="Y967" s="50"/>
      <c r="Z967" s="50"/>
      <c r="AA967" s="50"/>
      <c r="AB967" s="50"/>
      <c r="AC967" s="50"/>
      <c r="AD967" s="50"/>
    </row>
    <row r="968" spans="18:30" ht="15">
      <c r="R968" s="50"/>
      <c r="S968" s="50"/>
      <c r="T968" s="50"/>
      <c r="U968" s="50"/>
      <c r="V968" s="50"/>
      <c r="W968" s="50"/>
      <c r="X968" s="50"/>
      <c r="Y968" s="50"/>
      <c r="Z968" s="50"/>
      <c r="AA968" s="50"/>
      <c r="AB968" s="50"/>
      <c r="AC968" s="50"/>
      <c r="AD968" s="50"/>
    </row>
    <row r="969" spans="18:30" ht="15">
      <c r="R969" s="50"/>
      <c r="S969" s="50"/>
      <c r="T969" s="50"/>
      <c r="U969" s="50"/>
      <c r="V969" s="50"/>
      <c r="W969" s="50"/>
      <c r="X969" s="50"/>
      <c r="Y969" s="50"/>
      <c r="Z969" s="50"/>
      <c r="AA969" s="50"/>
      <c r="AB969" s="50"/>
      <c r="AC969" s="50"/>
      <c r="AD969" s="50"/>
    </row>
    <row r="970" spans="18:30" ht="15">
      <c r="R970" s="50"/>
      <c r="S970" s="50"/>
      <c r="T970" s="50"/>
      <c r="U970" s="50"/>
      <c r="V970" s="50"/>
      <c r="W970" s="50"/>
      <c r="X970" s="50"/>
      <c r="Y970" s="50"/>
      <c r="Z970" s="50"/>
      <c r="AA970" s="50"/>
      <c r="AB970" s="50"/>
      <c r="AC970" s="50"/>
      <c r="AD970" s="50"/>
    </row>
    <row r="971" spans="18:30" ht="15">
      <c r="R971" s="50"/>
      <c r="S971" s="50"/>
      <c r="T971" s="50"/>
      <c r="U971" s="50"/>
      <c r="V971" s="50"/>
      <c r="W971" s="50"/>
      <c r="X971" s="50"/>
      <c r="Y971" s="50"/>
      <c r="Z971" s="50"/>
      <c r="AA971" s="50"/>
      <c r="AB971" s="50"/>
      <c r="AC971" s="50"/>
      <c r="AD971" s="50"/>
    </row>
    <row r="972" spans="18:30" ht="15">
      <c r="R972" s="50"/>
      <c r="S972" s="50"/>
      <c r="T972" s="50"/>
      <c r="U972" s="50"/>
      <c r="V972" s="50"/>
      <c r="W972" s="50"/>
      <c r="X972" s="50"/>
      <c r="Y972" s="50"/>
      <c r="Z972" s="50"/>
      <c r="AA972" s="50"/>
      <c r="AB972" s="50"/>
      <c r="AC972" s="50"/>
      <c r="AD972" s="50"/>
    </row>
    <row r="973" spans="18:30" ht="15">
      <c r="R973" s="50"/>
      <c r="S973" s="50"/>
      <c r="T973" s="50"/>
      <c r="U973" s="50"/>
      <c r="V973" s="50"/>
      <c r="W973" s="50"/>
      <c r="X973" s="50"/>
      <c r="Y973" s="50"/>
      <c r="Z973" s="50"/>
      <c r="AA973" s="50"/>
      <c r="AB973" s="50"/>
      <c r="AC973" s="50"/>
      <c r="AD973" s="50"/>
    </row>
    <row r="974" spans="18:30" ht="15">
      <c r="R974" s="50"/>
      <c r="S974" s="50"/>
      <c r="T974" s="50"/>
      <c r="U974" s="50"/>
      <c r="V974" s="50"/>
      <c r="W974" s="50"/>
      <c r="X974" s="50"/>
      <c r="Y974" s="50"/>
      <c r="Z974" s="50"/>
      <c r="AA974" s="50"/>
      <c r="AB974" s="50"/>
      <c r="AC974" s="50"/>
      <c r="AD974" s="50"/>
    </row>
    <row r="975" spans="18:30" ht="15">
      <c r="R975" s="50"/>
      <c r="S975" s="50"/>
      <c r="T975" s="50"/>
      <c r="U975" s="50"/>
      <c r="V975" s="50"/>
      <c r="W975" s="50"/>
      <c r="X975" s="50"/>
      <c r="Y975" s="50"/>
      <c r="Z975" s="50"/>
      <c r="AA975" s="50"/>
      <c r="AB975" s="50"/>
      <c r="AC975" s="50"/>
      <c r="AD975" s="50"/>
    </row>
    <row r="976" spans="18:30" ht="15">
      <c r="R976" s="50"/>
      <c r="S976" s="50"/>
      <c r="T976" s="50"/>
      <c r="U976" s="50"/>
      <c r="V976" s="50"/>
      <c r="W976" s="50"/>
      <c r="X976" s="50"/>
      <c r="Y976" s="50"/>
      <c r="Z976" s="50"/>
      <c r="AA976" s="50"/>
      <c r="AB976" s="50"/>
      <c r="AC976" s="50"/>
      <c r="AD976" s="50"/>
    </row>
    <row r="977" spans="18:30" ht="15">
      <c r="R977" s="50"/>
      <c r="S977" s="50"/>
      <c r="T977" s="50"/>
      <c r="U977" s="50"/>
      <c r="V977" s="50"/>
      <c r="W977" s="50"/>
      <c r="X977" s="50"/>
      <c r="Y977" s="50"/>
      <c r="Z977" s="50"/>
      <c r="AA977" s="50"/>
      <c r="AB977" s="50"/>
      <c r="AC977" s="50"/>
      <c r="AD977" s="50"/>
    </row>
    <row r="978" spans="18:30" ht="15">
      <c r="R978" s="50"/>
      <c r="S978" s="50"/>
      <c r="T978" s="50"/>
      <c r="U978" s="50"/>
      <c r="V978" s="50"/>
      <c r="W978" s="50"/>
      <c r="X978" s="50"/>
      <c r="Y978" s="50"/>
      <c r="Z978" s="50"/>
      <c r="AA978" s="50"/>
      <c r="AB978" s="50"/>
      <c r="AC978" s="50"/>
      <c r="AD978" s="50"/>
    </row>
    <row r="979" spans="18:30" ht="15">
      <c r="R979" s="50"/>
      <c r="S979" s="50"/>
      <c r="T979" s="50"/>
      <c r="U979" s="50"/>
      <c r="V979" s="50"/>
      <c r="W979" s="50"/>
      <c r="X979" s="50"/>
      <c r="Y979" s="50"/>
      <c r="Z979" s="50"/>
      <c r="AA979" s="50"/>
      <c r="AB979" s="50"/>
      <c r="AC979" s="50"/>
      <c r="AD979" s="50"/>
    </row>
    <row r="980" spans="18:30" ht="15">
      <c r="R980" s="50"/>
      <c r="S980" s="50"/>
      <c r="T980" s="50"/>
      <c r="U980" s="50"/>
      <c r="V980" s="50"/>
      <c r="W980" s="50"/>
      <c r="X980" s="50"/>
      <c r="Y980" s="50"/>
      <c r="Z980" s="50"/>
      <c r="AA980" s="50"/>
      <c r="AB980" s="50"/>
      <c r="AC980" s="50"/>
      <c r="AD980" s="50"/>
    </row>
    <row r="981" spans="18:30" ht="15">
      <c r="R981" s="50"/>
      <c r="S981" s="50"/>
      <c r="T981" s="50"/>
      <c r="U981" s="50"/>
      <c r="V981" s="50"/>
      <c r="W981" s="50"/>
      <c r="X981" s="50"/>
      <c r="Y981" s="50"/>
      <c r="Z981" s="50"/>
      <c r="AA981" s="50"/>
      <c r="AB981" s="50"/>
      <c r="AC981" s="50"/>
      <c r="AD981" s="50"/>
    </row>
    <row r="982" spans="18:30" ht="15">
      <c r="R982" s="50"/>
      <c r="S982" s="50"/>
      <c r="T982" s="50"/>
      <c r="U982" s="50"/>
      <c r="V982" s="50"/>
      <c r="W982" s="50"/>
      <c r="X982" s="50"/>
      <c r="Y982" s="50"/>
      <c r="Z982" s="50"/>
      <c r="AA982" s="50"/>
      <c r="AB982" s="50"/>
      <c r="AC982" s="50"/>
      <c r="AD982" s="50"/>
    </row>
    <row r="983" spans="18:30" ht="15">
      <c r="R983" s="50"/>
      <c r="S983" s="50"/>
      <c r="T983" s="50"/>
      <c r="U983" s="50"/>
      <c r="V983" s="50"/>
      <c r="W983" s="50"/>
      <c r="X983" s="50"/>
      <c r="Y983" s="50"/>
      <c r="Z983" s="50"/>
      <c r="AA983" s="50"/>
      <c r="AB983" s="50"/>
      <c r="AC983" s="50"/>
      <c r="AD983" s="50"/>
    </row>
    <row r="984" spans="18:30" ht="15">
      <c r="R984" s="50"/>
      <c r="S984" s="50"/>
      <c r="T984" s="50"/>
      <c r="U984" s="50"/>
      <c r="V984" s="50"/>
      <c r="W984" s="50"/>
      <c r="X984" s="50"/>
      <c r="Y984" s="50"/>
      <c r="Z984" s="50"/>
      <c r="AA984" s="50"/>
      <c r="AB984" s="50"/>
      <c r="AC984" s="50"/>
      <c r="AD984" s="50"/>
    </row>
    <row r="985" spans="18:30" ht="15">
      <c r="R985" s="50"/>
      <c r="S985" s="50"/>
      <c r="T985" s="50"/>
      <c r="U985" s="50"/>
      <c r="V985" s="50"/>
      <c r="W985" s="50"/>
      <c r="X985" s="50"/>
      <c r="Y985" s="50"/>
      <c r="Z985" s="50"/>
      <c r="AA985" s="50"/>
      <c r="AB985" s="50"/>
      <c r="AC985" s="50"/>
      <c r="AD985" s="50"/>
    </row>
    <row r="986" spans="18:30" ht="15">
      <c r="R986" s="50"/>
      <c r="S986" s="50"/>
      <c r="T986" s="50"/>
      <c r="U986" s="50"/>
      <c r="V986" s="50"/>
      <c r="W986" s="50"/>
      <c r="X986" s="50"/>
      <c r="Y986" s="50"/>
      <c r="Z986" s="50"/>
      <c r="AA986" s="50"/>
      <c r="AB986" s="50"/>
      <c r="AC986" s="50"/>
      <c r="AD986" s="50"/>
    </row>
    <row r="987" spans="18:30" ht="15">
      <c r="R987" s="50"/>
      <c r="S987" s="50"/>
      <c r="T987" s="50"/>
      <c r="U987" s="50"/>
      <c r="V987" s="50"/>
      <c r="W987" s="50"/>
      <c r="X987" s="50"/>
      <c r="Y987" s="50"/>
      <c r="Z987" s="50"/>
      <c r="AA987" s="50"/>
      <c r="AB987" s="50"/>
      <c r="AC987" s="50"/>
      <c r="AD987" s="50"/>
    </row>
    <row r="988" spans="18:30" ht="15">
      <c r="R988" s="50"/>
      <c r="S988" s="50"/>
      <c r="T988" s="50"/>
      <c r="U988" s="50"/>
      <c r="V988" s="50"/>
      <c r="W988" s="50"/>
      <c r="X988" s="50"/>
      <c r="Y988" s="50"/>
      <c r="Z988" s="50"/>
      <c r="AA988" s="50"/>
      <c r="AB988" s="50"/>
      <c r="AC988" s="50"/>
      <c r="AD988" s="50"/>
    </row>
    <row r="989" spans="18:30" ht="15">
      <c r="R989" s="50"/>
      <c r="S989" s="50"/>
      <c r="T989" s="50"/>
      <c r="U989" s="50"/>
      <c r="V989" s="50"/>
      <c r="W989" s="50"/>
      <c r="X989" s="50"/>
      <c r="Y989" s="50"/>
      <c r="Z989" s="50"/>
      <c r="AA989" s="50"/>
      <c r="AB989" s="50"/>
      <c r="AC989" s="50"/>
      <c r="AD989" s="50"/>
    </row>
    <row r="990" spans="18:30" ht="15">
      <c r="R990" s="50"/>
      <c r="S990" s="50"/>
      <c r="T990" s="50"/>
      <c r="U990" s="50"/>
      <c r="V990" s="50"/>
      <c r="W990" s="50"/>
      <c r="X990" s="50"/>
      <c r="Y990" s="50"/>
      <c r="Z990" s="50"/>
      <c r="AA990" s="50"/>
      <c r="AB990" s="50"/>
      <c r="AC990" s="50"/>
      <c r="AD990" s="50"/>
    </row>
    <row r="991" spans="18:30" ht="15">
      <c r="R991" s="50"/>
      <c r="S991" s="50"/>
      <c r="T991" s="50"/>
      <c r="U991" s="50"/>
      <c r="V991" s="50"/>
      <c r="W991" s="50"/>
      <c r="X991" s="50"/>
      <c r="Y991" s="50"/>
      <c r="Z991" s="50"/>
      <c r="AA991" s="50"/>
      <c r="AB991" s="50"/>
      <c r="AC991" s="50"/>
      <c r="AD991" s="50"/>
    </row>
    <row r="992" spans="18:30" ht="15">
      <c r="R992" s="50"/>
      <c r="S992" s="50"/>
      <c r="T992" s="50"/>
      <c r="U992" s="50"/>
      <c r="V992" s="50"/>
      <c r="W992" s="50"/>
      <c r="X992" s="50"/>
      <c r="Y992" s="50"/>
      <c r="Z992" s="50"/>
      <c r="AA992" s="50"/>
      <c r="AB992" s="50"/>
      <c r="AC992" s="50"/>
      <c r="AD992" s="50"/>
    </row>
    <row r="993" spans="18:30" ht="15">
      <c r="R993" s="50"/>
      <c r="S993" s="50"/>
      <c r="T993" s="50"/>
      <c r="U993" s="50"/>
      <c r="V993" s="50"/>
      <c r="W993" s="50"/>
      <c r="X993" s="50"/>
      <c r="Y993" s="50"/>
      <c r="Z993" s="50"/>
      <c r="AA993" s="50"/>
      <c r="AB993" s="50"/>
      <c r="AC993" s="50"/>
      <c r="AD993" s="50"/>
    </row>
    <row r="994" spans="18:30" ht="15">
      <c r="R994" s="50"/>
      <c r="S994" s="50"/>
      <c r="T994" s="50"/>
      <c r="U994" s="50"/>
      <c r="V994" s="50"/>
      <c r="W994" s="50"/>
      <c r="X994" s="50"/>
      <c r="Y994" s="50"/>
      <c r="Z994" s="50"/>
      <c r="AA994" s="50"/>
      <c r="AB994" s="50"/>
      <c r="AC994" s="50"/>
      <c r="AD994" s="50"/>
    </row>
    <row r="995" spans="18:30" ht="15">
      <c r="R995" s="50"/>
      <c r="S995" s="50"/>
      <c r="T995" s="50"/>
      <c r="U995" s="50"/>
      <c r="V995" s="50"/>
      <c r="W995" s="50"/>
      <c r="X995" s="50"/>
      <c r="Y995" s="50"/>
      <c r="Z995" s="50"/>
      <c r="AA995" s="50"/>
      <c r="AB995" s="50"/>
      <c r="AC995" s="50"/>
      <c r="AD995" s="50"/>
    </row>
    <row r="996" spans="18:30" ht="15">
      <c r="R996" s="50"/>
      <c r="S996" s="50"/>
      <c r="T996" s="50"/>
      <c r="U996" s="50"/>
      <c r="V996" s="50"/>
      <c r="W996" s="50"/>
      <c r="X996" s="50"/>
      <c r="Y996" s="50"/>
      <c r="Z996" s="50"/>
      <c r="AA996" s="50"/>
      <c r="AB996" s="50"/>
      <c r="AC996" s="50"/>
      <c r="AD996" s="50"/>
    </row>
    <row r="997" spans="18:30" ht="15">
      <c r="R997" s="50"/>
      <c r="S997" s="50"/>
      <c r="T997" s="50"/>
      <c r="U997" s="50"/>
      <c r="V997" s="50"/>
      <c r="W997" s="50"/>
      <c r="X997" s="50"/>
      <c r="Y997" s="50"/>
      <c r="Z997" s="50"/>
      <c r="AA997" s="50"/>
      <c r="AB997" s="50"/>
      <c r="AC997" s="50"/>
      <c r="AD997" s="50"/>
    </row>
    <row r="998" spans="18:30" ht="15">
      <c r="R998" s="50"/>
      <c r="S998" s="50"/>
      <c r="T998" s="50"/>
      <c r="U998" s="50"/>
      <c r="V998" s="50"/>
      <c r="W998" s="50"/>
      <c r="X998" s="50"/>
      <c r="Y998" s="50"/>
      <c r="Z998" s="50"/>
      <c r="AA998" s="50"/>
      <c r="AB998" s="50"/>
      <c r="AC998" s="50"/>
      <c r="AD998" s="50"/>
    </row>
    <row r="999" spans="18:30" ht="15">
      <c r="R999" s="50"/>
      <c r="S999" s="50"/>
      <c r="T999" s="50"/>
      <c r="U999" s="50"/>
      <c r="V999" s="50"/>
      <c r="W999" s="50"/>
      <c r="X999" s="50"/>
      <c r="Y999" s="50"/>
      <c r="Z999" s="50"/>
      <c r="AA999" s="50"/>
      <c r="AB999" s="50"/>
      <c r="AC999" s="50"/>
      <c r="AD999" s="50"/>
    </row>
    <row r="1000" spans="18:30" ht="15">
      <c r="R1000" s="50"/>
      <c r="S1000" s="50"/>
      <c r="T1000" s="50"/>
      <c r="U1000" s="50"/>
      <c r="V1000" s="50"/>
      <c r="W1000" s="50"/>
      <c r="X1000" s="50"/>
      <c r="Y1000" s="50"/>
      <c r="Z1000" s="50"/>
      <c r="AA1000" s="50"/>
      <c r="AB1000" s="50"/>
      <c r="AC1000" s="50"/>
      <c r="AD1000" s="50"/>
    </row>
    <row r="1001" spans="18:30" ht="15">
      <c r="R1001" s="50"/>
      <c r="S1001" s="50"/>
      <c r="T1001" s="50"/>
      <c r="U1001" s="50"/>
      <c r="V1001" s="50"/>
      <c r="W1001" s="50"/>
      <c r="X1001" s="50"/>
      <c r="Y1001" s="50"/>
      <c r="Z1001" s="50"/>
      <c r="AA1001" s="50"/>
      <c r="AB1001" s="50"/>
      <c r="AC1001" s="50"/>
      <c r="AD1001" s="50"/>
    </row>
    <row r="1002" spans="18:30" ht="15">
      <c r="R1002" s="50"/>
      <c r="S1002" s="50"/>
      <c r="T1002" s="50"/>
      <c r="U1002" s="50"/>
      <c r="V1002" s="50"/>
      <c r="W1002" s="50"/>
      <c r="X1002" s="50"/>
      <c r="Y1002" s="50"/>
      <c r="Z1002" s="50"/>
      <c r="AA1002" s="50"/>
      <c r="AB1002" s="50"/>
      <c r="AC1002" s="50"/>
      <c r="AD1002" s="50"/>
    </row>
    <row r="1003" spans="18:30" ht="15">
      <c r="R1003" s="50"/>
      <c r="S1003" s="50"/>
      <c r="T1003" s="50"/>
      <c r="U1003" s="50"/>
      <c r="V1003" s="50"/>
      <c r="W1003" s="50"/>
      <c r="X1003" s="50"/>
      <c r="Y1003" s="50"/>
      <c r="Z1003" s="50"/>
      <c r="AA1003" s="50"/>
      <c r="AB1003" s="50"/>
      <c r="AC1003" s="50"/>
      <c r="AD1003" s="50"/>
    </row>
    <row r="1004" spans="18:30" ht="15">
      <c r="R1004" s="50"/>
      <c r="S1004" s="50"/>
      <c r="T1004" s="50"/>
      <c r="U1004" s="50"/>
      <c r="V1004" s="50"/>
      <c r="W1004" s="50"/>
      <c r="X1004" s="50"/>
      <c r="Y1004" s="50"/>
      <c r="Z1004" s="50"/>
      <c r="AA1004" s="50"/>
      <c r="AB1004" s="50"/>
      <c r="AC1004" s="50"/>
      <c r="AD1004" s="50"/>
    </row>
    <row r="1005" spans="18:30" ht="15">
      <c r="R1005" s="50"/>
      <c r="S1005" s="50"/>
      <c r="T1005" s="50"/>
      <c r="U1005" s="50"/>
      <c r="V1005" s="50"/>
      <c r="W1005" s="50"/>
      <c r="X1005" s="50"/>
      <c r="Y1005" s="50"/>
      <c r="Z1005" s="50"/>
      <c r="AA1005" s="50"/>
      <c r="AB1005" s="50"/>
      <c r="AC1005" s="50"/>
      <c r="AD1005" s="50"/>
    </row>
    <row r="1006" spans="18:30" ht="15">
      <c r="R1006" s="50"/>
      <c r="S1006" s="50"/>
      <c r="T1006" s="50"/>
      <c r="U1006" s="50"/>
      <c r="V1006" s="50"/>
      <c r="W1006" s="50"/>
      <c r="X1006" s="50"/>
      <c r="Y1006" s="50"/>
      <c r="Z1006" s="50"/>
      <c r="AA1006" s="50"/>
      <c r="AB1006" s="50"/>
      <c r="AC1006" s="50"/>
      <c r="AD1006" s="50"/>
    </row>
    <row r="1007" spans="18:30" ht="15">
      <c r="R1007" s="50"/>
      <c r="S1007" s="50"/>
      <c r="T1007" s="50"/>
      <c r="U1007" s="50"/>
      <c r="V1007" s="50"/>
      <c r="W1007" s="50"/>
      <c r="X1007" s="50"/>
      <c r="Y1007" s="50"/>
      <c r="Z1007" s="50"/>
      <c r="AA1007" s="50"/>
      <c r="AB1007" s="50"/>
      <c r="AC1007" s="50"/>
      <c r="AD1007" s="50"/>
    </row>
    <row r="1008" spans="18:30" ht="15">
      <c r="R1008" s="50"/>
      <c r="S1008" s="50"/>
      <c r="T1008" s="50"/>
      <c r="U1008" s="50"/>
      <c r="V1008" s="50"/>
      <c r="W1008" s="50"/>
      <c r="X1008" s="50"/>
      <c r="Y1008" s="50"/>
      <c r="Z1008" s="50"/>
      <c r="AA1008" s="50"/>
      <c r="AB1008" s="50"/>
      <c r="AC1008" s="50"/>
      <c r="AD1008" s="50"/>
    </row>
    <row r="1009" spans="18:30" ht="15">
      <c r="R1009" s="50"/>
      <c r="S1009" s="50"/>
      <c r="T1009" s="50"/>
      <c r="U1009" s="50"/>
      <c r="V1009" s="50"/>
      <c r="W1009" s="50"/>
      <c r="X1009" s="50"/>
      <c r="Y1009" s="50"/>
      <c r="Z1009" s="50"/>
      <c r="AA1009" s="50"/>
      <c r="AB1009" s="50"/>
      <c r="AC1009" s="50"/>
      <c r="AD1009" s="50"/>
    </row>
    <row r="1010" spans="18:30" ht="15">
      <c r="R1010" s="50"/>
      <c r="S1010" s="50"/>
      <c r="T1010" s="50"/>
      <c r="U1010" s="50"/>
      <c r="V1010" s="50"/>
      <c r="W1010" s="50"/>
      <c r="X1010" s="50"/>
      <c r="Y1010" s="50"/>
      <c r="Z1010" s="50"/>
      <c r="AA1010" s="50"/>
      <c r="AB1010" s="50"/>
      <c r="AC1010" s="50"/>
      <c r="AD1010" s="50"/>
    </row>
    <row r="1011" spans="18:30" ht="15">
      <c r="R1011" s="50"/>
      <c r="S1011" s="50"/>
      <c r="T1011" s="50"/>
      <c r="U1011" s="50"/>
      <c r="V1011" s="50"/>
      <c r="W1011" s="50"/>
      <c r="X1011" s="50"/>
      <c r="Y1011" s="50"/>
      <c r="Z1011" s="50"/>
      <c r="AA1011" s="50"/>
      <c r="AB1011" s="50"/>
      <c r="AC1011" s="50"/>
      <c r="AD1011" s="50"/>
    </row>
    <row r="1012" spans="18:30" ht="15">
      <c r="R1012" s="50"/>
      <c r="S1012" s="50"/>
      <c r="T1012" s="50"/>
      <c r="U1012" s="50"/>
      <c r="V1012" s="50"/>
      <c r="W1012" s="50"/>
      <c r="X1012" s="50"/>
      <c r="Y1012" s="50"/>
      <c r="Z1012" s="50"/>
      <c r="AA1012" s="50"/>
      <c r="AB1012" s="50"/>
      <c r="AC1012" s="50"/>
      <c r="AD1012" s="50"/>
    </row>
    <row r="1013" spans="18:30" ht="15">
      <c r="R1013" s="50"/>
      <c r="S1013" s="50"/>
      <c r="T1013" s="50"/>
      <c r="U1013" s="50"/>
      <c r="V1013" s="50"/>
      <c r="W1013" s="50"/>
      <c r="X1013" s="50"/>
      <c r="Y1013" s="50"/>
      <c r="Z1013" s="50"/>
      <c r="AA1013" s="50"/>
      <c r="AB1013" s="50"/>
      <c r="AC1013" s="50"/>
      <c r="AD1013" s="50"/>
    </row>
    <row r="1014" spans="18:30" ht="15">
      <c r="R1014" s="50"/>
      <c r="S1014" s="50"/>
      <c r="T1014" s="50"/>
      <c r="U1014" s="50"/>
      <c r="V1014" s="50"/>
      <c r="W1014" s="50"/>
      <c r="X1014" s="50"/>
      <c r="Y1014" s="50"/>
      <c r="Z1014" s="50"/>
      <c r="AA1014" s="50"/>
      <c r="AB1014" s="50"/>
      <c r="AC1014" s="50"/>
      <c r="AD1014" s="50"/>
    </row>
    <row r="1015" spans="18:30" ht="15">
      <c r="R1015" s="50"/>
      <c r="S1015" s="50"/>
      <c r="T1015" s="50"/>
      <c r="U1015" s="50"/>
      <c r="V1015" s="50"/>
      <c r="W1015" s="50"/>
      <c r="X1015" s="50"/>
      <c r="Y1015" s="50"/>
      <c r="Z1015" s="50"/>
      <c r="AA1015" s="50"/>
      <c r="AB1015" s="50"/>
      <c r="AC1015" s="50"/>
      <c r="AD1015" s="50"/>
    </row>
    <row r="1016" spans="18:30" ht="15">
      <c r="R1016" s="50"/>
      <c r="S1016" s="50"/>
      <c r="T1016" s="50"/>
      <c r="U1016" s="50"/>
      <c r="V1016" s="50"/>
      <c r="W1016" s="50"/>
      <c r="X1016" s="50"/>
      <c r="Y1016" s="50"/>
      <c r="Z1016" s="50"/>
      <c r="AA1016" s="50"/>
      <c r="AB1016" s="50"/>
      <c r="AC1016" s="50"/>
      <c r="AD1016" s="50"/>
    </row>
    <row r="1017" spans="18:30" ht="15">
      <c r="R1017" s="50"/>
      <c r="S1017" s="50"/>
      <c r="T1017" s="50"/>
      <c r="U1017" s="50"/>
      <c r="V1017" s="50"/>
      <c r="W1017" s="50"/>
      <c r="X1017" s="50"/>
      <c r="Y1017" s="50"/>
      <c r="Z1017" s="50"/>
      <c r="AA1017" s="50"/>
      <c r="AB1017" s="50"/>
      <c r="AC1017" s="50"/>
      <c r="AD1017" s="50"/>
    </row>
    <row r="1018" spans="18:30" ht="15">
      <c r="R1018" s="50"/>
      <c r="S1018" s="50"/>
      <c r="T1018" s="50"/>
      <c r="U1018" s="50"/>
      <c r="V1018" s="50"/>
      <c r="W1018" s="50"/>
      <c r="X1018" s="50"/>
      <c r="Y1018" s="50"/>
      <c r="Z1018" s="50"/>
      <c r="AA1018" s="50"/>
      <c r="AB1018" s="50"/>
      <c r="AC1018" s="50"/>
      <c r="AD1018" s="50"/>
    </row>
    <row r="1019" spans="18:30" ht="15">
      <c r="R1019" s="50"/>
      <c r="S1019" s="50"/>
      <c r="T1019" s="50"/>
      <c r="U1019" s="50"/>
      <c r="V1019" s="50"/>
      <c r="W1019" s="50"/>
      <c r="X1019" s="50"/>
      <c r="Y1019" s="50"/>
      <c r="Z1019" s="50"/>
      <c r="AA1019" s="50"/>
      <c r="AB1019" s="50"/>
      <c r="AC1019" s="50"/>
      <c r="AD1019" s="50"/>
    </row>
    <row r="1020" spans="18:30" ht="15">
      <c r="R1020" s="50"/>
      <c r="S1020" s="50"/>
      <c r="T1020" s="50"/>
      <c r="U1020" s="50"/>
      <c r="V1020" s="50"/>
      <c r="W1020" s="50"/>
      <c r="X1020" s="50"/>
      <c r="Y1020" s="50"/>
      <c r="Z1020" s="50"/>
      <c r="AA1020" s="50"/>
      <c r="AB1020" s="50"/>
      <c r="AC1020" s="50"/>
      <c r="AD1020" s="50"/>
    </row>
    <row r="1021" spans="18:30" ht="15">
      <c r="R1021" s="50"/>
      <c r="S1021" s="50"/>
      <c r="T1021" s="50"/>
      <c r="U1021" s="50"/>
      <c r="V1021" s="50"/>
      <c r="W1021" s="50"/>
      <c r="X1021" s="50"/>
      <c r="Y1021" s="50"/>
      <c r="Z1021" s="50"/>
      <c r="AA1021" s="50"/>
      <c r="AB1021" s="50"/>
      <c r="AC1021" s="50"/>
      <c r="AD1021" s="50"/>
    </row>
    <row r="1022" spans="18:30" ht="15">
      <c r="R1022" s="50"/>
      <c r="S1022" s="50"/>
      <c r="T1022" s="50"/>
      <c r="U1022" s="50"/>
      <c r="V1022" s="50"/>
      <c r="W1022" s="50"/>
      <c r="X1022" s="50"/>
      <c r="Y1022" s="50"/>
      <c r="Z1022" s="50"/>
      <c r="AA1022" s="50"/>
      <c r="AB1022" s="50"/>
      <c r="AC1022" s="50"/>
      <c r="AD1022" s="50"/>
    </row>
    <row r="1023" spans="18:30" ht="15">
      <c r="R1023" s="50"/>
      <c r="S1023" s="50"/>
      <c r="T1023" s="50"/>
      <c r="U1023" s="50"/>
      <c r="V1023" s="50"/>
      <c r="W1023" s="50"/>
      <c r="X1023" s="50"/>
      <c r="Y1023" s="50"/>
      <c r="Z1023" s="50"/>
      <c r="AA1023" s="50"/>
      <c r="AB1023" s="50"/>
      <c r="AC1023" s="50"/>
      <c r="AD1023" s="50"/>
    </row>
    <row r="1024" spans="18:30" ht="15">
      <c r="R1024" s="50"/>
      <c r="S1024" s="50"/>
      <c r="T1024" s="50"/>
      <c r="U1024" s="50"/>
      <c r="V1024" s="50"/>
      <c r="W1024" s="50"/>
      <c r="X1024" s="50"/>
      <c r="Y1024" s="50"/>
      <c r="Z1024" s="50"/>
      <c r="AA1024" s="50"/>
      <c r="AB1024" s="50"/>
      <c r="AC1024" s="50"/>
      <c r="AD1024" s="50"/>
    </row>
    <row r="1025" spans="18:30" ht="15">
      <c r="R1025" s="50"/>
      <c r="S1025" s="50"/>
      <c r="T1025" s="50"/>
      <c r="U1025" s="50"/>
      <c r="V1025" s="50"/>
      <c r="W1025" s="50"/>
      <c r="X1025" s="50"/>
      <c r="Y1025" s="50"/>
      <c r="Z1025" s="50"/>
      <c r="AA1025" s="50"/>
      <c r="AB1025" s="50"/>
      <c r="AC1025" s="50"/>
      <c r="AD1025" s="50"/>
    </row>
    <row r="1026" spans="18:30" ht="15">
      <c r="R1026" s="50"/>
      <c r="S1026" s="50"/>
      <c r="T1026" s="50"/>
      <c r="U1026" s="50"/>
      <c r="V1026" s="50"/>
      <c r="W1026" s="50"/>
      <c r="X1026" s="50"/>
      <c r="Y1026" s="50"/>
      <c r="Z1026" s="50"/>
      <c r="AA1026" s="50"/>
      <c r="AB1026" s="50"/>
      <c r="AC1026" s="50"/>
      <c r="AD1026" s="50"/>
    </row>
    <row r="1027" spans="18:30" ht="15">
      <c r="R1027" s="50"/>
      <c r="S1027" s="50"/>
      <c r="T1027" s="50"/>
      <c r="U1027" s="50"/>
      <c r="V1027" s="50"/>
      <c r="W1027" s="50"/>
      <c r="X1027" s="50"/>
      <c r="Y1027" s="50"/>
      <c r="Z1027" s="50"/>
      <c r="AA1027" s="50"/>
      <c r="AB1027" s="50"/>
      <c r="AC1027" s="50"/>
      <c r="AD1027" s="50"/>
    </row>
    <row r="1028" spans="18:30" ht="15">
      <c r="R1028" s="50"/>
      <c r="S1028" s="50"/>
      <c r="T1028" s="50"/>
      <c r="U1028" s="50"/>
      <c r="V1028" s="50"/>
      <c r="W1028" s="50"/>
      <c r="X1028" s="50"/>
      <c r="Y1028" s="50"/>
      <c r="Z1028" s="50"/>
      <c r="AA1028" s="50"/>
      <c r="AB1028" s="50"/>
      <c r="AC1028" s="50"/>
      <c r="AD1028" s="50"/>
    </row>
    <row r="1029" spans="18:30" ht="15">
      <c r="R1029" s="50"/>
      <c r="S1029" s="50"/>
      <c r="T1029" s="50"/>
      <c r="U1029" s="50"/>
      <c r="V1029" s="50"/>
      <c r="W1029" s="50"/>
      <c r="X1029" s="50"/>
      <c r="Y1029" s="50"/>
      <c r="Z1029" s="50"/>
      <c r="AA1029" s="50"/>
      <c r="AB1029" s="50"/>
      <c r="AC1029" s="50"/>
      <c r="AD1029" s="50"/>
    </row>
    <row r="1030" spans="18:30" ht="15">
      <c r="R1030" s="50"/>
      <c r="S1030" s="50"/>
      <c r="T1030" s="50"/>
      <c r="U1030" s="50"/>
      <c r="V1030" s="50"/>
      <c r="W1030" s="50"/>
      <c r="X1030" s="50"/>
      <c r="Y1030" s="50"/>
      <c r="Z1030" s="50"/>
      <c r="AA1030" s="50"/>
      <c r="AB1030" s="50"/>
      <c r="AC1030" s="50"/>
      <c r="AD1030" s="50"/>
    </row>
    <row r="1031" spans="18:30" ht="15">
      <c r="R1031" s="50"/>
      <c r="S1031" s="50"/>
      <c r="T1031" s="50"/>
      <c r="U1031" s="50"/>
      <c r="V1031" s="50"/>
      <c r="W1031" s="50"/>
      <c r="X1031" s="50"/>
      <c r="Y1031" s="50"/>
      <c r="Z1031" s="50"/>
      <c r="AA1031" s="50"/>
      <c r="AB1031" s="50"/>
      <c r="AC1031" s="50"/>
      <c r="AD1031" s="50"/>
    </row>
    <row r="1032" spans="18:30" ht="15">
      <c r="R1032" s="50"/>
      <c r="S1032" s="50"/>
      <c r="T1032" s="50"/>
      <c r="U1032" s="50"/>
      <c r="V1032" s="50"/>
      <c r="W1032" s="50"/>
      <c r="X1032" s="50"/>
      <c r="Y1032" s="50"/>
      <c r="Z1032" s="50"/>
      <c r="AA1032" s="50"/>
      <c r="AB1032" s="50"/>
      <c r="AC1032" s="50"/>
      <c r="AD1032" s="50"/>
    </row>
    <row r="1033" spans="18:30" ht="15">
      <c r="R1033" s="50"/>
      <c r="S1033" s="50"/>
      <c r="T1033" s="50"/>
      <c r="U1033" s="50"/>
      <c r="V1033" s="50"/>
      <c r="W1033" s="50"/>
      <c r="X1033" s="50"/>
      <c r="Y1033" s="50"/>
      <c r="Z1033" s="50"/>
      <c r="AA1033" s="50"/>
      <c r="AB1033" s="50"/>
      <c r="AC1033" s="50"/>
      <c r="AD1033" s="50"/>
    </row>
    <row r="1034" spans="18:30" ht="15">
      <c r="R1034" s="50"/>
      <c r="S1034" s="50"/>
      <c r="T1034" s="50"/>
      <c r="U1034" s="50"/>
      <c r="V1034" s="50"/>
      <c r="W1034" s="50"/>
      <c r="X1034" s="50"/>
      <c r="Y1034" s="50"/>
      <c r="Z1034" s="50"/>
      <c r="AA1034" s="50"/>
      <c r="AB1034" s="50"/>
      <c r="AC1034" s="50"/>
      <c r="AD1034" s="50"/>
    </row>
    <row r="1035" spans="18:30" ht="15">
      <c r="R1035" s="50"/>
      <c r="S1035" s="50"/>
      <c r="T1035" s="50"/>
      <c r="U1035" s="50"/>
      <c r="V1035" s="50"/>
      <c r="W1035" s="50"/>
      <c r="X1035" s="50"/>
      <c r="Y1035" s="50"/>
      <c r="Z1035" s="50"/>
      <c r="AA1035" s="50"/>
      <c r="AB1035" s="50"/>
      <c r="AC1035" s="50"/>
      <c r="AD1035" s="50"/>
    </row>
    <row r="1036" spans="18:30" ht="15">
      <c r="R1036" s="50"/>
      <c r="S1036" s="50"/>
      <c r="T1036" s="50"/>
      <c r="U1036" s="50"/>
      <c r="V1036" s="50"/>
      <c r="W1036" s="50"/>
      <c r="X1036" s="50"/>
      <c r="Y1036" s="50"/>
      <c r="Z1036" s="50"/>
      <c r="AA1036" s="50"/>
      <c r="AB1036" s="50"/>
      <c r="AC1036" s="50"/>
      <c r="AD1036" s="50"/>
    </row>
    <row r="1037" spans="18:30" ht="15">
      <c r="R1037" s="50"/>
      <c r="S1037" s="50"/>
      <c r="T1037" s="50"/>
      <c r="U1037" s="50"/>
      <c r="V1037" s="50"/>
      <c r="W1037" s="50"/>
      <c r="X1037" s="50"/>
      <c r="Y1037" s="50"/>
      <c r="Z1037" s="50"/>
      <c r="AA1037" s="50"/>
      <c r="AB1037" s="50"/>
      <c r="AC1037" s="50"/>
      <c r="AD1037" s="50"/>
    </row>
    <row r="1038" spans="18:30" ht="15">
      <c r="R1038" s="50"/>
      <c r="S1038" s="50"/>
      <c r="T1038" s="50"/>
      <c r="U1038" s="50"/>
      <c r="V1038" s="50"/>
      <c r="W1038" s="50"/>
      <c r="X1038" s="50"/>
      <c r="Y1038" s="50"/>
      <c r="Z1038" s="50"/>
      <c r="AA1038" s="50"/>
      <c r="AB1038" s="50"/>
      <c r="AC1038" s="50"/>
      <c r="AD1038" s="50"/>
    </row>
    <row r="1039" spans="18:30" ht="15">
      <c r="R1039" s="50"/>
      <c r="S1039" s="50"/>
      <c r="T1039" s="50"/>
      <c r="U1039" s="50"/>
      <c r="V1039" s="50"/>
      <c r="W1039" s="50"/>
      <c r="X1039" s="50"/>
      <c r="Y1039" s="50"/>
      <c r="Z1039" s="50"/>
      <c r="AA1039" s="50"/>
      <c r="AB1039" s="50"/>
      <c r="AC1039" s="50"/>
      <c r="AD1039" s="50"/>
    </row>
    <row r="1040" spans="18:30" ht="15">
      <c r="R1040" s="50"/>
      <c r="S1040" s="50"/>
      <c r="T1040" s="50"/>
      <c r="U1040" s="50"/>
      <c r="V1040" s="50"/>
      <c r="W1040" s="50"/>
      <c r="X1040" s="50"/>
      <c r="Y1040" s="50"/>
      <c r="Z1040" s="50"/>
      <c r="AA1040" s="50"/>
      <c r="AB1040" s="50"/>
      <c r="AC1040" s="50"/>
      <c r="AD1040" s="50"/>
    </row>
    <row r="1041" spans="18:30" ht="15">
      <c r="R1041" s="50"/>
      <c r="S1041" s="50"/>
      <c r="T1041" s="50"/>
      <c r="U1041" s="50"/>
      <c r="V1041" s="50"/>
      <c r="W1041" s="50"/>
      <c r="X1041" s="50"/>
      <c r="Y1041" s="50"/>
      <c r="Z1041" s="50"/>
      <c r="AA1041" s="50"/>
      <c r="AB1041" s="50"/>
      <c r="AC1041" s="50"/>
      <c r="AD1041" s="50"/>
    </row>
    <row r="1042" spans="18:30" ht="15">
      <c r="R1042" s="50"/>
      <c r="S1042" s="50"/>
      <c r="T1042" s="50"/>
      <c r="U1042" s="50"/>
      <c r="V1042" s="50"/>
      <c r="W1042" s="50"/>
      <c r="X1042" s="50"/>
      <c r="Y1042" s="50"/>
      <c r="Z1042" s="50"/>
      <c r="AA1042" s="50"/>
      <c r="AB1042" s="50"/>
      <c r="AC1042" s="50"/>
      <c r="AD1042" s="50"/>
    </row>
    <row r="1043" spans="18:30" ht="15">
      <c r="R1043" s="50"/>
      <c r="S1043" s="50"/>
      <c r="T1043" s="50"/>
      <c r="U1043" s="50"/>
      <c r="V1043" s="50"/>
      <c r="W1043" s="50"/>
      <c r="X1043" s="50"/>
      <c r="Y1043" s="50"/>
      <c r="Z1043" s="50"/>
      <c r="AA1043" s="50"/>
      <c r="AB1043" s="50"/>
      <c r="AC1043" s="50"/>
      <c r="AD1043" s="50"/>
    </row>
    <row r="1044" spans="18:30" ht="15">
      <c r="R1044" s="50"/>
      <c r="S1044" s="50"/>
      <c r="T1044" s="50"/>
      <c r="U1044" s="50"/>
      <c r="V1044" s="50"/>
      <c r="W1044" s="50"/>
      <c r="X1044" s="50"/>
      <c r="Y1044" s="50"/>
      <c r="Z1044" s="50"/>
      <c r="AA1044" s="50"/>
      <c r="AB1044" s="50"/>
      <c r="AC1044" s="50"/>
      <c r="AD1044" s="50"/>
    </row>
    <row r="1045" spans="18:30" ht="15">
      <c r="R1045" s="50"/>
      <c r="S1045" s="50"/>
      <c r="T1045" s="50"/>
      <c r="U1045" s="50"/>
      <c r="V1045" s="50"/>
      <c r="W1045" s="50"/>
      <c r="X1045" s="50"/>
      <c r="Y1045" s="50"/>
      <c r="Z1045" s="50"/>
      <c r="AA1045" s="50"/>
      <c r="AB1045" s="50"/>
      <c r="AC1045" s="50"/>
      <c r="AD1045" s="50"/>
    </row>
    <row r="1046" spans="18:30" ht="15">
      <c r="R1046" s="50"/>
      <c r="S1046" s="50"/>
      <c r="T1046" s="50"/>
      <c r="U1046" s="50"/>
      <c r="V1046" s="50"/>
      <c r="W1046" s="50"/>
      <c r="X1046" s="50"/>
      <c r="Y1046" s="50"/>
      <c r="Z1046" s="50"/>
      <c r="AA1046" s="50"/>
      <c r="AB1046" s="50"/>
      <c r="AC1046" s="50"/>
      <c r="AD1046" s="50"/>
    </row>
    <row r="1047" spans="18:30" ht="15">
      <c r="R1047" s="50"/>
      <c r="S1047" s="50"/>
      <c r="T1047" s="50"/>
      <c r="U1047" s="50"/>
      <c r="V1047" s="50"/>
      <c r="W1047" s="50"/>
      <c r="X1047" s="50"/>
      <c r="Y1047" s="50"/>
      <c r="Z1047" s="50"/>
      <c r="AA1047" s="50"/>
      <c r="AB1047" s="50"/>
      <c r="AC1047" s="50"/>
      <c r="AD1047" s="50"/>
    </row>
    <row r="1048" spans="18:30" ht="15">
      <c r="R1048" s="50"/>
      <c r="S1048" s="50"/>
      <c r="T1048" s="50"/>
      <c r="U1048" s="50"/>
      <c r="V1048" s="50"/>
      <c r="W1048" s="50"/>
      <c r="X1048" s="50"/>
      <c r="Y1048" s="50"/>
      <c r="Z1048" s="50"/>
      <c r="AA1048" s="50"/>
      <c r="AB1048" s="50"/>
      <c r="AC1048" s="50"/>
      <c r="AD1048" s="50"/>
    </row>
    <row r="1049" spans="18:30" ht="15">
      <c r="R1049" s="50"/>
      <c r="S1049" s="50"/>
      <c r="T1049" s="50"/>
      <c r="U1049" s="50"/>
      <c r="V1049" s="50"/>
      <c r="W1049" s="50"/>
      <c r="X1049" s="50"/>
      <c r="Y1049" s="50"/>
      <c r="Z1049" s="50"/>
      <c r="AA1049" s="50"/>
      <c r="AB1049" s="50"/>
      <c r="AC1049" s="50"/>
      <c r="AD1049" s="50"/>
    </row>
    <row r="1050" spans="18:30" ht="15">
      <c r="R1050" s="50"/>
      <c r="S1050" s="50"/>
      <c r="T1050" s="50"/>
      <c r="U1050" s="50"/>
      <c r="V1050" s="50"/>
      <c r="W1050" s="50"/>
      <c r="X1050" s="50"/>
      <c r="Y1050" s="50"/>
      <c r="Z1050" s="50"/>
      <c r="AA1050" s="50"/>
      <c r="AB1050" s="50"/>
      <c r="AC1050" s="50"/>
      <c r="AD1050" s="50"/>
    </row>
    <row r="1051" spans="18:30" ht="15">
      <c r="R1051" s="50"/>
      <c r="S1051" s="50"/>
      <c r="T1051" s="50"/>
      <c r="U1051" s="50"/>
      <c r="V1051" s="50"/>
      <c r="W1051" s="50"/>
      <c r="X1051" s="50"/>
      <c r="Y1051" s="50"/>
      <c r="Z1051" s="50"/>
      <c r="AA1051" s="50"/>
      <c r="AB1051" s="50"/>
      <c r="AC1051" s="50"/>
      <c r="AD1051" s="50"/>
    </row>
    <row r="1052" spans="18:30" ht="15">
      <c r="R1052" s="50"/>
      <c r="S1052" s="50"/>
      <c r="T1052" s="50"/>
      <c r="U1052" s="50"/>
      <c r="V1052" s="50"/>
      <c r="W1052" s="50"/>
      <c r="X1052" s="50"/>
      <c r="Y1052" s="50"/>
      <c r="Z1052" s="50"/>
      <c r="AA1052" s="50"/>
      <c r="AB1052" s="50"/>
      <c r="AC1052" s="50"/>
      <c r="AD1052" s="50"/>
    </row>
    <row r="1053" spans="18:30" ht="15">
      <c r="R1053" s="50"/>
      <c r="S1053" s="50"/>
      <c r="T1053" s="50"/>
      <c r="U1053" s="50"/>
      <c r="V1053" s="50"/>
      <c r="W1053" s="50"/>
      <c r="X1053" s="50"/>
      <c r="Y1053" s="50"/>
      <c r="Z1053" s="50"/>
      <c r="AA1053" s="50"/>
      <c r="AB1053" s="50"/>
      <c r="AC1053" s="50"/>
      <c r="AD1053" s="50"/>
    </row>
    <row r="1054" spans="18:30" ht="15">
      <c r="R1054" s="50"/>
      <c r="S1054" s="50"/>
      <c r="T1054" s="50"/>
      <c r="U1054" s="50"/>
      <c r="V1054" s="50"/>
      <c r="W1054" s="50"/>
      <c r="X1054" s="50"/>
      <c r="Y1054" s="50"/>
      <c r="Z1054" s="50"/>
      <c r="AA1054" s="50"/>
      <c r="AB1054" s="50"/>
      <c r="AC1054" s="50"/>
      <c r="AD1054" s="50"/>
    </row>
    <row r="1055" spans="18:30" ht="15">
      <c r="R1055" s="50"/>
      <c r="S1055" s="50"/>
      <c r="T1055" s="50"/>
      <c r="U1055" s="50"/>
      <c r="V1055" s="50"/>
      <c r="W1055" s="50"/>
      <c r="X1055" s="50"/>
      <c r="Y1055" s="50"/>
      <c r="Z1055" s="50"/>
      <c r="AA1055" s="50"/>
      <c r="AB1055" s="50"/>
      <c r="AC1055" s="50"/>
      <c r="AD1055" s="50"/>
    </row>
    <row r="1056" spans="18:30" ht="15">
      <c r="R1056" s="50"/>
      <c r="S1056" s="50"/>
      <c r="T1056" s="50"/>
      <c r="U1056" s="50"/>
      <c r="V1056" s="50"/>
      <c r="W1056" s="50"/>
      <c r="X1056" s="50"/>
      <c r="Y1056" s="50"/>
      <c r="Z1056" s="50"/>
      <c r="AA1056" s="50"/>
      <c r="AB1056" s="50"/>
      <c r="AC1056" s="50"/>
      <c r="AD1056" s="50"/>
    </row>
    <row r="1057" spans="18:30" ht="15">
      <c r="R1057" s="50"/>
      <c r="S1057" s="50"/>
      <c r="T1057" s="50"/>
      <c r="U1057" s="50"/>
      <c r="V1057" s="50"/>
      <c r="W1057" s="50"/>
      <c r="X1057" s="50"/>
      <c r="Y1057" s="50"/>
      <c r="Z1057" s="50"/>
      <c r="AA1057" s="50"/>
      <c r="AB1057" s="50"/>
      <c r="AC1057" s="50"/>
      <c r="AD1057" s="50"/>
    </row>
    <row r="1058" spans="18:30" ht="15">
      <c r="R1058" s="50"/>
      <c r="S1058" s="50"/>
      <c r="T1058" s="50"/>
      <c r="U1058" s="50"/>
      <c r="V1058" s="50"/>
      <c r="W1058" s="50"/>
      <c r="X1058" s="50"/>
      <c r="Y1058" s="50"/>
      <c r="Z1058" s="50"/>
      <c r="AA1058" s="50"/>
      <c r="AB1058" s="50"/>
      <c r="AC1058" s="50"/>
      <c r="AD1058" s="50"/>
    </row>
    <row r="1059" spans="18:30" ht="15">
      <c r="R1059" s="50"/>
      <c r="S1059" s="50"/>
      <c r="T1059" s="50"/>
      <c r="U1059" s="50"/>
      <c r="V1059" s="50"/>
      <c r="W1059" s="50"/>
      <c r="X1059" s="50"/>
      <c r="Y1059" s="50"/>
      <c r="Z1059" s="50"/>
      <c r="AA1059" s="50"/>
      <c r="AB1059" s="50"/>
      <c r="AC1059" s="50"/>
      <c r="AD1059" s="50"/>
    </row>
    <row r="1060" spans="18:30" ht="15">
      <c r="R1060" s="50"/>
      <c r="S1060" s="50"/>
      <c r="T1060" s="50"/>
      <c r="U1060" s="50"/>
      <c r="V1060" s="50"/>
      <c r="W1060" s="50"/>
      <c r="X1060" s="50"/>
      <c r="Y1060" s="50"/>
      <c r="Z1060" s="50"/>
      <c r="AA1060" s="50"/>
      <c r="AB1060" s="50"/>
      <c r="AC1060" s="50"/>
      <c r="AD1060" s="50"/>
    </row>
    <row r="1061" spans="18:30" ht="15">
      <c r="R1061" s="50"/>
      <c r="S1061" s="50"/>
      <c r="T1061" s="50"/>
      <c r="U1061" s="50"/>
      <c r="V1061" s="50"/>
      <c r="W1061" s="50"/>
      <c r="X1061" s="50"/>
      <c r="Y1061" s="50"/>
      <c r="Z1061" s="50"/>
      <c r="AA1061" s="50"/>
      <c r="AB1061" s="50"/>
      <c r="AC1061" s="50"/>
      <c r="AD1061" s="50"/>
    </row>
    <row r="1062" spans="18:30" ht="15">
      <c r="R1062" s="50"/>
      <c r="S1062" s="50"/>
      <c r="T1062" s="50"/>
      <c r="U1062" s="50"/>
      <c r="V1062" s="50"/>
      <c r="W1062" s="50"/>
      <c r="X1062" s="50"/>
      <c r="Y1062" s="50"/>
      <c r="Z1062" s="50"/>
      <c r="AA1062" s="50"/>
      <c r="AB1062" s="50"/>
      <c r="AC1062" s="50"/>
      <c r="AD1062" s="50"/>
    </row>
    <row r="1063" spans="18:30" ht="15">
      <c r="R1063" s="50"/>
      <c r="S1063" s="50"/>
      <c r="T1063" s="50"/>
      <c r="U1063" s="50"/>
      <c r="V1063" s="50"/>
      <c r="W1063" s="50"/>
      <c r="X1063" s="50"/>
      <c r="Y1063" s="50"/>
      <c r="Z1063" s="50"/>
      <c r="AA1063" s="50"/>
      <c r="AB1063" s="50"/>
      <c r="AC1063" s="50"/>
      <c r="AD1063" s="50"/>
    </row>
    <row r="1064" spans="18:30" ht="15">
      <c r="R1064" s="50"/>
      <c r="S1064" s="50"/>
      <c r="T1064" s="50"/>
      <c r="U1064" s="50"/>
      <c r="V1064" s="50"/>
      <c r="W1064" s="50"/>
      <c r="X1064" s="50"/>
      <c r="Y1064" s="50"/>
      <c r="Z1064" s="50"/>
      <c r="AA1064" s="50"/>
      <c r="AB1064" s="50"/>
      <c r="AC1064" s="50"/>
      <c r="AD1064" s="50"/>
    </row>
    <row r="1065" spans="18:30" ht="15">
      <c r="R1065" s="50"/>
      <c r="S1065" s="50"/>
      <c r="T1065" s="50"/>
      <c r="U1065" s="50"/>
      <c r="V1065" s="50"/>
      <c r="W1065" s="50"/>
      <c r="X1065" s="50"/>
      <c r="Y1065" s="50"/>
      <c r="Z1065" s="50"/>
      <c r="AA1065" s="50"/>
      <c r="AB1065" s="50"/>
      <c r="AC1065" s="50"/>
      <c r="AD1065" s="50"/>
    </row>
    <row r="1066" spans="18:30" ht="15">
      <c r="R1066" s="50"/>
      <c r="S1066" s="50"/>
      <c r="T1066" s="50"/>
      <c r="U1066" s="50"/>
      <c r="V1066" s="50"/>
      <c r="W1066" s="50"/>
      <c r="X1066" s="50"/>
      <c r="Y1066" s="50"/>
      <c r="Z1066" s="50"/>
      <c r="AA1066" s="50"/>
      <c r="AB1066" s="50"/>
      <c r="AC1066" s="50"/>
      <c r="AD1066" s="50"/>
    </row>
    <row r="1067" spans="18:30" ht="15">
      <c r="R1067" s="50"/>
      <c r="S1067" s="50"/>
      <c r="T1067" s="50"/>
      <c r="U1067" s="50"/>
      <c r="V1067" s="50"/>
      <c r="W1067" s="50"/>
      <c r="X1067" s="50"/>
      <c r="Y1067" s="50"/>
      <c r="Z1067" s="50"/>
      <c r="AA1067" s="50"/>
      <c r="AB1067" s="50"/>
      <c r="AC1067" s="50"/>
      <c r="AD1067" s="50"/>
    </row>
    <row r="1068" spans="18:30" ht="15">
      <c r="R1068" s="50"/>
      <c r="S1068" s="50"/>
      <c r="T1068" s="50"/>
      <c r="U1068" s="50"/>
      <c r="V1068" s="50"/>
      <c r="W1068" s="50"/>
      <c r="X1068" s="50"/>
      <c r="Y1068" s="50"/>
      <c r="Z1068" s="50"/>
      <c r="AA1068" s="50"/>
      <c r="AB1068" s="50"/>
      <c r="AC1068" s="50"/>
      <c r="AD1068" s="50"/>
    </row>
    <row r="1069" spans="18:30" ht="15">
      <c r="R1069" s="50"/>
      <c r="S1069" s="50"/>
      <c r="T1069" s="50"/>
      <c r="U1069" s="50"/>
      <c r="V1069" s="50"/>
      <c r="W1069" s="50"/>
      <c r="X1069" s="50"/>
      <c r="Y1069" s="50"/>
      <c r="Z1069" s="50"/>
      <c r="AA1069" s="50"/>
      <c r="AB1069" s="50"/>
      <c r="AC1069" s="50"/>
      <c r="AD1069" s="50"/>
    </row>
    <row r="1070" spans="18:30" ht="15">
      <c r="R1070" s="50"/>
      <c r="S1070" s="50"/>
      <c r="T1070" s="50"/>
      <c r="U1070" s="50"/>
      <c r="V1070" s="50"/>
      <c r="W1070" s="50"/>
      <c r="X1070" s="50"/>
      <c r="Y1070" s="50"/>
      <c r="Z1070" s="50"/>
      <c r="AA1070" s="50"/>
      <c r="AB1070" s="50"/>
      <c r="AC1070" s="50"/>
      <c r="AD1070" s="50"/>
    </row>
    <row r="1071" spans="18:30" ht="15">
      <c r="R1071" s="50"/>
      <c r="S1071" s="50"/>
      <c r="T1071" s="50"/>
      <c r="U1071" s="50"/>
      <c r="V1071" s="50"/>
      <c r="W1071" s="50"/>
      <c r="X1071" s="50"/>
      <c r="Y1071" s="50"/>
      <c r="Z1071" s="50"/>
      <c r="AA1071" s="50"/>
      <c r="AB1071" s="50"/>
      <c r="AC1071" s="50"/>
      <c r="AD1071" s="50"/>
    </row>
    <row r="1072" spans="18:30" ht="15">
      <c r="R1072" s="50"/>
      <c r="S1072" s="50"/>
      <c r="T1072" s="50"/>
      <c r="U1072" s="50"/>
      <c r="V1072" s="50"/>
      <c r="W1072" s="50"/>
      <c r="X1072" s="50"/>
      <c r="Y1072" s="50"/>
      <c r="Z1072" s="50"/>
      <c r="AA1072" s="50"/>
      <c r="AB1072" s="50"/>
      <c r="AC1072" s="50"/>
      <c r="AD1072" s="50"/>
    </row>
    <row r="1073" spans="18:30" ht="15">
      <c r="R1073" s="50"/>
      <c r="S1073" s="50"/>
      <c r="T1073" s="50"/>
      <c r="U1073" s="50"/>
      <c r="V1073" s="50"/>
      <c r="W1073" s="50"/>
      <c r="X1073" s="50"/>
      <c r="Y1073" s="50"/>
      <c r="Z1073" s="50"/>
      <c r="AA1073" s="50"/>
      <c r="AB1073" s="50"/>
      <c r="AC1073" s="50"/>
      <c r="AD1073" s="50"/>
    </row>
    <row r="1074" spans="18:30" ht="15">
      <c r="R1074" s="50"/>
      <c r="S1074" s="50"/>
      <c r="T1074" s="50"/>
      <c r="U1074" s="50"/>
      <c r="V1074" s="50"/>
      <c r="W1074" s="50"/>
      <c r="X1074" s="50"/>
      <c r="Y1074" s="50"/>
      <c r="Z1074" s="50"/>
      <c r="AA1074" s="50"/>
      <c r="AB1074" s="50"/>
      <c r="AC1074" s="50"/>
      <c r="AD1074" s="50"/>
    </row>
    <row r="1075" spans="18:30" ht="15">
      <c r="R1075" s="50"/>
      <c r="S1075" s="50"/>
      <c r="T1075" s="50"/>
      <c r="U1075" s="50"/>
      <c r="V1075" s="50"/>
      <c r="W1075" s="50"/>
      <c r="X1075" s="50"/>
      <c r="Y1075" s="50"/>
      <c r="Z1075" s="50"/>
      <c r="AA1075" s="50"/>
      <c r="AB1075" s="50"/>
      <c r="AC1075" s="50"/>
      <c r="AD1075" s="50"/>
    </row>
    <row r="1076" spans="18:30" ht="15">
      <c r="R1076" s="50"/>
      <c r="S1076" s="50"/>
      <c r="T1076" s="50"/>
      <c r="U1076" s="50"/>
      <c r="V1076" s="50"/>
      <c r="W1076" s="50"/>
      <c r="X1076" s="50"/>
      <c r="Y1076" s="50"/>
      <c r="Z1076" s="50"/>
      <c r="AA1076" s="50"/>
      <c r="AB1076" s="50"/>
      <c r="AC1076" s="50"/>
      <c r="AD1076" s="50"/>
    </row>
    <row r="1077" spans="18:30" ht="15">
      <c r="R1077" s="50"/>
      <c r="S1077" s="50"/>
      <c r="T1077" s="50"/>
      <c r="U1077" s="50"/>
      <c r="V1077" s="50"/>
      <c r="W1077" s="50"/>
      <c r="X1077" s="50"/>
      <c r="Y1077" s="50"/>
      <c r="Z1077" s="50"/>
      <c r="AA1077" s="50"/>
      <c r="AB1077" s="50"/>
      <c r="AC1077" s="50"/>
      <c r="AD1077" s="50"/>
    </row>
    <row r="1078" spans="18:30" ht="15">
      <c r="R1078" s="50"/>
      <c r="S1078" s="50"/>
      <c r="T1078" s="50"/>
      <c r="U1078" s="50"/>
      <c r="V1078" s="50"/>
      <c r="W1078" s="50"/>
      <c r="X1078" s="50"/>
      <c r="Y1078" s="50"/>
      <c r="Z1078" s="50"/>
      <c r="AA1078" s="50"/>
      <c r="AB1078" s="50"/>
      <c r="AC1078" s="50"/>
      <c r="AD1078" s="50"/>
    </row>
    <row r="1079" spans="18:30" ht="15">
      <c r="R1079" s="50"/>
      <c r="S1079" s="50"/>
      <c r="T1079" s="50"/>
      <c r="U1079" s="50"/>
      <c r="V1079" s="50"/>
      <c r="W1079" s="50"/>
      <c r="X1079" s="50"/>
      <c r="Y1079" s="50"/>
      <c r="Z1079" s="50"/>
      <c r="AA1079" s="50"/>
      <c r="AB1079" s="50"/>
      <c r="AC1079" s="50"/>
      <c r="AD1079" s="50"/>
    </row>
    <row r="1080" spans="18:30" ht="15">
      <c r="R1080" s="50"/>
      <c r="S1080" s="50"/>
      <c r="T1080" s="50"/>
      <c r="U1080" s="50"/>
      <c r="V1080" s="50"/>
      <c r="W1080" s="50"/>
      <c r="X1080" s="50"/>
      <c r="Y1080" s="50"/>
      <c r="Z1080" s="50"/>
      <c r="AA1080" s="50"/>
      <c r="AB1080" s="50"/>
      <c r="AC1080" s="50"/>
      <c r="AD1080" s="50"/>
    </row>
    <row r="1081" spans="18:30" ht="15">
      <c r="R1081" s="50"/>
      <c r="S1081" s="50"/>
      <c r="T1081" s="50"/>
      <c r="U1081" s="50"/>
      <c r="V1081" s="50"/>
      <c r="W1081" s="50"/>
      <c r="X1081" s="50"/>
      <c r="Y1081" s="50"/>
      <c r="Z1081" s="50"/>
      <c r="AA1081" s="50"/>
      <c r="AB1081" s="50"/>
      <c r="AC1081" s="50"/>
      <c r="AD1081" s="50"/>
    </row>
    <row r="1082" spans="18:30" ht="15">
      <c r="R1082" s="50"/>
      <c r="S1082" s="50"/>
      <c r="T1082" s="50"/>
      <c r="U1082" s="50"/>
      <c r="V1082" s="50"/>
      <c r="W1082" s="50"/>
      <c r="X1082" s="50"/>
      <c r="Y1082" s="50"/>
      <c r="Z1082" s="50"/>
      <c r="AA1082" s="50"/>
      <c r="AB1082" s="50"/>
      <c r="AC1082" s="50"/>
      <c r="AD1082" s="50"/>
    </row>
    <row r="1083" spans="18:30" ht="15">
      <c r="R1083" s="50"/>
      <c r="S1083" s="50"/>
      <c r="T1083" s="50"/>
      <c r="U1083" s="50"/>
      <c r="V1083" s="50"/>
      <c r="W1083" s="50"/>
      <c r="X1083" s="50"/>
      <c r="Y1083" s="50"/>
      <c r="Z1083" s="50"/>
      <c r="AA1083" s="50"/>
      <c r="AB1083" s="50"/>
      <c r="AC1083" s="50"/>
      <c r="AD1083" s="50"/>
    </row>
    <row r="1084" spans="18:30" ht="15">
      <c r="R1084" s="50"/>
      <c r="S1084" s="50"/>
      <c r="T1084" s="50"/>
      <c r="U1084" s="50"/>
      <c r="V1084" s="50"/>
      <c r="W1084" s="50"/>
      <c r="X1084" s="50"/>
      <c r="Y1084" s="50"/>
      <c r="Z1084" s="50"/>
      <c r="AA1084" s="50"/>
      <c r="AB1084" s="50"/>
      <c r="AC1084" s="50"/>
      <c r="AD1084" s="50"/>
    </row>
    <row r="1085" spans="18:30" ht="15">
      <c r="R1085" s="50"/>
      <c r="S1085" s="50"/>
      <c r="T1085" s="50"/>
      <c r="U1085" s="50"/>
      <c r="V1085" s="50"/>
      <c r="W1085" s="50"/>
      <c r="X1085" s="50"/>
      <c r="Y1085" s="50"/>
      <c r="Z1085" s="50"/>
      <c r="AA1085" s="50"/>
      <c r="AB1085" s="50"/>
      <c r="AC1085" s="50"/>
      <c r="AD1085" s="50"/>
    </row>
    <row r="1086" spans="18:30" ht="15">
      <c r="R1086" s="50"/>
      <c r="S1086" s="50"/>
      <c r="T1086" s="50"/>
      <c r="U1086" s="50"/>
      <c r="V1086" s="50"/>
      <c r="W1086" s="50"/>
      <c r="X1086" s="50"/>
      <c r="Y1086" s="50"/>
      <c r="Z1086" s="50"/>
      <c r="AA1086" s="50"/>
      <c r="AB1086" s="50"/>
      <c r="AC1086" s="50"/>
      <c r="AD1086" s="50"/>
    </row>
    <row r="1087" spans="18:30" ht="15">
      <c r="R1087" s="50"/>
      <c r="S1087" s="50"/>
      <c r="T1087" s="50"/>
      <c r="U1087" s="50"/>
      <c r="V1087" s="50"/>
      <c r="W1087" s="50"/>
      <c r="X1087" s="50"/>
      <c r="Y1087" s="50"/>
      <c r="Z1087" s="50"/>
      <c r="AA1087" s="50"/>
      <c r="AB1087" s="50"/>
      <c r="AC1087" s="50"/>
      <c r="AD1087" s="50"/>
    </row>
    <row r="1088" spans="18:30" ht="15">
      <c r="R1088" s="50"/>
      <c r="S1088" s="50"/>
      <c r="T1088" s="50"/>
      <c r="U1088" s="50"/>
      <c r="V1088" s="50"/>
      <c r="W1088" s="50"/>
      <c r="X1088" s="50"/>
      <c r="Y1088" s="50"/>
      <c r="Z1088" s="50"/>
      <c r="AA1088" s="50"/>
      <c r="AB1088" s="50"/>
      <c r="AC1088" s="50"/>
      <c r="AD1088" s="50"/>
    </row>
    <row r="1089" spans="18:30" ht="15">
      <c r="R1089" s="50"/>
      <c r="S1089" s="50"/>
      <c r="T1089" s="50"/>
      <c r="U1089" s="50"/>
      <c r="V1089" s="50"/>
      <c r="W1089" s="50"/>
      <c r="X1089" s="50"/>
      <c r="Y1089" s="50"/>
      <c r="Z1089" s="50"/>
      <c r="AA1089" s="50"/>
      <c r="AB1089" s="50"/>
      <c r="AC1089" s="50"/>
      <c r="AD1089" s="50"/>
    </row>
    <row r="1090" spans="18:30" ht="15">
      <c r="R1090" s="50"/>
      <c r="S1090" s="50"/>
      <c r="T1090" s="50"/>
      <c r="U1090" s="50"/>
      <c r="V1090" s="50"/>
      <c r="W1090" s="50"/>
      <c r="X1090" s="50"/>
      <c r="Y1090" s="50"/>
      <c r="Z1090" s="50"/>
      <c r="AA1090" s="50"/>
      <c r="AB1090" s="50"/>
      <c r="AC1090" s="50"/>
      <c r="AD1090" s="50"/>
    </row>
    <row r="1091" spans="18:30" ht="15">
      <c r="R1091" s="50"/>
      <c r="S1091" s="50"/>
      <c r="T1091" s="50"/>
      <c r="U1091" s="50"/>
      <c r="V1091" s="50"/>
      <c r="W1091" s="50"/>
      <c r="X1091" s="50"/>
      <c r="Y1091" s="50"/>
      <c r="Z1091" s="50"/>
      <c r="AA1091" s="50"/>
      <c r="AB1091" s="50"/>
      <c r="AC1091" s="50"/>
      <c r="AD1091" s="50"/>
    </row>
    <row r="1092" spans="18:30" ht="15">
      <c r="R1092" s="50"/>
      <c r="S1092" s="50"/>
      <c r="T1092" s="50"/>
      <c r="U1092" s="50"/>
      <c r="V1092" s="50"/>
      <c r="W1092" s="50"/>
      <c r="X1092" s="50"/>
      <c r="Y1092" s="50"/>
      <c r="Z1092" s="50"/>
      <c r="AA1092" s="50"/>
      <c r="AB1092" s="50"/>
      <c r="AC1092" s="50"/>
      <c r="AD1092" s="50"/>
    </row>
    <row r="1093" spans="18:30" ht="15">
      <c r="R1093" s="50"/>
      <c r="S1093" s="50"/>
      <c r="T1093" s="50"/>
      <c r="U1093" s="50"/>
      <c r="V1093" s="50"/>
      <c r="W1093" s="50"/>
      <c r="X1093" s="50"/>
      <c r="Y1093" s="50"/>
      <c r="Z1093" s="50"/>
      <c r="AA1093" s="50"/>
      <c r="AB1093" s="50"/>
      <c r="AC1093" s="50"/>
      <c r="AD1093" s="50"/>
    </row>
    <row r="1094" spans="18:30" ht="15">
      <c r="R1094" s="50"/>
      <c r="S1094" s="50"/>
      <c r="T1094" s="50"/>
      <c r="U1094" s="50"/>
      <c r="V1094" s="50"/>
      <c r="W1094" s="50"/>
      <c r="X1094" s="50"/>
      <c r="Y1094" s="50"/>
      <c r="Z1094" s="50"/>
      <c r="AA1094" s="50"/>
      <c r="AB1094" s="50"/>
      <c r="AC1094" s="50"/>
      <c r="AD1094" s="50"/>
    </row>
    <row r="1095" spans="18:30" ht="15">
      <c r="R1095" s="50"/>
      <c r="S1095" s="50"/>
      <c r="T1095" s="50"/>
      <c r="U1095" s="50"/>
      <c r="V1095" s="50"/>
      <c r="W1095" s="50"/>
      <c r="X1095" s="50"/>
      <c r="Y1095" s="50"/>
      <c r="Z1095" s="50"/>
      <c r="AA1095" s="50"/>
      <c r="AB1095" s="50"/>
      <c r="AC1095" s="50"/>
      <c r="AD1095" s="50"/>
    </row>
    <row r="1096" spans="18:30" ht="15">
      <c r="R1096" s="50"/>
      <c r="S1096" s="50"/>
      <c r="T1096" s="50"/>
      <c r="U1096" s="50"/>
      <c r="V1096" s="50"/>
      <c r="W1096" s="50"/>
      <c r="X1096" s="50"/>
      <c r="Y1096" s="50"/>
      <c r="Z1096" s="50"/>
      <c r="AA1096" s="50"/>
      <c r="AB1096" s="50"/>
      <c r="AC1096" s="50"/>
      <c r="AD1096" s="50"/>
    </row>
    <row r="1097" spans="18:30" ht="15">
      <c r="R1097" s="50"/>
      <c r="S1097" s="50"/>
      <c r="T1097" s="50"/>
      <c r="U1097" s="50"/>
      <c r="V1097" s="50"/>
      <c r="W1097" s="50"/>
      <c r="X1097" s="50"/>
      <c r="Y1097" s="50"/>
      <c r="Z1097" s="50"/>
      <c r="AA1097" s="50"/>
      <c r="AB1097" s="50"/>
      <c r="AC1097" s="50"/>
      <c r="AD1097" s="50"/>
    </row>
    <row r="1098" spans="18:30" ht="15">
      <c r="R1098" s="50"/>
      <c r="S1098" s="50"/>
      <c r="T1098" s="50"/>
      <c r="U1098" s="50"/>
      <c r="V1098" s="50"/>
      <c r="W1098" s="50"/>
      <c r="X1098" s="50"/>
      <c r="Y1098" s="50"/>
      <c r="Z1098" s="50"/>
      <c r="AA1098" s="50"/>
      <c r="AB1098" s="50"/>
      <c r="AC1098" s="50"/>
      <c r="AD1098" s="50"/>
    </row>
    <row r="1099" spans="18:30" ht="15">
      <c r="R1099" s="50"/>
      <c r="S1099" s="50"/>
      <c r="T1099" s="50"/>
      <c r="U1099" s="50"/>
      <c r="V1099" s="50"/>
      <c r="W1099" s="50"/>
      <c r="X1099" s="50"/>
      <c r="Y1099" s="50"/>
      <c r="Z1099" s="50"/>
      <c r="AA1099" s="50"/>
      <c r="AB1099" s="50"/>
      <c r="AC1099" s="50"/>
      <c r="AD1099" s="50"/>
    </row>
    <row r="1100" spans="18:30" ht="15">
      <c r="R1100" s="50"/>
      <c r="S1100" s="50"/>
      <c r="T1100" s="50"/>
      <c r="U1100" s="50"/>
      <c r="V1100" s="50"/>
      <c r="W1100" s="50"/>
      <c r="X1100" s="50"/>
      <c r="Y1100" s="50"/>
      <c r="Z1100" s="50"/>
      <c r="AA1100" s="50"/>
      <c r="AB1100" s="50"/>
      <c r="AC1100" s="50"/>
      <c r="AD1100" s="50"/>
    </row>
    <row r="1101" spans="18:30" ht="15">
      <c r="R1101" s="50"/>
      <c r="S1101" s="50"/>
      <c r="T1101" s="50"/>
      <c r="U1101" s="50"/>
      <c r="V1101" s="50"/>
      <c r="W1101" s="50"/>
      <c r="X1101" s="50"/>
      <c r="Y1101" s="50"/>
      <c r="Z1101" s="50"/>
      <c r="AA1101" s="50"/>
      <c r="AB1101" s="50"/>
      <c r="AC1101" s="50"/>
      <c r="AD1101" s="50"/>
    </row>
    <row r="1102" spans="18:30" ht="15">
      <c r="R1102" s="50"/>
      <c r="S1102" s="50"/>
      <c r="T1102" s="50"/>
      <c r="U1102" s="50"/>
      <c r="V1102" s="50"/>
      <c r="W1102" s="50"/>
      <c r="X1102" s="50"/>
      <c r="Y1102" s="50"/>
      <c r="Z1102" s="50"/>
      <c r="AA1102" s="50"/>
      <c r="AB1102" s="50"/>
      <c r="AC1102" s="50"/>
      <c r="AD1102" s="50"/>
    </row>
    <row r="1103" spans="18:30" ht="15">
      <c r="R1103" s="50"/>
      <c r="S1103" s="50"/>
      <c r="T1103" s="50"/>
      <c r="U1103" s="50"/>
      <c r="V1103" s="50"/>
      <c r="W1103" s="50"/>
      <c r="X1103" s="50"/>
      <c r="Y1103" s="50"/>
      <c r="Z1103" s="50"/>
      <c r="AA1103" s="50"/>
      <c r="AB1103" s="50"/>
      <c r="AC1103" s="50"/>
      <c r="AD1103" s="50"/>
    </row>
    <row r="1104" spans="18:30" ht="15">
      <c r="R1104" s="50"/>
      <c r="S1104" s="50"/>
      <c r="T1104" s="50"/>
      <c r="U1104" s="50"/>
      <c r="V1104" s="50"/>
      <c r="W1104" s="50"/>
      <c r="X1104" s="50"/>
      <c r="Y1104" s="50"/>
      <c r="Z1104" s="50"/>
      <c r="AA1104" s="50"/>
      <c r="AB1104" s="50"/>
      <c r="AC1104" s="50"/>
      <c r="AD1104" s="50"/>
    </row>
    <row r="1105" spans="18:30" ht="15">
      <c r="R1105" s="50"/>
      <c r="S1105" s="50"/>
      <c r="T1105" s="50"/>
      <c r="U1105" s="50"/>
      <c r="V1105" s="50"/>
      <c r="W1105" s="50"/>
      <c r="X1105" s="50"/>
      <c r="Y1105" s="50"/>
      <c r="Z1105" s="50"/>
      <c r="AA1105" s="50"/>
      <c r="AB1105" s="50"/>
      <c r="AC1105" s="50"/>
      <c r="AD1105" s="50"/>
    </row>
    <row r="1106" spans="18:30" ht="15">
      <c r="R1106" s="50"/>
      <c r="S1106" s="50"/>
      <c r="T1106" s="50"/>
      <c r="U1106" s="50"/>
      <c r="V1106" s="50"/>
      <c r="W1106" s="50"/>
      <c r="X1106" s="50"/>
      <c r="Y1106" s="50"/>
      <c r="Z1106" s="50"/>
      <c r="AA1106" s="50"/>
      <c r="AB1106" s="50"/>
      <c r="AC1106" s="50"/>
      <c r="AD1106" s="50"/>
    </row>
    <row r="1107" spans="18:30" ht="15">
      <c r="R1107" s="50"/>
      <c r="S1107" s="50"/>
      <c r="T1107" s="50"/>
      <c r="U1107" s="50"/>
      <c r="V1107" s="50"/>
      <c r="W1107" s="50"/>
      <c r="X1107" s="50"/>
      <c r="Y1107" s="50"/>
      <c r="Z1107" s="50"/>
      <c r="AA1107" s="50"/>
      <c r="AB1107" s="50"/>
      <c r="AC1107" s="50"/>
      <c r="AD1107" s="50"/>
    </row>
    <row r="1108" spans="18:30" ht="15">
      <c r="R1108" s="50"/>
      <c r="S1108" s="50"/>
      <c r="T1108" s="50"/>
      <c r="U1108" s="50"/>
      <c r="V1108" s="50"/>
      <c r="W1108" s="50"/>
      <c r="X1108" s="50"/>
      <c r="Y1108" s="50"/>
      <c r="Z1108" s="50"/>
      <c r="AA1108" s="50"/>
      <c r="AB1108" s="50"/>
      <c r="AC1108" s="50"/>
      <c r="AD1108" s="50"/>
    </row>
    <row r="1109" spans="18:30" ht="15">
      <c r="R1109" s="50"/>
      <c r="S1109" s="50"/>
      <c r="T1109" s="50"/>
      <c r="U1109" s="50"/>
      <c r="V1109" s="50"/>
      <c r="W1109" s="50"/>
      <c r="X1109" s="50"/>
      <c r="Y1109" s="50"/>
      <c r="Z1109" s="50"/>
      <c r="AA1109" s="50"/>
      <c r="AB1109" s="50"/>
      <c r="AC1109" s="50"/>
      <c r="AD1109" s="50"/>
    </row>
    <row r="1110" spans="18:30" ht="15">
      <c r="R1110" s="50"/>
      <c r="S1110" s="50"/>
      <c r="T1110" s="50"/>
      <c r="U1110" s="50"/>
      <c r="V1110" s="50"/>
      <c r="W1110" s="50"/>
      <c r="X1110" s="50"/>
      <c r="Y1110" s="50"/>
      <c r="Z1110" s="50"/>
      <c r="AA1110" s="50"/>
      <c r="AB1110" s="50"/>
      <c r="AC1110" s="50"/>
      <c r="AD1110" s="50"/>
    </row>
    <row r="1111" spans="18:30" ht="15">
      <c r="R1111" s="50"/>
      <c r="S1111" s="50"/>
      <c r="T1111" s="50"/>
      <c r="U1111" s="50"/>
      <c r="V1111" s="50"/>
      <c r="W1111" s="50"/>
      <c r="X1111" s="50"/>
      <c r="Y1111" s="50"/>
      <c r="Z1111" s="50"/>
      <c r="AA1111" s="50"/>
      <c r="AB1111" s="50"/>
      <c r="AC1111" s="50"/>
      <c r="AD1111" s="50"/>
    </row>
    <row r="1112" spans="18:30" ht="15">
      <c r="R1112" s="50"/>
      <c r="S1112" s="50"/>
      <c r="T1112" s="50"/>
      <c r="U1112" s="50"/>
      <c r="V1112" s="50"/>
      <c r="W1112" s="50"/>
      <c r="X1112" s="50"/>
      <c r="Y1112" s="50"/>
      <c r="Z1112" s="50"/>
      <c r="AA1112" s="50"/>
      <c r="AB1112" s="50"/>
      <c r="AC1112" s="50"/>
      <c r="AD1112" s="50"/>
    </row>
    <row r="1113" spans="18:30" ht="15">
      <c r="R1113" s="50"/>
      <c r="S1113" s="50"/>
      <c r="T1113" s="50"/>
      <c r="U1113" s="50"/>
      <c r="V1113" s="50"/>
      <c r="W1113" s="50"/>
      <c r="X1113" s="50"/>
      <c r="Y1113" s="50"/>
      <c r="Z1113" s="50"/>
      <c r="AA1113" s="50"/>
      <c r="AB1113" s="50"/>
      <c r="AC1113" s="50"/>
      <c r="AD1113" s="50"/>
    </row>
    <row r="1114" spans="18:30" ht="15">
      <c r="R1114" s="50"/>
      <c r="S1114" s="50"/>
      <c r="T1114" s="50"/>
      <c r="U1114" s="50"/>
      <c r="V1114" s="50"/>
      <c r="W1114" s="50"/>
      <c r="X1114" s="50"/>
      <c r="Y1114" s="50"/>
      <c r="Z1114" s="50"/>
      <c r="AA1114" s="50"/>
      <c r="AB1114" s="50"/>
      <c r="AC1114" s="50"/>
      <c r="AD1114" s="50"/>
    </row>
    <row r="1115" spans="18:30" ht="15">
      <c r="R1115" s="50"/>
      <c r="S1115" s="50"/>
      <c r="T1115" s="50"/>
      <c r="U1115" s="50"/>
      <c r="V1115" s="50"/>
      <c r="W1115" s="50"/>
      <c r="X1115" s="50"/>
      <c r="Y1115" s="50"/>
      <c r="Z1115" s="50"/>
      <c r="AA1115" s="50"/>
      <c r="AB1115" s="50"/>
      <c r="AC1115" s="50"/>
      <c r="AD1115" s="50"/>
    </row>
    <row r="1116" spans="18:30" ht="15">
      <c r="R1116" s="50"/>
      <c r="S1116" s="50"/>
      <c r="T1116" s="50"/>
      <c r="U1116" s="50"/>
      <c r="V1116" s="50"/>
      <c r="W1116" s="50"/>
      <c r="X1116" s="50"/>
      <c r="Y1116" s="50"/>
      <c r="Z1116" s="50"/>
      <c r="AA1116" s="50"/>
      <c r="AB1116" s="50"/>
      <c r="AC1116" s="50"/>
      <c r="AD1116" s="50"/>
    </row>
    <row r="1117" spans="18:30" ht="15">
      <c r="R1117" s="50"/>
      <c r="S1117" s="50"/>
      <c r="T1117" s="50"/>
      <c r="U1117" s="50"/>
      <c r="V1117" s="50"/>
      <c r="W1117" s="50"/>
      <c r="X1117" s="50"/>
      <c r="Y1117" s="50"/>
      <c r="Z1117" s="50"/>
      <c r="AA1117" s="50"/>
      <c r="AB1117" s="50"/>
      <c r="AC1117" s="50"/>
      <c r="AD1117" s="50"/>
    </row>
    <row r="1118" spans="18:30" ht="15">
      <c r="R1118" s="50"/>
      <c r="S1118" s="50"/>
      <c r="T1118" s="50"/>
      <c r="U1118" s="50"/>
      <c r="V1118" s="50"/>
      <c r="W1118" s="50"/>
      <c r="X1118" s="50"/>
      <c r="Y1118" s="50"/>
      <c r="Z1118" s="50"/>
      <c r="AA1118" s="50"/>
      <c r="AB1118" s="50"/>
      <c r="AC1118" s="50"/>
      <c r="AD1118" s="50"/>
    </row>
    <row r="1119" spans="18:30" ht="15">
      <c r="R1119" s="50"/>
      <c r="S1119" s="50"/>
      <c r="T1119" s="50"/>
      <c r="U1119" s="50"/>
      <c r="V1119" s="50"/>
      <c r="W1119" s="50"/>
      <c r="X1119" s="50"/>
      <c r="Y1119" s="50"/>
      <c r="Z1119" s="50"/>
      <c r="AA1119" s="50"/>
      <c r="AB1119" s="50"/>
      <c r="AC1119" s="50"/>
      <c r="AD1119" s="50"/>
    </row>
    <row r="1120" spans="18:30" ht="15">
      <c r="R1120" s="50"/>
      <c r="S1120" s="50"/>
      <c r="T1120" s="50"/>
      <c r="U1120" s="50"/>
      <c r="V1120" s="50"/>
      <c r="W1120" s="50"/>
      <c r="X1120" s="50"/>
      <c r="Y1120" s="50"/>
      <c r="Z1120" s="50"/>
      <c r="AA1120" s="50"/>
      <c r="AB1120" s="50"/>
      <c r="AC1120" s="50"/>
      <c r="AD1120" s="50"/>
    </row>
    <row r="1121" spans="18:30" ht="15">
      <c r="R1121" s="50"/>
      <c r="S1121" s="50"/>
      <c r="T1121" s="50"/>
      <c r="U1121" s="50"/>
      <c r="V1121" s="50"/>
      <c r="W1121" s="50"/>
      <c r="X1121" s="50"/>
      <c r="Y1121" s="50"/>
      <c r="Z1121" s="50"/>
      <c r="AA1121" s="50"/>
      <c r="AB1121" s="50"/>
      <c r="AC1121" s="50"/>
      <c r="AD1121" s="50"/>
    </row>
    <row r="1122" spans="18:30" ht="15">
      <c r="R1122" s="50"/>
      <c r="S1122" s="50"/>
      <c r="T1122" s="50"/>
      <c r="U1122" s="50"/>
      <c r="V1122" s="50"/>
      <c r="W1122" s="50"/>
      <c r="X1122" s="50"/>
      <c r="Y1122" s="50"/>
      <c r="Z1122" s="50"/>
      <c r="AA1122" s="50"/>
      <c r="AB1122" s="50"/>
      <c r="AC1122" s="50"/>
      <c r="AD1122" s="50"/>
    </row>
    <row r="1123" spans="18:30" ht="15">
      <c r="R1123" s="50"/>
      <c r="S1123" s="50"/>
      <c r="T1123" s="50"/>
      <c r="U1123" s="50"/>
      <c r="V1123" s="50"/>
      <c r="W1123" s="50"/>
      <c r="X1123" s="50"/>
      <c r="Y1123" s="50"/>
      <c r="Z1123" s="50"/>
      <c r="AA1123" s="50"/>
      <c r="AB1123" s="50"/>
      <c r="AC1123" s="50"/>
      <c r="AD1123" s="50"/>
    </row>
    <row r="1124" spans="18:30" ht="15">
      <c r="R1124" s="50"/>
      <c r="S1124" s="50"/>
      <c r="T1124" s="50"/>
      <c r="U1124" s="50"/>
      <c r="V1124" s="50"/>
      <c r="W1124" s="50"/>
      <c r="X1124" s="50"/>
      <c r="Y1124" s="50"/>
      <c r="Z1124" s="50"/>
      <c r="AA1124" s="50"/>
      <c r="AB1124" s="50"/>
      <c r="AC1124" s="50"/>
      <c r="AD1124" s="50"/>
    </row>
    <row r="1125" spans="18:30" ht="15">
      <c r="R1125" s="50"/>
      <c r="S1125" s="50"/>
      <c r="T1125" s="50"/>
      <c r="U1125" s="50"/>
      <c r="V1125" s="50"/>
      <c r="W1125" s="50"/>
      <c r="X1125" s="50"/>
      <c r="Y1125" s="50"/>
      <c r="Z1125" s="50"/>
      <c r="AA1125" s="50"/>
      <c r="AB1125" s="50"/>
      <c r="AC1125" s="50"/>
      <c r="AD1125" s="50"/>
    </row>
    <row r="1126" spans="18:30" ht="15">
      <c r="R1126" s="50"/>
      <c r="S1126" s="50"/>
      <c r="T1126" s="50"/>
      <c r="U1126" s="50"/>
      <c r="V1126" s="50"/>
      <c r="W1126" s="50"/>
      <c r="X1126" s="50"/>
      <c r="Y1126" s="50"/>
      <c r="Z1126" s="50"/>
      <c r="AA1126" s="50"/>
      <c r="AB1126" s="50"/>
      <c r="AC1126" s="50"/>
      <c r="AD1126" s="50"/>
    </row>
    <row r="1127" spans="18:30" ht="15">
      <c r="R1127" s="50"/>
      <c r="S1127" s="50"/>
      <c r="T1127" s="50"/>
      <c r="U1127" s="50"/>
      <c r="V1127" s="50"/>
      <c r="W1127" s="50"/>
      <c r="X1127" s="50"/>
      <c r="Y1127" s="50"/>
      <c r="Z1127" s="50"/>
      <c r="AA1127" s="50"/>
      <c r="AB1127" s="50"/>
      <c r="AC1127" s="50"/>
      <c r="AD1127" s="50"/>
    </row>
    <row r="1128" spans="18:30" ht="15">
      <c r="R1128" s="50"/>
      <c r="S1128" s="50"/>
      <c r="T1128" s="50"/>
      <c r="U1128" s="50"/>
      <c r="V1128" s="50"/>
      <c r="W1128" s="50"/>
      <c r="X1128" s="50"/>
      <c r="Y1128" s="50"/>
      <c r="Z1128" s="50"/>
      <c r="AA1128" s="50"/>
      <c r="AB1128" s="50"/>
      <c r="AC1128" s="50"/>
      <c r="AD1128" s="50"/>
    </row>
    <row r="1129" spans="18:30" ht="15">
      <c r="R1129" s="50"/>
      <c r="S1129" s="50"/>
      <c r="T1129" s="50"/>
      <c r="U1129" s="50"/>
      <c r="V1129" s="50"/>
      <c r="W1129" s="50"/>
      <c r="X1129" s="50"/>
      <c r="Y1129" s="50"/>
      <c r="Z1129" s="50"/>
      <c r="AA1129" s="50"/>
      <c r="AB1129" s="50"/>
      <c r="AC1129" s="50"/>
      <c r="AD1129" s="50"/>
    </row>
    <row r="1130" spans="18:30" ht="15">
      <c r="R1130" s="50"/>
      <c r="S1130" s="50"/>
      <c r="T1130" s="50"/>
      <c r="U1130" s="50"/>
      <c r="V1130" s="50"/>
      <c r="W1130" s="50"/>
      <c r="X1130" s="50"/>
      <c r="Y1130" s="50"/>
      <c r="Z1130" s="50"/>
      <c r="AA1130" s="50"/>
      <c r="AB1130" s="50"/>
      <c r="AC1130" s="50"/>
      <c r="AD1130" s="50"/>
    </row>
    <row r="1131" spans="18:30" ht="15">
      <c r="R1131" s="50"/>
      <c r="S1131" s="50"/>
      <c r="T1131" s="50"/>
      <c r="U1131" s="50"/>
      <c r="V1131" s="50"/>
      <c r="W1131" s="50"/>
      <c r="X1131" s="50"/>
      <c r="Y1131" s="50"/>
      <c r="Z1131" s="50"/>
      <c r="AA1131" s="50"/>
      <c r="AB1131" s="50"/>
      <c r="AC1131" s="50"/>
      <c r="AD1131" s="50"/>
    </row>
    <row r="1132" spans="18:30" ht="15">
      <c r="R1132" s="50"/>
      <c r="S1132" s="50"/>
      <c r="T1132" s="50"/>
      <c r="U1132" s="50"/>
      <c r="V1132" s="50"/>
      <c r="W1132" s="50"/>
      <c r="X1132" s="50"/>
      <c r="Y1132" s="50"/>
      <c r="Z1132" s="50"/>
      <c r="AA1132" s="50"/>
      <c r="AB1132" s="50"/>
      <c r="AC1132" s="50"/>
      <c r="AD1132" s="50"/>
    </row>
    <row r="1133" spans="18:30" ht="15">
      <c r="R1133" s="50"/>
      <c r="S1133" s="50"/>
      <c r="T1133" s="50"/>
      <c r="U1133" s="50"/>
      <c r="V1133" s="50"/>
      <c r="W1133" s="50"/>
      <c r="X1133" s="50"/>
      <c r="Y1133" s="50"/>
      <c r="Z1133" s="50"/>
      <c r="AA1133" s="50"/>
      <c r="AB1133" s="50"/>
      <c r="AC1133" s="50"/>
      <c r="AD1133" s="50"/>
    </row>
    <row r="1134" spans="18:30" ht="15">
      <c r="R1134" s="50"/>
      <c r="S1134" s="50"/>
      <c r="T1134" s="50"/>
      <c r="U1134" s="50"/>
      <c r="V1134" s="50"/>
      <c r="W1134" s="50"/>
      <c r="X1134" s="50"/>
      <c r="Y1134" s="50"/>
      <c r="Z1134" s="50"/>
      <c r="AA1134" s="50"/>
      <c r="AB1134" s="50"/>
      <c r="AC1134" s="50"/>
      <c r="AD1134" s="50"/>
    </row>
    <row r="1135" spans="18:30" ht="15">
      <c r="R1135" s="50"/>
      <c r="S1135" s="50"/>
      <c r="T1135" s="50"/>
      <c r="U1135" s="50"/>
      <c r="V1135" s="50"/>
      <c r="W1135" s="50"/>
      <c r="X1135" s="50"/>
      <c r="Y1135" s="50"/>
      <c r="Z1135" s="50"/>
      <c r="AA1135" s="50"/>
      <c r="AB1135" s="50"/>
      <c r="AC1135" s="50"/>
      <c r="AD1135" s="50"/>
    </row>
    <row r="1136" spans="18:30" ht="15">
      <c r="R1136" s="50"/>
      <c r="S1136" s="50"/>
      <c r="T1136" s="50"/>
      <c r="U1136" s="50"/>
      <c r="V1136" s="50"/>
      <c r="W1136" s="50"/>
      <c r="X1136" s="50"/>
      <c r="Y1136" s="50"/>
      <c r="Z1136" s="50"/>
      <c r="AA1136" s="50"/>
      <c r="AB1136" s="50"/>
      <c r="AC1136" s="50"/>
      <c r="AD1136" s="50"/>
    </row>
    <row r="1137" spans="18:30" ht="15">
      <c r="R1137" s="50"/>
      <c r="S1137" s="50"/>
      <c r="T1137" s="50"/>
      <c r="U1137" s="50"/>
      <c r="V1137" s="50"/>
      <c r="W1137" s="50"/>
      <c r="X1137" s="50"/>
      <c r="Y1137" s="50"/>
      <c r="Z1137" s="50"/>
      <c r="AA1137" s="50"/>
      <c r="AB1137" s="50"/>
      <c r="AC1137" s="50"/>
      <c r="AD1137" s="50"/>
    </row>
    <row r="1138" spans="18:30" ht="15">
      <c r="R1138" s="50"/>
      <c r="S1138" s="50"/>
      <c r="T1138" s="50"/>
      <c r="U1138" s="50"/>
      <c r="V1138" s="50"/>
      <c r="W1138" s="50"/>
      <c r="X1138" s="50"/>
      <c r="Y1138" s="50"/>
      <c r="Z1138" s="50"/>
      <c r="AA1138" s="50"/>
      <c r="AB1138" s="50"/>
      <c r="AC1138" s="50"/>
      <c r="AD1138" s="50"/>
    </row>
    <row r="1139" spans="18:30" ht="15">
      <c r="R1139" s="50"/>
      <c r="S1139" s="50"/>
      <c r="T1139" s="50"/>
      <c r="U1139" s="50"/>
      <c r="V1139" s="50"/>
      <c r="W1139" s="50"/>
      <c r="X1139" s="50"/>
      <c r="Y1139" s="50"/>
      <c r="Z1139" s="50"/>
      <c r="AA1139" s="50"/>
      <c r="AB1139" s="50"/>
      <c r="AC1139" s="50"/>
      <c r="AD1139" s="50"/>
    </row>
    <row r="1140" spans="18:30" ht="15">
      <c r="R1140" s="50"/>
      <c r="S1140" s="50"/>
      <c r="T1140" s="50"/>
      <c r="U1140" s="50"/>
      <c r="V1140" s="50"/>
      <c r="W1140" s="50"/>
      <c r="X1140" s="50"/>
      <c r="Y1140" s="50"/>
      <c r="Z1140" s="50"/>
      <c r="AA1140" s="50"/>
      <c r="AB1140" s="50"/>
      <c r="AC1140" s="50"/>
      <c r="AD1140" s="50"/>
    </row>
    <row r="1141" spans="18:30" ht="15">
      <c r="R1141" s="50"/>
      <c r="S1141" s="50"/>
      <c r="T1141" s="50"/>
      <c r="U1141" s="50"/>
      <c r="V1141" s="50"/>
      <c r="W1141" s="50"/>
      <c r="X1141" s="50"/>
      <c r="Y1141" s="50"/>
      <c r="Z1141" s="50"/>
      <c r="AA1141" s="50"/>
      <c r="AB1141" s="50"/>
      <c r="AC1141" s="50"/>
      <c r="AD1141" s="50"/>
    </row>
    <row r="1142" spans="18:30" ht="15">
      <c r="R1142" s="50"/>
      <c r="S1142" s="50"/>
      <c r="T1142" s="50"/>
      <c r="U1142" s="50"/>
      <c r="V1142" s="50"/>
      <c r="W1142" s="50"/>
      <c r="X1142" s="50"/>
      <c r="Y1142" s="50"/>
      <c r="Z1142" s="50"/>
      <c r="AA1142" s="50"/>
      <c r="AB1142" s="50"/>
      <c r="AC1142" s="50"/>
      <c r="AD1142" s="50"/>
    </row>
    <row r="1143" spans="18:30" ht="15">
      <c r="R1143" s="50"/>
      <c r="S1143" s="50"/>
      <c r="T1143" s="50"/>
      <c r="U1143" s="50"/>
      <c r="V1143" s="50"/>
      <c r="W1143" s="50"/>
      <c r="X1143" s="50"/>
      <c r="Y1143" s="50"/>
      <c r="Z1143" s="50"/>
      <c r="AA1143" s="50"/>
      <c r="AB1143" s="50"/>
      <c r="AC1143" s="50"/>
      <c r="AD1143" s="50"/>
    </row>
    <row r="1144" spans="18:30" ht="15">
      <c r="R1144" s="50"/>
      <c r="S1144" s="50"/>
      <c r="T1144" s="50"/>
      <c r="U1144" s="50"/>
      <c r="V1144" s="50"/>
      <c r="W1144" s="50"/>
      <c r="X1144" s="50"/>
      <c r="Y1144" s="50"/>
      <c r="Z1144" s="50"/>
      <c r="AA1144" s="50"/>
      <c r="AB1144" s="50"/>
      <c r="AC1144" s="50"/>
      <c r="AD1144" s="50"/>
    </row>
    <row r="1145" spans="18:30" ht="15">
      <c r="R1145" s="50"/>
      <c r="S1145" s="50"/>
      <c r="T1145" s="50"/>
      <c r="U1145" s="50"/>
      <c r="V1145" s="50"/>
      <c r="W1145" s="50"/>
      <c r="X1145" s="50"/>
      <c r="Y1145" s="50"/>
      <c r="Z1145" s="50"/>
      <c r="AA1145" s="50"/>
      <c r="AB1145" s="50"/>
      <c r="AC1145" s="50"/>
      <c r="AD1145" s="50"/>
    </row>
    <row r="1146" spans="18:30" ht="15">
      <c r="R1146" s="50"/>
      <c r="S1146" s="50"/>
      <c r="T1146" s="50"/>
      <c r="U1146" s="50"/>
      <c r="V1146" s="50"/>
      <c r="W1146" s="50"/>
      <c r="X1146" s="50"/>
      <c r="Y1146" s="50"/>
      <c r="Z1146" s="50"/>
      <c r="AA1146" s="50"/>
      <c r="AB1146" s="50"/>
      <c r="AC1146" s="50"/>
      <c r="AD1146" s="50"/>
    </row>
    <row r="1147" spans="18:30" ht="15">
      <c r="R1147" s="50"/>
      <c r="S1147" s="50"/>
      <c r="T1147" s="50"/>
      <c r="U1147" s="50"/>
      <c r="V1147" s="50"/>
      <c r="W1147" s="50"/>
      <c r="X1147" s="50"/>
      <c r="Y1147" s="50"/>
      <c r="Z1147" s="50"/>
      <c r="AA1147" s="50"/>
      <c r="AB1147" s="50"/>
      <c r="AC1147" s="50"/>
      <c r="AD1147" s="50"/>
    </row>
    <row r="1148" spans="18:30" ht="15">
      <c r="R1148" s="50"/>
      <c r="S1148" s="50"/>
      <c r="T1148" s="50"/>
      <c r="U1148" s="50"/>
      <c r="V1148" s="50"/>
      <c r="W1148" s="50"/>
      <c r="X1148" s="50"/>
      <c r="Y1148" s="50"/>
      <c r="Z1148" s="50"/>
      <c r="AA1148" s="50"/>
      <c r="AB1148" s="50"/>
      <c r="AC1148" s="50"/>
      <c r="AD1148" s="50"/>
    </row>
    <row r="1149" spans="18:30" ht="15">
      <c r="R1149" s="50"/>
      <c r="S1149" s="50"/>
      <c r="T1149" s="50"/>
      <c r="U1149" s="50"/>
      <c r="V1149" s="50"/>
      <c r="W1149" s="50"/>
      <c r="X1149" s="50"/>
      <c r="Y1149" s="50"/>
      <c r="Z1149" s="50"/>
      <c r="AA1149" s="50"/>
      <c r="AB1149" s="50"/>
      <c r="AC1149" s="50"/>
      <c r="AD1149" s="50"/>
    </row>
    <row r="1150" spans="18:30" ht="15">
      <c r="R1150" s="50"/>
      <c r="S1150" s="50"/>
      <c r="T1150" s="50"/>
      <c r="U1150" s="50"/>
      <c r="V1150" s="50"/>
      <c r="W1150" s="50"/>
      <c r="X1150" s="50"/>
      <c r="Y1150" s="50"/>
      <c r="Z1150" s="50"/>
      <c r="AA1150" s="50"/>
      <c r="AB1150" s="50"/>
      <c r="AC1150" s="50"/>
      <c r="AD1150" s="50"/>
    </row>
    <row r="1151" spans="18:30" ht="15">
      <c r="R1151" s="50"/>
      <c r="S1151" s="50"/>
      <c r="T1151" s="50"/>
      <c r="U1151" s="50"/>
      <c r="V1151" s="50"/>
      <c r="W1151" s="50"/>
      <c r="X1151" s="50"/>
      <c r="Y1151" s="50"/>
      <c r="Z1151" s="50"/>
      <c r="AA1151" s="50"/>
      <c r="AB1151" s="50"/>
      <c r="AC1151" s="50"/>
      <c r="AD1151" s="50"/>
    </row>
    <row r="1152" spans="18:30" ht="15">
      <c r="R1152" s="50"/>
      <c r="S1152" s="50"/>
      <c r="T1152" s="50"/>
      <c r="U1152" s="50"/>
      <c r="V1152" s="50"/>
      <c r="W1152" s="50"/>
      <c r="X1152" s="50"/>
      <c r="Y1152" s="50"/>
      <c r="Z1152" s="50"/>
      <c r="AA1152" s="50"/>
      <c r="AB1152" s="50"/>
      <c r="AC1152" s="50"/>
      <c r="AD1152" s="50"/>
    </row>
    <row r="1153" spans="18:30" ht="15">
      <c r="R1153" s="50"/>
      <c r="S1153" s="50"/>
      <c r="T1153" s="50"/>
      <c r="U1153" s="50"/>
      <c r="V1153" s="50"/>
      <c r="W1153" s="50"/>
      <c r="X1153" s="50"/>
      <c r="Y1153" s="50"/>
      <c r="Z1153" s="50"/>
      <c r="AA1153" s="50"/>
      <c r="AB1153" s="50"/>
      <c r="AC1153" s="50"/>
      <c r="AD1153" s="50"/>
    </row>
    <row r="1154" spans="18:30" ht="15">
      <c r="R1154" s="50"/>
      <c r="S1154" s="50"/>
      <c r="T1154" s="50"/>
      <c r="U1154" s="50"/>
      <c r="V1154" s="50"/>
      <c r="W1154" s="50"/>
      <c r="X1154" s="50"/>
      <c r="Y1154" s="50"/>
      <c r="Z1154" s="50"/>
      <c r="AA1154" s="50"/>
      <c r="AB1154" s="50"/>
      <c r="AC1154" s="50"/>
      <c r="AD1154" s="50"/>
    </row>
    <row r="1155" spans="18:30" ht="15">
      <c r="R1155" s="50"/>
      <c r="S1155" s="50"/>
      <c r="T1155" s="50"/>
      <c r="U1155" s="50"/>
      <c r="V1155" s="50"/>
      <c r="W1155" s="50"/>
      <c r="X1155" s="50"/>
      <c r="Y1155" s="50"/>
      <c r="Z1155" s="50"/>
      <c r="AA1155" s="50"/>
      <c r="AB1155" s="50"/>
      <c r="AC1155" s="50"/>
      <c r="AD1155" s="50"/>
    </row>
    <row r="1156" spans="18:30" ht="15">
      <c r="R1156" s="50"/>
      <c r="S1156" s="50"/>
      <c r="T1156" s="50"/>
      <c r="U1156" s="50"/>
      <c r="V1156" s="50"/>
      <c r="W1156" s="50"/>
      <c r="X1156" s="50"/>
      <c r="Y1156" s="50"/>
      <c r="Z1156" s="50"/>
      <c r="AA1156" s="50"/>
      <c r="AB1156" s="50"/>
      <c r="AC1156" s="50"/>
      <c r="AD1156" s="50"/>
    </row>
    <row r="1157" spans="18:30" ht="15">
      <c r="R1157" s="50"/>
      <c r="S1157" s="50"/>
      <c r="T1157" s="50"/>
      <c r="U1157" s="50"/>
      <c r="V1157" s="50"/>
      <c r="W1157" s="50"/>
      <c r="X1157" s="50"/>
      <c r="Y1157" s="50"/>
      <c r="Z1157" s="50"/>
      <c r="AA1157" s="50"/>
      <c r="AB1157" s="50"/>
      <c r="AC1157" s="50"/>
      <c r="AD1157" s="50"/>
    </row>
    <row r="1158" spans="18:30" ht="15">
      <c r="R1158" s="50"/>
      <c r="S1158" s="50"/>
      <c r="T1158" s="50"/>
      <c r="U1158" s="50"/>
      <c r="V1158" s="50"/>
      <c r="W1158" s="50"/>
      <c r="X1158" s="50"/>
      <c r="Y1158" s="50"/>
      <c r="Z1158" s="50"/>
      <c r="AA1158" s="50"/>
      <c r="AB1158" s="50"/>
      <c r="AC1158" s="50"/>
      <c r="AD1158" s="50"/>
    </row>
    <row r="1159" spans="18:30" ht="15">
      <c r="R1159" s="50"/>
      <c r="S1159" s="50"/>
      <c r="T1159" s="50"/>
      <c r="U1159" s="50"/>
      <c r="V1159" s="50"/>
      <c r="W1159" s="50"/>
      <c r="X1159" s="50"/>
      <c r="Y1159" s="50"/>
      <c r="Z1159" s="50"/>
      <c r="AA1159" s="50"/>
      <c r="AB1159" s="50"/>
      <c r="AC1159" s="50"/>
      <c r="AD1159" s="50"/>
    </row>
    <row r="1160" spans="18:30" ht="15">
      <c r="R1160" s="50"/>
      <c r="S1160" s="50"/>
      <c r="T1160" s="50"/>
      <c r="U1160" s="50"/>
      <c r="V1160" s="50"/>
      <c r="W1160" s="50"/>
      <c r="X1160" s="50"/>
      <c r="Y1160" s="50"/>
      <c r="Z1160" s="50"/>
      <c r="AA1160" s="50"/>
      <c r="AB1160" s="50"/>
      <c r="AC1160" s="50"/>
      <c r="AD1160" s="50"/>
    </row>
    <row r="1161" spans="18:30" ht="15">
      <c r="R1161" s="50"/>
      <c r="S1161" s="50"/>
      <c r="T1161" s="50"/>
      <c r="U1161" s="50"/>
      <c r="V1161" s="50"/>
      <c r="W1161" s="50"/>
      <c r="X1161" s="50"/>
      <c r="Y1161" s="50"/>
      <c r="Z1161" s="50"/>
      <c r="AA1161" s="50"/>
      <c r="AB1161" s="50"/>
      <c r="AC1161" s="50"/>
      <c r="AD1161" s="50"/>
    </row>
    <row r="1162" spans="18:30" ht="15">
      <c r="R1162" s="50"/>
      <c r="S1162" s="50"/>
      <c r="T1162" s="50"/>
      <c r="U1162" s="50"/>
      <c r="V1162" s="50"/>
      <c r="W1162" s="50"/>
      <c r="X1162" s="50"/>
      <c r="Y1162" s="50"/>
      <c r="Z1162" s="50"/>
      <c r="AA1162" s="50"/>
      <c r="AB1162" s="50"/>
      <c r="AC1162" s="50"/>
      <c r="AD1162" s="50"/>
    </row>
    <row r="1163" spans="18:30" ht="15">
      <c r="R1163" s="50"/>
      <c r="S1163" s="50"/>
      <c r="T1163" s="50"/>
      <c r="U1163" s="50"/>
      <c r="V1163" s="50"/>
      <c r="W1163" s="50"/>
      <c r="X1163" s="50"/>
      <c r="Y1163" s="50"/>
      <c r="Z1163" s="50"/>
      <c r="AA1163" s="50"/>
      <c r="AB1163" s="50"/>
      <c r="AC1163" s="50"/>
      <c r="AD1163" s="50"/>
    </row>
    <row r="1164" spans="18:30" ht="15">
      <c r="R1164" s="50"/>
      <c r="S1164" s="50"/>
      <c r="T1164" s="50"/>
      <c r="U1164" s="50"/>
      <c r="V1164" s="50"/>
      <c r="W1164" s="50"/>
      <c r="X1164" s="50"/>
      <c r="Y1164" s="50"/>
      <c r="Z1164" s="50"/>
      <c r="AA1164" s="50"/>
      <c r="AB1164" s="50"/>
      <c r="AC1164" s="50"/>
      <c r="AD1164" s="50"/>
    </row>
    <row r="1165" spans="18:30" ht="15">
      <c r="R1165" s="50"/>
      <c r="S1165" s="50"/>
      <c r="T1165" s="50"/>
      <c r="U1165" s="50"/>
      <c r="V1165" s="50"/>
      <c r="W1165" s="50"/>
      <c r="X1165" s="50"/>
      <c r="Y1165" s="50"/>
      <c r="Z1165" s="50"/>
      <c r="AA1165" s="50"/>
      <c r="AB1165" s="50"/>
      <c r="AC1165" s="50"/>
      <c r="AD1165" s="50"/>
    </row>
    <row r="1166" spans="18:30" ht="15">
      <c r="R1166" s="50"/>
      <c r="S1166" s="50"/>
      <c r="T1166" s="50"/>
      <c r="U1166" s="50"/>
      <c r="V1166" s="50"/>
      <c r="W1166" s="50"/>
      <c r="X1166" s="50"/>
      <c r="Y1166" s="50"/>
      <c r="Z1166" s="50"/>
      <c r="AA1166" s="50"/>
      <c r="AB1166" s="50"/>
      <c r="AC1166" s="50"/>
      <c r="AD1166" s="50"/>
    </row>
    <row r="1167" spans="18:30" ht="15">
      <c r="R1167" s="50"/>
      <c r="S1167" s="50"/>
      <c r="T1167" s="50"/>
      <c r="U1167" s="50"/>
      <c r="V1167" s="50"/>
      <c r="W1167" s="50"/>
      <c r="X1167" s="50"/>
      <c r="Y1167" s="50"/>
      <c r="Z1167" s="50"/>
      <c r="AA1167" s="50"/>
      <c r="AB1167" s="50"/>
      <c r="AC1167" s="50"/>
      <c r="AD1167" s="50"/>
    </row>
    <row r="1168" spans="18:30" ht="15">
      <c r="R1168" s="50"/>
      <c r="S1168" s="50"/>
      <c r="T1168" s="50"/>
      <c r="U1168" s="50"/>
      <c r="V1168" s="50"/>
      <c r="W1168" s="50"/>
      <c r="X1168" s="50"/>
      <c r="Y1168" s="50"/>
      <c r="Z1168" s="50"/>
      <c r="AA1168" s="50"/>
      <c r="AB1168" s="50"/>
      <c r="AC1168" s="50"/>
      <c r="AD1168" s="50"/>
    </row>
    <row r="1169" spans="18:30" ht="15">
      <c r="R1169" s="50"/>
      <c r="S1169" s="50"/>
      <c r="T1169" s="50"/>
      <c r="U1169" s="50"/>
      <c r="V1169" s="50"/>
      <c r="W1169" s="50"/>
      <c r="X1169" s="50"/>
      <c r="Y1169" s="50"/>
      <c r="Z1169" s="50"/>
      <c r="AA1169" s="50"/>
      <c r="AB1169" s="50"/>
      <c r="AC1169" s="50"/>
      <c r="AD1169" s="50"/>
    </row>
    <row r="1170" spans="18:30" ht="15">
      <c r="R1170" s="50"/>
      <c r="S1170" s="50"/>
      <c r="T1170" s="50"/>
      <c r="U1170" s="50"/>
      <c r="V1170" s="50"/>
      <c r="W1170" s="50"/>
      <c r="X1170" s="50"/>
      <c r="Y1170" s="50"/>
      <c r="Z1170" s="50"/>
      <c r="AA1170" s="50"/>
      <c r="AB1170" s="50"/>
      <c r="AC1170" s="50"/>
      <c r="AD1170" s="50"/>
    </row>
    <row r="1171" spans="18:30" ht="15">
      <c r="R1171" s="50"/>
      <c r="S1171" s="50"/>
      <c r="T1171" s="50"/>
      <c r="U1171" s="50"/>
      <c r="V1171" s="50"/>
      <c r="W1171" s="50"/>
      <c r="X1171" s="50"/>
      <c r="Y1171" s="50"/>
      <c r="Z1171" s="50"/>
      <c r="AA1171" s="50"/>
      <c r="AB1171" s="50"/>
      <c r="AC1171" s="50"/>
      <c r="AD1171" s="50"/>
    </row>
    <row r="1172" spans="18:30" ht="15">
      <c r="R1172" s="50"/>
      <c r="S1172" s="50"/>
      <c r="T1172" s="50"/>
      <c r="U1172" s="50"/>
      <c r="V1172" s="50"/>
      <c r="W1172" s="50"/>
      <c r="X1172" s="50"/>
      <c r="Y1172" s="50"/>
      <c r="Z1172" s="50"/>
      <c r="AA1172" s="50"/>
      <c r="AB1172" s="50"/>
      <c r="AC1172" s="50"/>
      <c r="AD1172" s="50"/>
    </row>
    <row r="1173" spans="18:30" ht="15">
      <c r="R1173" s="50"/>
      <c r="S1173" s="50"/>
      <c r="T1173" s="50"/>
      <c r="U1173" s="50"/>
      <c r="V1173" s="50"/>
      <c r="W1173" s="50"/>
      <c r="X1173" s="50"/>
      <c r="Y1173" s="50"/>
      <c r="Z1173" s="50"/>
      <c r="AA1173" s="50"/>
      <c r="AB1173" s="50"/>
      <c r="AC1173" s="50"/>
      <c r="AD1173" s="50"/>
    </row>
    <row r="1174" spans="18:30" ht="15">
      <c r="R1174" s="50"/>
      <c r="S1174" s="50"/>
      <c r="T1174" s="50"/>
      <c r="U1174" s="50"/>
      <c r="V1174" s="50"/>
      <c r="W1174" s="50"/>
      <c r="X1174" s="50"/>
      <c r="Y1174" s="50"/>
      <c r="Z1174" s="50"/>
      <c r="AA1174" s="50"/>
      <c r="AB1174" s="50"/>
      <c r="AC1174" s="50"/>
      <c r="AD1174" s="50"/>
    </row>
    <row r="1175" spans="18:30" ht="15">
      <c r="R1175" s="50"/>
      <c r="S1175" s="50"/>
      <c r="T1175" s="50"/>
      <c r="U1175" s="50"/>
      <c r="V1175" s="50"/>
      <c r="W1175" s="50"/>
      <c r="X1175" s="50"/>
      <c r="Y1175" s="50"/>
      <c r="Z1175" s="50"/>
      <c r="AA1175" s="50"/>
      <c r="AB1175" s="50"/>
      <c r="AC1175" s="50"/>
      <c r="AD1175" s="50"/>
    </row>
    <row r="1176" spans="18:30" ht="15">
      <c r="R1176" s="50"/>
      <c r="S1176" s="50"/>
      <c r="T1176" s="50"/>
      <c r="U1176" s="50"/>
      <c r="V1176" s="50"/>
      <c r="W1176" s="50"/>
      <c r="X1176" s="50"/>
      <c r="Y1176" s="50"/>
      <c r="Z1176" s="50"/>
      <c r="AA1176" s="50"/>
      <c r="AB1176" s="50"/>
      <c r="AC1176" s="50"/>
      <c r="AD1176" s="50"/>
    </row>
    <row r="1177" spans="18:30" ht="15">
      <c r="R1177" s="50"/>
      <c r="S1177" s="50"/>
      <c r="T1177" s="50"/>
      <c r="U1177" s="50"/>
      <c r="V1177" s="50"/>
      <c r="W1177" s="50"/>
      <c r="X1177" s="50"/>
      <c r="Y1177" s="50"/>
      <c r="Z1177" s="50"/>
      <c r="AA1177" s="50"/>
      <c r="AB1177" s="50"/>
      <c r="AC1177" s="50"/>
      <c r="AD1177" s="50"/>
    </row>
    <row r="1178" spans="18:30" ht="15">
      <c r="R1178" s="50"/>
      <c r="S1178" s="50"/>
      <c r="T1178" s="50"/>
      <c r="U1178" s="50"/>
      <c r="V1178" s="50"/>
      <c r="W1178" s="50"/>
      <c r="X1178" s="50"/>
      <c r="Y1178" s="50"/>
      <c r="Z1178" s="50"/>
      <c r="AA1178" s="50"/>
      <c r="AB1178" s="50"/>
      <c r="AC1178" s="50"/>
      <c r="AD1178" s="50"/>
    </row>
    <row r="1179" spans="18:30" ht="15">
      <c r="R1179" s="50"/>
      <c r="S1179" s="50"/>
      <c r="T1179" s="50"/>
      <c r="U1179" s="50"/>
      <c r="V1179" s="50"/>
      <c r="W1179" s="50"/>
      <c r="X1179" s="50"/>
      <c r="Y1179" s="50"/>
      <c r="Z1179" s="50"/>
      <c r="AA1179" s="50"/>
      <c r="AB1179" s="50"/>
      <c r="AC1179" s="50"/>
      <c r="AD1179" s="50"/>
    </row>
    <row r="1180" spans="18:30" ht="15">
      <c r="R1180" s="50"/>
      <c r="S1180" s="50"/>
      <c r="T1180" s="50"/>
      <c r="U1180" s="50"/>
      <c r="V1180" s="50"/>
      <c r="W1180" s="50"/>
      <c r="X1180" s="50"/>
      <c r="Y1180" s="50"/>
      <c r="Z1180" s="50"/>
      <c r="AA1180" s="50"/>
      <c r="AB1180" s="50"/>
      <c r="AC1180" s="50"/>
      <c r="AD1180" s="50"/>
    </row>
    <row r="1181" spans="18:30" ht="15">
      <c r="R1181" s="50"/>
      <c r="S1181" s="50"/>
      <c r="T1181" s="50"/>
      <c r="U1181" s="50"/>
      <c r="V1181" s="50"/>
      <c r="W1181" s="50"/>
      <c r="X1181" s="50"/>
      <c r="Y1181" s="50"/>
      <c r="Z1181" s="50"/>
      <c r="AA1181" s="50"/>
      <c r="AB1181" s="50"/>
      <c r="AC1181" s="50"/>
      <c r="AD1181" s="50"/>
    </row>
    <row r="1182" spans="18:30" ht="15">
      <c r="R1182" s="50"/>
      <c r="S1182" s="50"/>
      <c r="T1182" s="50"/>
      <c r="U1182" s="50"/>
      <c r="V1182" s="50"/>
      <c r="W1182" s="50"/>
      <c r="X1182" s="50"/>
      <c r="Y1182" s="50"/>
      <c r="Z1182" s="50"/>
      <c r="AA1182" s="50"/>
      <c r="AB1182" s="50"/>
      <c r="AC1182" s="50"/>
      <c r="AD1182" s="50"/>
    </row>
    <row r="1183" spans="18:30" ht="15">
      <c r="R1183" s="50"/>
      <c r="S1183" s="50"/>
      <c r="T1183" s="50"/>
      <c r="U1183" s="50"/>
      <c r="V1183" s="50"/>
      <c r="W1183" s="50"/>
      <c r="X1183" s="50"/>
      <c r="Y1183" s="50"/>
      <c r="Z1183" s="50"/>
      <c r="AA1183" s="50"/>
      <c r="AB1183" s="50"/>
      <c r="AC1183" s="50"/>
      <c r="AD1183" s="50"/>
    </row>
    <row r="1184" spans="18:30" ht="15">
      <c r="R1184" s="50"/>
      <c r="S1184" s="50"/>
      <c r="T1184" s="50"/>
      <c r="U1184" s="50"/>
      <c r="V1184" s="50"/>
      <c r="W1184" s="50"/>
      <c r="X1184" s="50"/>
      <c r="Y1184" s="50"/>
      <c r="Z1184" s="50"/>
      <c r="AA1184" s="50"/>
      <c r="AB1184" s="50"/>
      <c r="AC1184" s="50"/>
      <c r="AD1184" s="50"/>
    </row>
    <row r="1185" spans="18:30" ht="15">
      <c r="R1185" s="50"/>
      <c r="S1185" s="50"/>
      <c r="T1185" s="50"/>
      <c r="U1185" s="50"/>
      <c r="V1185" s="50"/>
      <c r="W1185" s="50"/>
      <c r="X1185" s="50"/>
      <c r="Y1185" s="50"/>
      <c r="Z1185" s="50"/>
      <c r="AA1185" s="50"/>
      <c r="AB1185" s="50"/>
      <c r="AC1185" s="50"/>
      <c r="AD1185" s="50"/>
    </row>
    <row r="1186" spans="18:30" ht="15">
      <c r="R1186" s="50"/>
      <c r="S1186" s="50"/>
      <c r="T1186" s="50"/>
      <c r="U1186" s="50"/>
      <c r="V1186" s="50"/>
      <c r="W1186" s="50"/>
      <c r="X1186" s="50"/>
      <c r="Y1186" s="50"/>
      <c r="Z1186" s="50"/>
      <c r="AA1186" s="50"/>
      <c r="AB1186" s="50"/>
      <c r="AC1186" s="50"/>
      <c r="AD1186" s="50"/>
    </row>
    <row r="1187" spans="18:30" ht="15">
      <c r="R1187" s="50"/>
      <c r="S1187" s="50"/>
      <c r="T1187" s="50"/>
      <c r="U1187" s="50"/>
      <c r="V1187" s="50"/>
      <c r="W1187" s="50"/>
      <c r="X1187" s="50"/>
      <c r="Y1187" s="50"/>
      <c r="Z1187" s="50"/>
      <c r="AA1187" s="50"/>
      <c r="AB1187" s="50"/>
      <c r="AC1187" s="50"/>
      <c r="AD1187" s="50"/>
    </row>
    <row r="1188" spans="18:30" ht="15">
      <c r="R1188" s="50"/>
      <c r="S1188" s="50"/>
      <c r="T1188" s="50"/>
      <c r="U1188" s="50"/>
      <c r="V1188" s="50"/>
      <c r="W1188" s="50"/>
      <c r="X1188" s="50"/>
      <c r="Y1188" s="50"/>
      <c r="Z1188" s="50"/>
      <c r="AA1188" s="50"/>
      <c r="AB1188" s="50"/>
      <c r="AC1188" s="50"/>
      <c r="AD1188" s="50"/>
    </row>
    <row r="1189" spans="18:30" ht="15">
      <c r="R1189" s="50"/>
      <c r="S1189" s="50"/>
      <c r="T1189" s="50"/>
      <c r="U1189" s="50"/>
      <c r="V1189" s="50"/>
      <c r="W1189" s="50"/>
      <c r="X1189" s="50"/>
      <c r="Y1189" s="50"/>
      <c r="Z1189" s="50"/>
      <c r="AA1189" s="50"/>
      <c r="AB1189" s="50"/>
      <c r="AC1189" s="50"/>
      <c r="AD1189" s="50"/>
    </row>
    <row r="1190" spans="18:30" ht="15">
      <c r="R1190" s="50"/>
      <c r="S1190" s="50"/>
      <c r="T1190" s="50"/>
      <c r="U1190" s="50"/>
      <c r="V1190" s="50"/>
      <c r="W1190" s="50"/>
      <c r="X1190" s="50"/>
      <c r="Y1190" s="50"/>
      <c r="Z1190" s="50"/>
      <c r="AA1190" s="50"/>
      <c r="AB1190" s="50"/>
      <c r="AC1190" s="50"/>
      <c r="AD1190" s="50"/>
    </row>
    <row r="1191" spans="18:30" ht="15">
      <c r="R1191" s="50"/>
      <c r="S1191" s="50"/>
      <c r="T1191" s="50"/>
      <c r="U1191" s="50"/>
      <c r="V1191" s="50"/>
      <c r="W1191" s="50"/>
      <c r="X1191" s="50"/>
      <c r="Y1191" s="50"/>
      <c r="Z1191" s="50"/>
      <c r="AA1191" s="50"/>
      <c r="AB1191" s="50"/>
      <c r="AC1191" s="50"/>
      <c r="AD1191" s="50"/>
    </row>
    <row r="1192" spans="18:30" ht="15">
      <c r="R1192" s="50"/>
      <c r="S1192" s="50"/>
      <c r="T1192" s="50"/>
      <c r="U1192" s="50"/>
      <c r="V1192" s="50"/>
      <c r="W1192" s="50"/>
      <c r="X1192" s="50"/>
      <c r="Y1192" s="50"/>
      <c r="Z1192" s="50"/>
      <c r="AA1192" s="50"/>
      <c r="AB1192" s="50"/>
      <c r="AC1192" s="50"/>
      <c r="AD1192" s="50"/>
    </row>
    <row r="1193" spans="18:30" ht="15">
      <c r="R1193" s="50"/>
      <c r="S1193" s="50"/>
      <c r="T1193" s="50"/>
      <c r="U1193" s="50"/>
      <c r="V1193" s="50"/>
      <c r="W1193" s="50"/>
      <c r="X1193" s="50"/>
      <c r="Y1193" s="50"/>
      <c r="Z1193" s="50"/>
      <c r="AA1193" s="50"/>
      <c r="AB1193" s="50"/>
      <c r="AC1193" s="50"/>
      <c r="AD1193" s="50"/>
    </row>
    <row r="1194" spans="18:30" ht="15">
      <c r="R1194" s="50"/>
      <c r="S1194" s="50"/>
      <c r="T1194" s="50"/>
      <c r="U1194" s="50"/>
      <c r="V1194" s="50"/>
      <c r="W1194" s="50"/>
      <c r="X1194" s="50"/>
      <c r="Y1194" s="50"/>
      <c r="Z1194" s="50"/>
      <c r="AA1194" s="50"/>
      <c r="AB1194" s="50"/>
      <c r="AC1194" s="50"/>
      <c r="AD1194" s="50"/>
    </row>
    <row r="1195" spans="18:30" ht="15">
      <c r="R1195" s="50"/>
      <c r="S1195" s="50"/>
      <c r="T1195" s="50"/>
      <c r="U1195" s="50"/>
      <c r="V1195" s="50"/>
      <c r="W1195" s="50"/>
      <c r="X1195" s="50"/>
      <c r="Y1195" s="50"/>
      <c r="Z1195" s="50"/>
      <c r="AA1195" s="50"/>
      <c r="AB1195" s="50"/>
      <c r="AC1195" s="50"/>
      <c r="AD1195" s="50"/>
    </row>
    <row r="1196" spans="18:30" ht="15">
      <c r="R1196" s="50"/>
      <c r="S1196" s="50"/>
      <c r="T1196" s="50"/>
      <c r="U1196" s="50"/>
      <c r="V1196" s="50"/>
      <c r="W1196" s="50"/>
      <c r="X1196" s="50"/>
      <c r="Y1196" s="50"/>
      <c r="Z1196" s="50"/>
      <c r="AA1196" s="50"/>
      <c r="AB1196" s="50"/>
      <c r="AC1196" s="50"/>
      <c r="AD1196" s="50"/>
    </row>
    <row r="1197" spans="18:30" ht="15">
      <c r="R1197" s="50"/>
      <c r="S1197" s="50"/>
      <c r="T1197" s="50"/>
      <c r="U1197" s="50"/>
      <c r="V1197" s="50"/>
      <c r="W1197" s="50"/>
      <c r="X1197" s="50"/>
      <c r="Y1197" s="50"/>
      <c r="Z1197" s="50"/>
      <c r="AA1197" s="50"/>
      <c r="AB1197" s="50"/>
      <c r="AC1197" s="50"/>
      <c r="AD1197" s="50"/>
    </row>
    <row r="1198" spans="18:30" ht="15">
      <c r="R1198" s="50"/>
      <c r="S1198" s="50"/>
      <c r="T1198" s="50"/>
      <c r="U1198" s="50"/>
      <c r="V1198" s="50"/>
      <c r="W1198" s="50"/>
      <c r="X1198" s="50"/>
      <c r="Y1198" s="50"/>
      <c r="Z1198" s="50"/>
      <c r="AA1198" s="50"/>
      <c r="AB1198" s="50"/>
      <c r="AC1198" s="50"/>
      <c r="AD1198" s="50"/>
    </row>
    <row r="1199" spans="18:30" ht="15">
      <c r="R1199" s="50"/>
      <c r="S1199" s="50"/>
      <c r="T1199" s="50"/>
      <c r="U1199" s="50"/>
      <c r="V1199" s="50"/>
      <c r="W1199" s="50"/>
      <c r="X1199" s="50"/>
      <c r="Y1199" s="50"/>
      <c r="Z1199" s="50"/>
      <c r="AA1199" s="50"/>
      <c r="AB1199" s="50"/>
      <c r="AC1199" s="50"/>
      <c r="AD1199" s="50"/>
    </row>
    <row r="1200" spans="18:30" ht="15">
      <c r="R1200" s="50"/>
      <c r="S1200" s="50"/>
      <c r="T1200" s="50"/>
      <c r="U1200" s="50"/>
      <c r="V1200" s="50"/>
      <c r="W1200" s="50"/>
      <c r="X1200" s="50"/>
      <c r="Y1200" s="50"/>
      <c r="Z1200" s="50"/>
      <c r="AA1200" s="50"/>
      <c r="AB1200" s="50"/>
      <c r="AC1200" s="50"/>
      <c r="AD1200" s="50"/>
    </row>
    <row r="1201" spans="18:30" ht="15">
      <c r="R1201" s="50"/>
      <c r="S1201" s="50"/>
      <c r="T1201" s="50"/>
      <c r="U1201" s="50"/>
      <c r="V1201" s="50"/>
      <c r="W1201" s="50"/>
      <c r="X1201" s="50"/>
      <c r="Y1201" s="50"/>
      <c r="Z1201" s="50"/>
      <c r="AA1201" s="50"/>
      <c r="AB1201" s="50"/>
      <c r="AC1201" s="50"/>
      <c r="AD1201" s="50"/>
    </row>
    <row r="1202" spans="18:30" ht="15">
      <c r="R1202" s="50"/>
      <c r="S1202" s="50"/>
      <c r="T1202" s="50"/>
      <c r="U1202" s="50"/>
      <c r="V1202" s="50"/>
      <c r="W1202" s="50"/>
      <c r="X1202" s="50"/>
      <c r="Y1202" s="50"/>
      <c r="Z1202" s="50"/>
      <c r="AA1202" s="50"/>
      <c r="AB1202" s="50"/>
      <c r="AC1202" s="50"/>
      <c r="AD1202" s="50"/>
    </row>
    <row r="1203" spans="18:30" ht="15">
      <c r="R1203" s="50"/>
      <c r="S1203" s="50"/>
      <c r="T1203" s="50"/>
      <c r="U1203" s="50"/>
      <c r="V1203" s="50"/>
      <c r="W1203" s="50"/>
      <c r="X1203" s="50"/>
      <c r="Y1203" s="50"/>
      <c r="Z1203" s="50"/>
      <c r="AA1203" s="50"/>
      <c r="AB1203" s="50"/>
      <c r="AC1203" s="50"/>
      <c r="AD1203" s="50"/>
    </row>
    <row r="1204" spans="18:30" ht="15">
      <c r="R1204" s="50"/>
      <c r="S1204" s="50"/>
      <c r="T1204" s="50"/>
      <c r="U1204" s="50"/>
      <c r="V1204" s="50"/>
      <c r="W1204" s="50"/>
      <c r="X1204" s="50"/>
      <c r="Y1204" s="50"/>
      <c r="Z1204" s="50"/>
      <c r="AA1204" s="50"/>
      <c r="AB1204" s="50"/>
      <c r="AC1204" s="50"/>
      <c r="AD1204" s="50"/>
    </row>
    <row r="1205" spans="18:30" ht="15">
      <c r="R1205" s="50"/>
      <c r="S1205" s="50"/>
      <c r="T1205" s="50"/>
      <c r="U1205" s="50"/>
      <c r="V1205" s="50"/>
      <c r="W1205" s="50"/>
      <c r="X1205" s="50"/>
      <c r="Y1205" s="50"/>
      <c r="Z1205" s="50"/>
      <c r="AA1205" s="50"/>
      <c r="AB1205" s="50"/>
      <c r="AC1205" s="50"/>
      <c r="AD1205" s="50"/>
    </row>
    <row r="1206" spans="18:30" ht="15">
      <c r="R1206" s="50"/>
      <c r="S1206" s="50"/>
      <c r="T1206" s="50"/>
      <c r="U1206" s="50"/>
      <c r="V1206" s="50"/>
      <c r="W1206" s="50"/>
      <c r="X1206" s="50"/>
      <c r="Y1206" s="50"/>
      <c r="Z1206" s="50"/>
      <c r="AA1206" s="50"/>
      <c r="AB1206" s="50"/>
      <c r="AC1206" s="50"/>
      <c r="AD1206" s="50"/>
    </row>
    <row r="1207" spans="18:30" ht="15">
      <c r="R1207" s="50"/>
      <c r="S1207" s="50"/>
      <c r="T1207" s="50"/>
      <c r="U1207" s="50"/>
      <c r="V1207" s="50"/>
      <c r="W1207" s="50"/>
      <c r="X1207" s="50"/>
      <c r="Y1207" s="50"/>
      <c r="Z1207" s="50"/>
      <c r="AA1207" s="50"/>
      <c r="AB1207" s="50"/>
      <c r="AC1207" s="50"/>
      <c r="AD1207" s="50"/>
    </row>
    <row r="1208" spans="18:30" ht="15">
      <c r="R1208" s="50"/>
      <c r="S1208" s="50"/>
      <c r="T1208" s="50"/>
      <c r="U1208" s="50"/>
      <c r="V1208" s="50"/>
      <c r="W1208" s="50"/>
      <c r="X1208" s="50"/>
      <c r="Y1208" s="50"/>
      <c r="Z1208" s="50"/>
      <c r="AA1208" s="50"/>
      <c r="AB1208" s="50"/>
      <c r="AC1208" s="50"/>
      <c r="AD1208" s="50"/>
    </row>
    <row r="1209" spans="18:30" ht="15">
      <c r="R1209" s="50"/>
      <c r="S1209" s="50"/>
      <c r="T1209" s="50"/>
      <c r="U1209" s="50"/>
      <c r="V1209" s="50"/>
      <c r="W1209" s="50"/>
      <c r="X1209" s="50"/>
      <c r="Y1209" s="50"/>
      <c r="Z1209" s="50"/>
      <c r="AA1209" s="50"/>
      <c r="AB1209" s="50"/>
      <c r="AC1209" s="50"/>
      <c r="AD1209" s="50"/>
    </row>
    <row r="1210" spans="18:30" ht="15">
      <c r="R1210" s="50"/>
      <c r="S1210" s="50"/>
      <c r="T1210" s="50"/>
      <c r="U1210" s="50"/>
      <c r="V1210" s="50"/>
      <c r="W1210" s="50"/>
      <c r="X1210" s="50"/>
      <c r="Y1210" s="50"/>
      <c r="Z1210" s="50"/>
      <c r="AA1210" s="50"/>
      <c r="AB1210" s="50"/>
      <c r="AC1210" s="50"/>
      <c r="AD1210" s="50"/>
    </row>
    <row r="1211" spans="18:30" ht="15">
      <c r="R1211" s="50"/>
      <c r="S1211" s="50"/>
      <c r="T1211" s="50"/>
      <c r="U1211" s="50"/>
      <c r="V1211" s="50"/>
      <c r="W1211" s="50"/>
      <c r="X1211" s="50"/>
      <c r="Y1211" s="50"/>
      <c r="Z1211" s="50"/>
      <c r="AA1211" s="50"/>
      <c r="AB1211" s="50"/>
      <c r="AC1211" s="50"/>
      <c r="AD1211" s="50"/>
    </row>
    <row r="1212" spans="18:30" ht="15">
      <c r="R1212" s="50"/>
      <c r="S1212" s="50"/>
      <c r="T1212" s="50"/>
      <c r="U1212" s="50"/>
      <c r="V1212" s="50"/>
      <c r="W1212" s="50"/>
      <c r="X1212" s="50"/>
      <c r="Y1212" s="50"/>
      <c r="Z1212" s="50"/>
      <c r="AA1212" s="50"/>
      <c r="AB1212" s="50"/>
      <c r="AC1212" s="50"/>
      <c r="AD1212" s="50"/>
    </row>
    <row r="1213" spans="18:30" ht="15">
      <c r="R1213" s="50"/>
      <c r="S1213" s="50"/>
      <c r="T1213" s="50"/>
      <c r="U1213" s="50"/>
      <c r="V1213" s="50"/>
      <c r="W1213" s="50"/>
      <c r="X1213" s="50"/>
      <c r="Y1213" s="50"/>
      <c r="Z1213" s="50"/>
      <c r="AA1213" s="50"/>
      <c r="AB1213" s="50"/>
      <c r="AC1213" s="50"/>
      <c r="AD1213" s="50"/>
    </row>
    <row r="1214" spans="18:30" ht="15">
      <c r="R1214" s="50"/>
      <c r="S1214" s="50"/>
      <c r="T1214" s="50"/>
      <c r="U1214" s="50"/>
      <c r="V1214" s="50"/>
      <c r="W1214" s="50"/>
      <c r="X1214" s="50"/>
      <c r="Y1214" s="50"/>
      <c r="Z1214" s="50"/>
      <c r="AA1214" s="50"/>
      <c r="AB1214" s="50"/>
      <c r="AC1214" s="50"/>
      <c r="AD1214" s="50"/>
    </row>
    <row r="1215" spans="18:30" ht="15">
      <c r="R1215" s="50"/>
      <c r="S1215" s="50"/>
      <c r="T1215" s="50"/>
      <c r="U1215" s="50"/>
      <c r="V1215" s="50"/>
      <c r="W1215" s="50"/>
      <c r="X1215" s="50"/>
      <c r="Y1215" s="50"/>
      <c r="Z1215" s="50"/>
      <c r="AA1215" s="50"/>
      <c r="AB1215" s="50"/>
      <c r="AC1215" s="50"/>
      <c r="AD1215" s="50"/>
    </row>
    <row r="1216" spans="18:30" ht="15">
      <c r="R1216" s="50"/>
      <c r="S1216" s="50"/>
      <c r="T1216" s="50"/>
      <c r="U1216" s="50"/>
      <c r="V1216" s="50"/>
      <c r="W1216" s="50"/>
      <c r="X1216" s="50"/>
      <c r="Y1216" s="50"/>
      <c r="Z1216" s="50"/>
      <c r="AA1216" s="50"/>
      <c r="AB1216" s="50"/>
      <c r="AC1216" s="50"/>
      <c r="AD1216" s="50"/>
    </row>
    <row r="1217" spans="18:30" ht="15">
      <c r="R1217" s="50"/>
      <c r="S1217" s="50"/>
      <c r="T1217" s="50"/>
      <c r="U1217" s="50"/>
      <c r="V1217" s="50"/>
      <c r="W1217" s="50"/>
      <c r="X1217" s="50"/>
      <c r="Y1217" s="50"/>
      <c r="Z1217" s="50"/>
      <c r="AA1217" s="50"/>
      <c r="AB1217" s="50"/>
      <c r="AC1217" s="50"/>
      <c r="AD1217" s="50"/>
    </row>
    <row r="1218" spans="18:30" ht="15">
      <c r="R1218" s="50"/>
      <c r="S1218" s="50"/>
      <c r="T1218" s="50"/>
      <c r="U1218" s="50"/>
      <c r="V1218" s="50"/>
      <c r="W1218" s="50"/>
      <c r="X1218" s="50"/>
      <c r="Y1218" s="50"/>
      <c r="Z1218" s="50"/>
      <c r="AA1218" s="50"/>
      <c r="AB1218" s="50"/>
      <c r="AC1218" s="50"/>
      <c r="AD1218" s="50"/>
    </row>
    <row r="1219" spans="18:30" ht="15">
      <c r="R1219" s="50"/>
      <c r="S1219" s="50"/>
      <c r="T1219" s="50"/>
      <c r="U1219" s="50"/>
      <c r="V1219" s="50"/>
      <c r="W1219" s="50"/>
      <c r="X1219" s="50"/>
      <c r="Y1219" s="50"/>
      <c r="Z1219" s="50"/>
      <c r="AA1219" s="50"/>
      <c r="AB1219" s="50"/>
      <c r="AC1219" s="50"/>
      <c r="AD1219" s="50"/>
    </row>
    <row r="1220" spans="18:30" ht="15">
      <c r="R1220" s="50"/>
      <c r="S1220" s="50"/>
      <c r="T1220" s="50"/>
      <c r="U1220" s="50"/>
      <c r="V1220" s="50"/>
      <c r="W1220" s="50"/>
      <c r="X1220" s="50"/>
      <c r="Y1220" s="50"/>
      <c r="Z1220" s="50"/>
      <c r="AA1220" s="50"/>
      <c r="AB1220" s="50"/>
      <c r="AC1220" s="50"/>
      <c r="AD1220" s="50"/>
    </row>
    <row r="1221" spans="18:30" ht="15">
      <c r="R1221" s="50"/>
      <c r="S1221" s="50"/>
      <c r="T1221" s="50"/>
      <c r="U1221" s="50"/>
      <c r="V1221" s="50"/>
      <c r="W1221" s="50"/>
      <c r="X1221" s="50"/>
      <c r="Y1221" s="50"/>
      <c r="Z1221" s="50"/>
      <c r="AA1221" s="50"/>
      <c r="AB1221" s="50"/>
      <c r="AC1221" s="50"/>
      <c r="AD1221" s="50"/>
    </row>
    <row r="1222" spans="18:30" ht="15">
      <c r="R1222" s="50"/>
      <c r="S1222" s="50"/>
      <c r="T1222" s="50"/>
      <c r="U1222" s="50"/>
      <c r="V1222" s="50"/>
      <c r="W1222" s="50"/>
      <c r="X1222" s="50"/>
      <c r="Y1222" s="50"/>
      <c r="Z1222" s="50"/>
      <c r="AA1222" s="50"/>
      <c r="AB1222" s="50"/>
      <c r="AC1222" s="50"/>
      <c r="AD1222" s="50"/>
    </row>
    <row r="1223" spans="18:30" ht="15">
      <c r="R1223" s="50"/>
      <c r="S1223" s="50"/>
      <c r="T1223" s="50"/>
      <c r="U1223" s="50"/>
      <c r="V1223" s="50"/>
      <c r="W1223" s="50"/>
      <c r="X1223" s="50"/>
      <c r="Y1223" s="50"/>
      <c r="Z1223" s="50"/>
      <c r="AA1223" s="50"/>
      <c r="AB1223" s="50"/>
      <c r="AC1223" s="50"/>
      <c r="AD1223" s="50"/>
    </row>
    <row r="1224" spans="18:30" ht="15">
      <c r="R1224" s="50"/>
      <c r="S1224" s="50"/>
      <c r="T1224" s="50"/>
      <c r="U1224" s="50"/>
      <c r="V1224" s="50"/>
      <c r="W1224" s="50"/>
      <c r="X1224" s="50"/>
      <c r="Y1224" s="50"/>
      <c r="Z1224" s="50"/>
      <c r="AA1224" s="50"/>
      <c r="AB1224" s="50"/>
      <c r="AC1224" s="50"/>
      <c r="AD1224" s="50"/>
    </row>
    <row r="1225" spans="18:30" ht="15">
      <c r="R1225" s="50"/>
      <c r="S1225" s="50"/>
      <c r="T1225" s="50"/>
      <c r="U1225" s="50"/>
      <c r="V1225" s="50"/>
      <c r="W1225" s="50"/>
      <c r="X1225" s="50"/>
      <c r="Y1225" s="50"/>
      <c r="Z1225" s="50"/>
      <c r="AA1225" s="50"/>
      <c r="AB1225" s="50"/>
      <c r="AC1225" s="50"/>
      <c r="AD1225" s="50"/>
    </row>
    <row r="1226" spans="18:30" ht="15">
      <c r="R1226" s="50"/>
      <c r="S1226" s="50"/>
      <c r="T1226" s="50"/>
      <c r="U1226" s="50"/>
      <c r="V1226" s="50"/>
      <c r="W1226" s="50"/>
      <c r="X1226" s="50"/>
      <c r="Y1226" s="50"/>
      <c r="Z1226" s="50"/>
      <c r="AA1226" s="50"/>
      <c r="AB1226" s="50"/>
      <c r="AC1226" s="50"/>
      <c r="AD1226" s="50"/>
    </row>
    <row r="1227" spans="18:30" ht="15">
      <c r="R1227" s="50"/>
      <c r="S1227" s="50"/>
      <c r="T1227" s="50"/>
      <c r="U1227" s="50"/>
      <c r="V1227" s="50"/>
      <c r="W1227" s="50"/>
      <c r="X1227" s="50"/>
      <c r="Y1227" s="50"/>
      <c r="Z1227" s="50"/>
      <c r="AA1227" s="50"/>
      <c r="AB1227" s="50"/>
      <c r="AC1227" s="50"/>
      <c r="AD1227" s="50"/>
    </row>
    <row r="1228" spans="18:30" ht="15">
      <c r="R1228" s="50"/>
      <c r="S1228" s="50"/>
      <c r="T1228" s="50"/>
      <c r="U1228" s="50"/>
      <c r="V1228" s="50"/>
      <c r="W1228" s="50"/>
      <c r="X1228" s="50"/>
      <c r="Y1228" s="50"/>
      <c r="Z1228" s="50"/>
      <c r="AA1228" s="50"/>
      <c r="AB1228" s="50"/>
      <c r="AC1228" s="50"/>
      <c r="AD1228" s="50"/>
    </row>
    <row r="1229" spans="18:30" ht="15">
      <c r="R1229" s="50"/>
      <c r="S1229" s="50"/>
      <c r="T1229" s="50"/>
      <c r="U1229" s="50"/>
      <c r="V1229" s="50"/>
      <c r="W1229" s="50"/>
      <c r="X1229" s="50"/>
      <c r="Y1229" s="50"/>
      <c r="Z1229" s="50"/>
      <c r="AA1229" s="50"/>
      <c r="AB1229" s="50"/>
      <c r="AC1229" s="50"/>
      <c r="AD1229" s="50"/>
    </row>
    <row r="1230" spans="18:30" ht="15">
      <c r="R1230" s="50"/>
      <c r="S1230" s="50"/>
      <c r="T1230" s="50"/>
      <c r="U1230" s="50"/>
      <c r="V1230" s="50"/>
      <c r="W1230" s="50"/>
      <c r="X1230" s="50"/>
      <c r="Y1230" s="50"/>
      <c r="Z1230" s="50"/>
      <c r="AA1230" s="50"/>
      <c r="AB1230" s="50"/>
      <c r="AC1230" s="50"/>
      <c r="AD1230" s="50"/>
    </row>
    <row r="1231" spans="18:30" ht="15">
      <c r="R1231" s="50"/>
      <c r="S1231" s="50"/>
      <c r="T1231" s="50"/>
      <c r="U1231" s="50"/>
      <c r="V1231" s="50"/>
      <c r="W1231" s="50"/>
      <c r="X1231" s="50"/>
      <c r="Y1231" s="50"/>
      <c r="Z1231" s="50"/>
      <c r="AA1231" s="50"/>
      <c r="AB1231" s="50"/>
      <c r="AC1231" s="50"/>
      <c r="AD1231" s="50"/>
    </row>
    <row r="1232" spans="18:30" ht="15">
      <c r="R1232" s="50"/>
      <c r="S1232" s="50"/>
      <c r="T1232" s="50"/>
      <c r="U1232" s="50"/>
      <c r="V1232" s="50"/>
      <c r="W1232" s="50"/>
      <c r="X1232" s="50"/>
      <c r="Y1232" s="50"/>
      <c r="Z1232" s="50"/>
      <c r="AA1232" s="50"/>
      <c r="AB1232" s="50"/>
      <c r="AC1232" s="50"/>
      <c r="AD1232" s="50"/>
    </row>
    <row r="1233" spans="18:30" ht="15">
      <c r="R1233" s="50"/>
      <c r="S1233" s="50"/>
      <c r="T1233" s="50"/>
      <c r="U1233" s="50"/>
      <c r="V1233" s="50"/>
      <c r="W1233" s="50"/>
      <c r="X1233" s="50"/>
      <c r="Y1233" s="50"/>
      <c r="Z1233" s="50"/>
      <c r="AA1233" s="50"/>
      <c r="AB1233" s="50"/>
      <c r="AC1233" s="50"/>
      <c r="AD1233" s="50"/>
    </row>
    <row r="1234" spans="18:30" ht="15">
      <c r="R1234" s="50"/>
      <c r="S1234" s="50"/>
      <c r="T1234" s="50"/>
      <c r="U1234" s="50"/>
      <c r="V1234" s="50"/>
      <c r="W1234" s="50"/>
      <c r="X1234" s="50"/>
      <c r="Y1234" s="50"/>
      <c r="Z1234" s="50"/>
      <c r="AA1234" s="50"/>
      <c r="AB1234" s="50"/>
      <c r="AC1234" s="50"/>
      <c r="AD1234" s="50"/>
    </row>
    <row r="1235" spans="18:30" ht="15">
      <c r="R1235" s="50"/>
      <c r="S1235" s="50"/>
      <c r="T1235" s="50"/>
      <c r="U1235" s="50"/>
      <c r="V1235" s="50"/>
      <c r="W1235" s="50"/>
      <c r="X1235" s="50"/>
      <c r="Y1235" s="50"/>
      <c r="Z1235" s="50"/>
      <c r="AA1235" s="50"/>
      <c r="AB1235" s="50"/>
      <c r="AC1235" s="50"/>
      <c r="AD1235" s="50"/>
    </row>
    <row r="1236" spans="18:30" ht="15">
      <c r="R1236" s="50"/>
      <c r="S1236" s="50"/>
      <c r="T1236" s="50"/>
      <c r="U1236" s="50"/>
      <c r="V1236" s="50"/>
      <c r="W1236" s="50"/>
      <c r="X1236" s="50"/>
      <c r="Y1236" s="50"/>
      <c r="Z1236" s="50"/>
      <c r="AA1236" s="50"/>
      <c r="AB1236" s="50"/>
      <c r="AC1236" s="50"/>
      <c r="AD1236" s="50"/>
    </row>
    <row r="1237" spans="18:30" ht="15">
      <c r="R1237" s="50"/>
      <c r="S1237" s="50"/>
      <c r="T1237" s="50"/>
      <c r="U1237" s="50"/>
      <c r="V1237" s="50"/>
      <c r="W1237" s="50"/>
      <c r="X1237" s="50"/>
      <c r="Y1237" s="50"/>
      <c r="Z1237" s="50"/>
      <c r="AA1237" s="50"/>
      <c r="AB1237" s="50"/>
      <c r="AC1237" s="50"/>
      <c r="AD1237" s="50"/>
    </row>
    <row r="1238" spans="18:30" ht="15">
      <c r="R1238" s="50"/>
      <c r="S1238" s="50"/>
      <c r="T1238" s="50"/>
      <c r="U1238" s="50"/>
      <c r="V1238" s="50"/>
      <c r="W1238" s="50"/>
      <c r="X1238" s="50"/>
      <c r="Y1238" s="50"/>
      <c r="Z1238" s="50"/>
      <c r="AA1238" s="50"/>
      <c r="AB1238" s="50"/>
      <c r="AC1238" s="50"/>
      <c r="AD1238" s="50"/>
    </row>
    <row r="1239" spans="18:30" ht="15">
      <c r="R1239" s="50"/>
      <c r="S1239" s="50"/>
      <c r="T1239" s="50"/>
      <c r="U1239" s="50"/>
      <c r="V1239" s="50"/>
      <c r="W1239" s="50"/>
      <c r="X1239" s="50"/>
      <c r="Y1239" s="50"/>
      <c r="Z1239" s="50"/>
      <c r="AA1239" s="50"/>
      <c r="AB1239" s="50"/>
      <c r="AC1239" s="50"/>
      <c r="AD1239" s="50"/>
    </row>
    <row r="1240" spans="18:30" ht="15">
      <c r="R1240" s="50"/>
      <c r="S1240" s="50"/>
      <c r="T1240" s="50"/>
      <c r="U1240" s="50"/>
      <c r="V1240" s="50"/>
      <c r="W1240" s="50"/>
      <c r="X1240" s="50"/>
      <c r="Y1240" s="50"/>
      <c r="Z1240" s="50"/>
      <c r="AA1240" s="50"/>
      <c r="AB1240" s="50"/>
      <c r="AC1240" s="50"/>
      <c r="AD1240" s="50"/>
    </row>
    <row r="1241" spans="18:30" ht="15">
      <c r="R1241" s="50"/>
      <c r="S1241" s="50"/>
      <c r="T1241" s="50"/>
      <c r="U1241" s="50"/>
      <c r="V1241" s="50"/>
      <c r="W1241" s="50"/>
      <c r="X1241" s="50"/>
      <c r="Y1241" s="50"/>
      <c r="Z1241" s="50"/>
      <c r="AA1241" s="50"/>
      <c r="AB1241" s="50"/>
      <c r="AC1241" s="50"/>
      <c r="AD1241" s="50"/>
    </row>
    <row r="1242" spans="18:30" ht="15">
      <c r="R1242" s="50"/>
      <c r="S1242" s="50"/>
      <c r="T1242" s="50"/>
      <c r="U1242" s="50"/>
      <c r="V1242" s="50"/>
      <c r="W1242" s="50"/>
      <c r="X1242" s="50"/>
      <c r="Y1242" s="50"/>
      <c r="Z1242" s="50"/>
      <c r="AA1242" s="50"/>
      <c r="AB1242" s="50"/>
      <c r="AC1242" s="50"/>
      <c r="AD1242" s="50"/>
    </row>
    <row r="1243" spans="18:30" ht="15">
      <c r="R1243" s="50"/>
      <c r="S1243" s="50"/>
      <c r="T1243" s="50"/>
      <c r="U1243" s="50"/>
      <c r="V1243" s="50"/>
      <c r="W1243" s="50"/>
      <c r="X1243" s="50"/>
      <c r="Y1243" s="50"/>
      <c r="Z1243" s="50"/>
      <c r="AA1243" s="50"/>
      <c r="AB1243" s="50"/>
      <c r="AC1243" s="50"/>
      <c r="AD1243" s="50"/>
    </row>
    <row r="1244" spans="18:30" ht="15">
      <c r="R1244" s="50"/>
      <c r="S1244" s="50"/>
      <c r="T1244" s="50"/>
      <c r="U1244" s="50"/>
      <c r="V1244" s="50"/>
      <c r="W1244" s="50"/>
      <c r="X1244" s="50"/>
      <c r="Y1244" s="50"/>
      <c r="Z1244" s="50"/>
      <c r="AA1244" s="50"/>
      <c r="AB1244" s="50"/>
      <c r="AC1244" s="50"/>
      <c r="AD1244" s="50"/>
    </row>
    <row r="1245" spans="18:30" ht="15">
      <c r="R1245" s="50"/>
      <c r="S1245" s="50"/>
      <c r="T1245" s="50"/>
      <c r="U1245" s="50"/>
      <c r="V1245" s="50"/>
      <c r="W1245" s="50"/>
      <c r="X1245" s="50"/>
      <c r="Y1245" s="50"/>
      <c r="Z1245" s="50"/>
      <c r="AA1245" s="50"/>
      <c r="AB1245" s="50"/>
      <c r="AC1245" s="50"/>
      <c r="AD1245" s="50"/>
    </row>
    <row r="1246" spans="18:30" ht="15">
      <c r="R1246" s="50"/>
      <c r="S1246" s="50"/>
      <c r="T1246" s="50"/>
      <c r="U1246" s="50"/>
      <c r="V1246" s="50"/>
      <c r="W1246" s="50"/>
      <c r="X1246" s="50"/>
      <c r="Y1246" s="50"/>
      <c r="Z1246" s="50"/>
      <c r="AA1246" s="50"/>
      <c r="AB1246" s="50"/>
      <c r="AC1246" s="50"/>
      <c r="AD1246" s="50"/>
    </row>
    <row r="1247" spans="18:30" ht="15">
      <c r="R1247" s="50"/>
      <c r="S1247" s="50"/>
      <c r="T1247" s="50"/>
      <c r="U1247" s="50"/>
      <c r="V1247" s="50"/>
      <c r="W1247" s="50"/>
      <c r="X1247" s="50"/>
      <c r="Y1247" s="50"/>
      <c r="Z1247" s="50"/>
      <c r="AA1247" s="50"/>
      <c r="AB1247" s="50"/>
      <c r="AC1247" s="50"/>
      <c r="AD1247" s="50"/>
    </row>
    <row r="1248" spans="18:30" ht="15">
      <c r="R1248" s="50"/>
      <c r="S1248" s="50"/>
      <c r="T1248" s="50"/>
      <c r="U1248" s="50"/>
      <c r="V1248" s="50"/>
      <c r="W1248" s="50"/>
      <c r="X1248" s="50"/>
      <c r="Y1248" s="50"/>
      <c r="Z1248" s="50"/>
      <c r="AA1248" s="50"/>
      <c r="AB1248" s="50"/>
      <c r="AC1248" s="50"/>
      <c r="AD1248" s="50"/>
    </row>
    <row r="1249" spans="18:30" ht="15">
      <c r="R1249" s="50"/>
      <c r="S1249" s="50"/>
      <c r="T1249" s="50"/>
      <c r="U1249" s="50"/>
      <c r="V1249" s="50"/>
      <c r="W1249" s="50"/>
      <c r="X1249" s="50"/>
      <c r="Y1249" s="50"/>
      <c r="Z1249" s="50"/>
      <c r="AA1249" s="50"/>
      <c r="AB1249" s="50"/>
      <c r="AC1249" s="50"/>
      <c r="AD1249" s="50"/>
    </row>
    <row r="1250" spans="18:30" ht="15">
      <c r="R1250" s="50"/>
      <c r="S1250" s="50"/>
      <c r="T1250" s="50"/>
      <c r="U1250" s="50"/>
      <c r="V1250" s="50"/>
      <c r="W1250" s="50"/>
      <c r="X1250" s="50"/>
      <c r="Y1250" s="50"/>
      <c r="Z1250" s="50"/>
      <c r="AA1250" s="50"/>
      <c r="AB1250" s="50"/>
      <c r="AC1250" s="50"/>
      <c r="AD1250" s="50"/>
    </row>
    <row r="1251" spans="18:30" ht="15">
      <c r="R1251" s="50"/>
      <c r="S1251" s="50"/>
      <c r="T1251" s="50"/>
      <c r="U1251" s="50"/>
      <c r="V1251" s="50"/>
      <c r="W1251" s="50"/>
      <c r="X1251" s="50"/>
      <c r="Y1251" s="50"/>
      <c r="Z1251" s="50"/>
      <c r="AA1251" s="50"/>
      <c r="AB1251" s="50"/>
      <c r="AC1251" s="50"/>
      <c r="AD1251" s="50"/>
    </row>
    <row r="1252" spans="18:30" ht="15">
      <c r="R1252" s="50"/>
      <c r="S1252" s="50"/>
      <c r="T1252" s="50"/>
      <c r="U1252" s="50"/>
      <c r="V1252" s="50"/>
      <c r="W1252" s="50"/>
      <c r="X1252" s="50"/>
      <c r="Y1252" s="50"/>
      <c r="Z1252" s="50"/>
      <c r="AA1252" s="50"/>
      <c r="AB1252" s="50"/>
      <c r="AC1252" s="50"/>
      <c r="AD1252" s="50"/>
    </row>
    <row r="1253" spans="18:30" ht="15">
      <c r="R1253" s="50"/>
      <c r="S1253" s="50"/>
      <c r="T1253" s="50"/>
      <c r="U1253" s="50"/>
      <c r="V1253" s="50"/>
      <c r="W1253" s="50"/>
      <c r="X1253" s="50"/>
      <c r="Y1253" s="50"/>
      <c r="Z1253" s="50"/>
      <c r="AA1253" s="50"/>
      <c r="AB1253" s="50"/>
      <c r="AC1253" s="50"/>
      <c r="AD1253" s="50"/>
    </row>
    <row r="1254" spans="18:30" ht="15">
      <c r="R1254" s="50"/>
      <c r="S1254" s="50"/>
      <c r="T1254" s="50"/>
      <c r="U1254" s="50"/>
      <c r="V1254" s="50"/>
      <c r="W1254" s="50"/>
      <c r="X1254" s="50"/>
      <c r="Y1254" s="50"/>
      <c r="Z1254" s="50"/>
      <c r="AA1254" s="50"/>
      <c r="AB1254" s="50"/>
      <c r="AC1254" s="50"/>
      <c r="AD1254" s="50"/>
    </row>
    <row r="1255" spans="18:30" ht="15">
      <c r="R1255" s="50"/>
      <c r="S1255" s="50"/>
      <c r="T1255" s="50"/>
      <c r="U1255" s="50"/>
      <c r="V1255" s="50"/>
      <c r="W1255" s="50"/>
      <c r="X1255" s="50"/>
      <c r="Y1255" s="50"/>
      <c r="Z1255" s="50"/>
      <c r="AA1255" s="50"/>
      <c r="AB1255" s="50"/>
      <c r="AC1255" s="50"/>
      <c r="AD1255" s="50"/>
    </row>
    <row r="1256" spans="18:30" ht="15">
      <c r="R1256" s="50"/>
      <c r="S1256" s="50"/>
      <c r="T1256" s="50"/>
      <c r="U1256" s="50"/>
      <c r="V1256" s="50"/>
      <c r="W1256" s="50"/>
      <c r="X1256" s="50"/>
      <c r="Y1256" s="50"/>
      <c r="Z1256" s="50"/>
      <c r="AA1256" s="50"/>
      <c r="AB1256" s="50"/>
      <c r="AC1256" s="50"/>
      <c r="AD1256" s="50"/>
    </row>
    <row r="1257" spans="18:30" ht="15">
      <c r="R1257" s="50"/>
      <c r="S1257" s="50"/>
      <c r="T1257" s="50"/>
      <c r="U1257" s="50"/>
      <c r="V1257" s="50"/>
      <c r="W1257" s="50"/>
      <c r="X1257" s="50"/>
      <c r="Y1257" s="50"/>
      <c r="Z1257" s="50"/>
      <c r="AA1257" s="50"/>
      <c r="AB1257" s="50"/>
      <c r="AC1257" s="50"/>
      <c r="AD1257" s="50"/>
    </row>
    <row r="1258" spans="18:30" ht="15">
      <c r="R1258" s="50"/>
      <c r="S1258" s="50"/>
      <c r="T1258" s="50"/>
      <c r="U1258" s="50"/>
      <c r="V1258" s="50"/>
      <c r="W1258" s="50"/>
      <c r="X1258" s="50"/>
      <c r="Y1258" s="50"/>
      <c r="Z1258" s="50"/>
      <c r="AA1258" s="50"/>
      <c r="AB1258" s="50"/>
      <c r="AC1258" s="50"/>
      <c r="AD1258" s="50"/>
    </row>
    <row r="1259" spans="18:30" ht="15">
      <c r="R1259" s="50"/>
      <c r="S1259" s="50"/>
      <c r="T1259" s="50"/>
      <c r="U1259" s="50"/>
      <c r="V1259" s="50"/>
      <c r="W1259" s="50"/>
      <c r="X1259" s="50"/>
      <c r="Y1259" s="50"/>
      <c r="Z1259" s="50"/>
      <c r="AA1259" s="50"/>
      <c r="AB1259" s="50"/>
      <c r="AC1259" s="50"/>
      <c r="AD1259" s="50"/>
    </row>
    <row r="1260" spans="18:30" ht="15">
      <c r="R1260" s="50"/>
      <c r="S1260" s="50"/>
      <c r="T1260" s="50"/>
      <c r="U1260" s="50"/>
      <c r="V1260" s="50"/>
      <c r="W1260" s="50"/>
      <c r="X1260" s="50"/>
      <c r="Y1260" s="50"/>
      <c r="Z1260" s="50"/>
      <c r="AA1260" s="50"/>
      <c r="AB1260" s="50"/>
      <c r="AC1260" s="50"/>
      <c r="AD1260" s="50"/>
    </row>
    <row r="1261" spans="18:30" ht="15">
      <c r="R1261" s="50"/>
      <c r="S1261" s="50"/>
      <c r="T1261" s="50"/>
      <c r="U1261" s="50"/>
      <c r="V1261" s="50"/>
      <c r="W1261" s="50"/>
      <c r="X1261" s="50"/>
      <c r="Y1261" s="50"/>
      <c r="Z1261" s="50"/>
      <c r="AA1261" s="50"/>
      <c r="AB1261" s="50"/>
      <c r="AC1261" s="50"/>
      <c r="AD1261" s="50"/>
    </row>
    <row r="1262" spans="18:30" ht="15">
      <c r="R1262" s="50"/>
      <c r="S1262" s="50"/>
      <c r="T1262" s="50"/>
      <c r="U1262" s="50"/>
      <c r="V1262" s="50"/>
      <c r="W1262" s="50"/>
      <c r="X1262" s="50"/>
      <c r="Y1262" s="50"/>
      <c r="Z1262" s="50"/>
      <c r="AA1262" s="50"/>
      <c r="AB1262" s="50"/>
      <c r="AC1262" s="50"/>
      <c r="AD1262" s="50"/>
    </row>
    <row r="1263" spans="18:30" ht="15">
      <c r="R1263" s="50"/>
      <c r="S1263" s="50"/>
      <c r="T1263" s="50"/>
      <c r="U1263" s="50"/>
      <c r="V1263" s="50"/>
      <c r="W1263" s="50"/>
      <c r="X1263" s="50"/>
      <c r="Y1263" s="50"/>
      <c r="Z1263" s="50"/>
      <c r="AA1263" s="50"/>
      <c r="AB1263" s="50"/>
      <c r="AC1263" s="50"/>
      <c r="AD1263" s="50"/>
    </row>
    <row r="1264" spans="18:30" ht="15">
      <c r="R1264" s="50"/>
      <c r="S1264" s="50"/>
      <c r="T1264" s="50"/>
      <c r="U1264" s="50"/>
      <c r="V1264" s="50"/>
      <c r="W1264" s="50"/>
      <c r="X1264" s="50"/>
      <c r="Y1264" s="50"/>
      <c r="Z1264" s="50"/>
      <c r="AA1264" s="50"/>
      <c r="AB1264" s="50"/>
      <c r="AC1264" s="50"/>
      <c r="AD1264" s="50"/>
    </row>
    <row r="1265" spans="18:30" ht="15">
      <c r="R1265" s="50"/>
      <c r="S1265" s="50"/>
      <c r="T1265" s="50"/>
      <c r="U1265" s="50"/>
      <c r="V1265" s="50"/>
      <c r="W1265" s="50"/>
      <c r="X1265" s="50"/>
      <c r="Y1265" s="50"/>
      <c r="Z1265" s="50"/>
      <c r="AA1265" s="50"/>
      <c r="AB1265" s="50"/>
      <c r="AC1265" s="50"/>
      <c r="AD1265" s="50"/>
    </row>
    <row r="1266" spans="18:30" ht="15">
      <c r="R1266" s="50"/>
      <c r="S1266" s="50"/>
      <c r="T1266" s="50"/>
      <c r="U1266" s="50"/>
      <c r="V1266" s="50"/>
      <c r="W1266" s="50"/>
      <c r="X1266" s="50"/>
      <c r="Y1266" s="50"/>
      <c r="Z1266" s="50"/>
      <c r="AA1266" s="50"/>
      <c r="AB1266" s="50"/>
      <c r="AC1266" s="50"/>
      <c r="AD1266" s="50"/>
    </row>
    <row r="1267" spans="18:30" ht="15">
      <c r="R1267" s="50"/>
      <c r="S1267" s="50"/>
      <c r="T1267" s="50"/>
      <c r="U1267" s="50"/>
      <c r="V1267" s="50"/>
      <c r="W1267" s="50"/>
      <c r="X1267" s="50"/>
      <c r="Y1267" s="50"/>
      <c r="Z1267" s="50"/>
      <c r="AA1267" s="50"/>
      <c r="AB1267" s="50"/>
      <c r="AC1267" s="50"/>
      <c r="AD1267" s="50"/>
    </row>
    <row r="1268" spans="18:30" ht="15">
      <c r="R1268" s="50"/>
      <c r="S1268" s="50"/>
      <c r="T1268" s="50"/>
      <c r="U1268" s="50"/>
      <c r="V1268" s="50"/>
      <c r="W1268" s="50"/>
      <c r="X1268" s="50"/>
      <c r="Y1268" s="50"/>
      <c r="Z1268" s="50"/>
      <c r="AA1268" s="50"/>
      <c r="AB1268" s="50"/>
      <c r="AC1268" s="50"/>
      <c r="AD1268" s="50"/>
    </row>
    <row r="1269" spans="18:30" ht="15">
      <c r="R1269" s="50"/>
      <c r="S1269" s="50"/>
      <c r="T1269" s="50"/>
      <c r="U1269" s="50"/>
      <c r="V1269" s="50"/>
      <c r="W1269" s="50"/>
      <c r="X1269" s="50"/>
      <c r="Y1269" s="50"/>
      <c r="Z1269" s="50"/>
      <c r="AA1269" s="50"/>
      <c r="AB1269" s="50"/>
      <c r="AC1269" s="50"/>
      <c r="AD1269" s="50"/>
    </row>
    <row r="1270" spans="18:30" ht="15">
      <c r="R1270" s="50"/>
      <c r="S1270" s="50"/>
      <c r="T1270" s="50"/>
      <c r="U1270" s="50"/>
      <c r="V1270" s="50"/>
      <c r="W1270" s="50"/>
      <c r="X1270" s="50"/>
      <c r="Y1270" s="50"/>
      <c r="Z1270" s="50"/>
      <c r="AA1270" s="50"/>
      <c r="AB1270" s="50"/>
      <c r="AC1270" s="50"/>
      <c r="AD1270" s="50"/>
    </row>
    <row r="1271" spans="18:30" ht="15">
      <c r="R1271" s="50"/>
      <c r="S1271" s="50"/>
      <c r="T1271" s="50"/>
      <c r="U1271" s="50"/>
      <c r="V1271" s="50"/>
      <c r="W1271" s="50"/>
      <c r="X1271" s="50"/>
      <c r="Y1271" s="50"/>
      <c r="Z1271" s="50"/>
      <c r="AA1271" s="50"/>
      <c r="AB1271" s="50"/>
      <c r="AC1271" s="50"/>
      <c r="AD1271" s="50"/>
    </row>
    <row r="1272" spans="18:30" ht="15">
      <c r="R1272" s="50"/>
      <c r="S1272" s="50"/>
      <c r="T1272" s="50"/>
      <c r="U1272" s="50"/>
      <c r="V1272" s="50"/>
      <c r="W1272" s="50"/>
      <c r="X1272" s="50"/>
      <c r="Y1272" s="50"/>
      <c r="Z1272" s="50"/>
      <c r="AA1272" s="50"/>
      <c r="AB1272" s="50"/>
      <c r="AC1272" s="50"/>
      <c r="AD1272" s="50"/>
    </row>
    <row r="1273" spans="18:30" ht="15">
      <c r="R1273" s="50"/>
      <c r="S1273" s="50"/>
      <c r="T1273" s="50"/>
      <c r="U1273" s="50"/>
      <c r="V1273" s="50"/>
      <c r="W1273" s="50"/>
      <c r="X1273" s="50"/>
      <c r="Y1273" s="50"/>
      <c r="Z1273" s="50"/>
      <c r="AA1273" s="50"/>
      <c r="AB1273" s="50"/>
      <c r="AC1273" s="50"/>
      <c r="AD1273" s="50"/>
    </row>
    <row r="1274" spans="18:30" ht="15">
      <c r="R1274" s="50"/>
      <c r="S1274" s="50"/>
      <c r="T1274" s="50"/>
      <c r="U1274" s="50"/>
      <c r="V1274" s="50"/>
      <c r="W1274" s="50"/>
      <c r="X1274" s="50"/>
      <c r="Y1274" s="50"/>
      <c r="Z1274" s="50"/>
      <c r="AA1274" s="50"/>
      <c r="AB1274" s="50"/>
      <c r="AC1274" s="50"/>
      <c r="AD1274" s="50"/>
    </row>
    <row r="1275" spans="18:30" ht="15">
      <c r="R1275" s="50"/>
      <c r="S1275" s="50"/>
      <c r="T1275" s="50"/>
      <c r="U1275" s="50"/>
      <c r="V1275" s="50"/>
      <c r="W1275" s="50"/>
      <c r="X1275" s="50"/>
      <c r="Y1275" s="50"/>
      <c r="Z1275" s="50"/>
      <c r="AA1275" s="50"/>
      <c r="AB1275" s="50"/>
      <c r="AC1275" s="50"/>
      <c r="AD1275" s="50"/>
    </row>
    <row r="1276" spans="18:30" ht="15">
      <c r="R1276" s="50"/>
      <c r="S1276" s="50"/>
      <c r="T1276" s="50"/>
      <c r="U1276" s="50"/>
      <c r="V1276" s="50"/>
      <c r="W1276" s="50"/>
      <c r="X1276" s="50"/>
      <c r="Y1276" s="50"/>
      <c r="Z1276" s="50"/>
      <c r="AA1276" s="50"/>
      <c r="AB1276" s="50"/>
      <c r="AC1276" s="50"/>
      <c r="AD1276" s="50"/>
    </row>
    <row r="1277" spans="18:30" ht="15">
      <c r="R1277" s="50"/>
      <c r="S1277" s="50"/>
      <c r="T1277" s="50"/>
      <c r="U1277" s="50"/>
      <c r="V1277" s="50"/>
      <c r="W1277" s="50"/>
      <c r="X1277" s="50"/>
      <c r="Y1277" s="50"/>
      <c r="Z1277" s="50"/>
      <c r="AA1277" s="50"/>
      <c r="AB1277" s="50"/>
      <c r="AC1277" s="50"/>
      <c r="AD1277" s="50"/>
    </row>
    <row r="1278" spans="18:30" ht="15">
      <c r="R1278" s="50"/>
      <c r="S1278" s="50"/>
      <c r="T1278" s="50"/>
      <c r="U1278" s="50"/>
      <c r="V1278" s="50"/>
      <c r="W1278" s="50"/>
      <c r="X1278" s="50"/>
      <c r="Y1278" s="50"/>
      <c r="Z1278" s="50"/>
      <c r="AA1278" s="50"/>
      <c r="AB1278" s="50"/>
      <c r="AC1278" s="50"/>
      <c r="AD1278" s="50"/>
    </row>
    <row r="1279" spans="18:30" ht="15">
      <c r="R1279" s="50"/>
      <c r="S1279" s="50"/>
      <c r="T1279" s="50"/>
      <c r="U1279" s="50"/>
      <c r="V1279" s="50"/>
      <c r="W1279" s="50"/>
      <c r="X1279" s="50"/>
      <c r="Y1279" s="50"/>
      <c r="Z1279" s="50"/>
      <c r="AA1279" s="50"/>
      <c r="AB1279" s="50"/>
      <c r="AC1279" s="50"/>
      <c r="AD1279" s="50"/>
    </row>
    <row r="1280" spans="18:30" ht="15">
      <c r="R1280" s="50"/>
      <c r="S1280" s="50"/>
      <c r="T1280" s="50"/>
      <c r="U1280" s="50"/>
      <c r="V1280" s="50"/>
      <c r="W1280" s="50"/>
      <c r="X1280" s="50"/>
      <c r="Y1280" s="50"/>
      <c r="Z1280" s="50"/>
      <c r="AA1280" s="50"/>
      <c r="AB1280" s="50"/>
      <c r="AC1280" s="50"/>
      <c r="AD1280" s="50"/>
    </row>
    <row r="1281" spans="18:30" ht="15">
      <c r="R1281" s="50"/>
      <c r="S1281" s="50"/>
      <c r="T1281" s="50"/>
      <c r="U1281" s="50"/>
      <c r="V1281" s="50"/>
      <c r="W1281" s="50"/>
      <c r="X1281" s="50"/>
      <c r="Y1281" s="50"/>
      <c r="Z1281" s="50"/>
      <c r="AA1281" s="50"/>
      <c r="AB1281" s="50"/>
      <c r="AC1281" s="50"/>
      <c r="AD1281" s="50"/>
    </row>
    <row r="1282" spans="18:30" ht="15">
      <c r="R1282" s="50"/>
      <c r="S1282" s="50"/>
      <c r="T1282" s="50"/>
      <c r="U1282" s="50"/>
      <c r="V1282" s="50"/>
      <c r="W1282" s="50"/>
      <c r="X1282" s="50"/>
      <c r="Y1282" s="50"/>
      <c r="Z1282" s="50"/>
      <c r="AA1282" s="50"/>
      <c r="AB1282" s="50"/>
      <c r="AC1282" s="50"/>
      <c r="AD1282" s="50"/>
    </row>
    <row r="1283" spans="18:30" ht="15">
      <c r="R1283" s="50"/>
      <c r="S1283" s="50"/>
      <c r="T1283" s="50"/>
      <c r="U1283" s="50"/>
      <c r="V1283" s="50"/>
      <c r="W1283" s="50"/>
      <c r="X1283" s="50"/>
      <c r="Y1283" s="50"/>
      <c r="Z1283" s="50"/>
      <c r="AA1283" s="50"/>
      <c r="AB1283" s="50"/>
      <c r="AC1283" s="50"/>
      <c r="AD1283" s="50"/>
    </row>
    <row r="1284" spans="18:30" ht="15">
      <c r="R1284" s="50"/>
      <c r="S1284" s="50"/>
      <c r="T1284" s="50"/>
      <c r="U1284" s="50"/>
      <c r="V1284" s="50"/>
      <c r="W1284" s="50"/>
      <c r="X1284" s="50"/>
      <c r="Y1284" s="50"/>
      <c r="Z1284" s="50"/>
      <c r="AA1284" s="50"/>
      <c r="AB1284" s="50"/>
      <c r="AC1284" s="50"/>
      <c r="AD1284" s="50"/>
    </row>
    <row r="1285" spans="18:30" ht="15">
      <c r="R1285" s="50"/>
      <c r="S1285" s="50"/>
      <c r="T1285" s="50"/>
      <c r="U1285" s="50"/>
      <c r="V1285" s="50"/>
      <c r="W1285" s="50"/>
      <c r="X1285" s="50"/>
      <c r="Y1285" s="50"/>
      <c r="Z1285" s="50"/>
      <c r="AA1285" s="50"/>
      <c r="AB1285" s="50"/>
      <c r="AC1285" s="50"/>
      <c r="AD1285" s="50"/>
    </row>
    <row r="1286" spans="18:30" ht="15">
      <c r="R1286" s="50"/>
      <c r="S1286" s="50"/>
      <c r="T1286" s="50"/>
      <c r="U1286" s="50"/>
      <c r="V1286" s="50"/>
      <c r="W1286" s="50"/>
      <c r="X1286" s="50"/>
      <c r="Y1286" s="50"/>
      <c r="Z1286" s="50"/>
      <c r="AA1286" s="50"/>
      <c r="AB1286" s="50"/>
      <c r="AC1286" s="50"/>
      <c r="AD1286" s="50"/>
    </row>
    <row r="1287" spans="18:30" ht="15">
      <c r="R1287" s="50"/>
      <c r="S1287" s="50"/>
      <c r="T1287" s="50"/>
      <c r="U1287" s="50"/>
      <c r="V1287" s="50"/>
      <c r="W1287" s="50"/>
      <c r="X1287" s="50"/>
      <c r="Y1287" s="50"/>
      <c r="Z1287" s="50"/>
      <c r="AA1287" s="50"/>
      <c r="AB1287" s="50"/>
      <c r="AC1287" s="50"/>
      <c r="AD1287" s="50"/>
    </row>
    <row r="1288" spans="18:30" ht="15">
      <c r="R1288" s="50"/>
      <c r="S1288" s="50"/>
      <c r="T1288" s="50"/>
      <c r="U1288" s="50"/>
      <c r="V1288" s="50"/>
      <c r="W1288" s="50"/>
      <c r="X1288" s="50"/>
      <c r="Y1288" s="50"/>
      <c r="Z1288" s="50"/>
      <c r="AA1288" s="50"/>
      <c r="AB1288" s="50"/>
      <c r="AC1288" s="50"/>
      <c r="AD1288" s="50"/>
    </row>
    <row r="1289" spans="18:30" ht="15">
      <c r="R1289" s="50"/>
      <c r="S1289" s="50"/>
      <c r="T1289" s="50"/>
      <c r="U1289" s="50"/>
      <c r="V1289" s="50"/>
      <c r="W1289" s="50"/>
      <c r="X1289" s="50"/>
      <c r="Y1289" s="50"/>
      <c r="Z1289" s="50"/>
      <c r="AA1289" s="50"/>
      <c r="AB1289" s="50"/>
      <c r="AC1289" s="50"/>
      <c r="AD1289" s="50"/>
    </row>
    <row r="1290" spans="18:30" ht="15">
      <c r="R1290" s="50"/>
      <c r="S1290" s="50"/>
      <c r="T1290" s="50"/>
      <c r="U1290" s="50"/>
      <c r="V1290" s="50"/>
      <c r="W1290" s="50"/>
      <c r="X1290" s="50"/>
      <c r="Y1290" s="50"/>
      <c r="Z1290" s="50"/>
      <c r="AA1290" s="50"/>
      <c r="AB1290" s="50"/>
      <c r="AC1290" s="50"/>
      <c r="AD1290" s="50"/>
    </row>
    <row r="1291" spans="18:30" ht="15">
      <c r="R1291" s="50"/>
      <c r="S1291" s="50"/>
      <c r="T1291" s="50"/>
      <c r="U1291" s="50"/>
      <c r="V1291" s="50"/>
      <c r="W1291" s="50"/>
      <c r="X1291" s="50"/>
      <c r="Y1291" s="50"/>
      <c r="Z1291" s="50"/>
      <c r="AA1291" s="50"/>
      <c r="AB1291" s="50"/>
      <c r="AC1291" s="50"/>
      <c r="AD1291" s="50"/>
    </row>
    <row r="1292" spans="18:30" ht="15">
      <c r="R1292" s="50"/>
      <c r="S1292" s="50"/>
      <c r="T1292" s="50"/>
      <c r="U1292" s="50"/>
      <c r="V1292" s="50"/>
      <c r="W1292" s="50"/>
      <c r="X1292" s="50"/>
      <c r="Y1292" s="50"/>
      <c r="Z1292" s="50"/>
      <c r="AA1292" s="50"/>
      <c r="AB1292" s="50"/>
      <c r="AC1292" s="50"/>
      <c r="AD1292" s="50"/>
    </row>
    <row r="1293" spans="18:30" ht="15">
      <c r="R1293" s="50"/>
      <c r="S1293" s="50"/>
      <c r="T1293" s="50"/>
      <c r="U1293" s="50"/>
      <c r="V1293" s="50"/>
      <c r="W1293" s="50"/>
      <c r="X1293" s="50"/>
      <c r="Y1293" s="50"/>
      <c r="Z1293" s="50"/>
      <c r="AA1293" s="50"/>
      <c r="AB1293" s="50"/>
      <c r="AC1293" s="50"/>
      <c r="AD1293" s="50"/>
    </row>
    <row r="1294" spans="18:30" ht="15">
      <c r="R1294" s="50"/>
      <c r="S1294" s="50"/>
      <c r="T1294" s="50"/>
      <c r="U1294" s="50"/>
      <c r="V1294" s="50"/>
      <c r="W1294" s="50"/>
      <c r="X1294" s="50"/>
      <c r="Y1294" s="50"/>
      <c r="Z1294" s="50"/>
      <c r="AA1294" s="50"/>
      <c r="AB1294" s="50"/>
      <c r="AC1294" s="50"/>
      <c r="AD1294" s="50"/>
    </row>
    <row r="1295" spans="18:30" ht="15">
      <c r="R1295" s="50"/>
      <c r="S1295" s="50"/>
      <c r="T1295" s="50"/>
      <c r="U1295" s="50"/>
      <c r="V1295" s="50"/>
      <c r="W1295" s="50"/>
      <c r="X1295" s="50"/>
      <c r="Y1295" s="50"/>
      <c r="Z1295" s="50"/>
      <c r="AA1295" s="50"/>
      <c r="AB1295" s="50"/>
      <c r="AC1295" s="50"/>
      <c r="AD1295" s="50"/>
    </row>
    <row r="1296" spans="18:30" ht="15">
      <c r="R1296" s="50"/>
      <c r="S1296" s="50"/>
      <c r="T1296" s="50"/>
      <c r="U1296" s="50"/>
      <c r="V1296" s="50"/>
      <c r="W1296" s="50"/>
      <c r="X1296" s="50"/>
      <c r="Y1296" s="50"/>
      <c r="Z1296" s="50"/>
      <c r="AA1296" s="50"/>
      <c r="AB1296" s="50"/>
      <c r="AC1296" s="50"/>
      <c r="AD1296" s="50"/>
    </row>
    <row r="1297" spans="18:30" ht="15">
      <c r="R1297" s="50"/>
      <c r="S1297" s="50"/>
      <c r="T1297" s="50"/>
      <c r="U1297" s="50"/>
      <c r="V1297" s="50"/>
      <c r="W1297" s="50"/>
      <c r="X1297" s="50"/>
      <c r="Y1297" s="50"/>
      <c r="Z1297" s="50"/>
      <c r="AA1297" s="50"/>
      <c r="AB1297" s="50"/>
      <c r="AC1297" s="50"/>
      <c r="AD1297" s="50"/>
    </row>
    <row r="1298" spans="18:30" ht="15">
      <c r="R1298" s="50"/>
      <c r="S1298" s="50"/>
      <c r="T1298" s="50"/>
      <c r="U1298" s="50"/>
      <c r="V1298" s="50"/>
      <c r="W1298" s="50"/>
      <c r="X1298" s="50"/>
      <c r="Y1298" s="50"/>
      <c r="Z1298" s="50"/>
      <c r="AA1298" s="50"/>
      <c r="AB1298" s="50"/>
      <c r="AC1298" s="50"/>
      <c r="AD1298" s="50"/>
    </row>
    <row r="1299" spans="18:30" ht="15">
      <c r="R1299" s="50"/>
      <c r="S1299" s="50"/>
      <c r="T1299" s="50"/>
      <c r="U1299" s="50"/>
      <c r="V1299" s="50"/>
      <c r="W1299" s="50"/>
      <c r="X1299" s="50"/>
      <c r="Y1299" s="50"/>
      <c r="Z1299" s="50"/>
      <c r="AA1299" s="50"/>
      <c r="AB1299" s="50"/>
      <c r="AC1299" s="50"/>
      <c r="AD1299" s="50"/>
    </row>
    <row r="1300" spans="18:30" ht="15">
      <c r="R1300" s="50"/>
      <c r="S1300" s="50"/>
      <c r="T1300" s="50"/>
      <c r="U1300" s="50"/>
      <c r="V1300" s="50"/>
      <c r="W1300" s="50"/>
      <c r="X1300" s="50"/>
      <c r="Y1300" s="50"/>
      <c r="Z1300" s="50"/>
      <c r="AA1300" s="50"/>
      <c r="AB1300" s="50"/>
      <c r="AC1300" s="50"/>
      <c r="AD1300" s="50"/>
    </row>
    <row r="1301" spans="18:30" ht="15">
      <c r="R1301" s="50"/>
      <c r="S1301" s="50"/>
      <c r="T1301" s="50"/>
      <c r="U1301" s="50"/>
      <c r="V1301" s="50"/>
      <c r="W1301" s="50"/>
      <c r="X1301" s="50"/>
      <c r="Y1301" s="50"/>
      <c r="Z1301" s="50"/>
      <c r="AA1301" s="50"/>
      <c r="AB1301" s="50"/>
      <c r="AC1301" s="50"/>
      <c r="AD1301" s="50"/>
    </row>
    <row r="1302" spans="18:30" ht="15">
      <c r="R1302" s="50"/>
      <c r="S1302" s="50"/>
      <c r="T1302" s="50"/>
      <c r="U1302" s="50"/>
      <c r="V1302" s="50"/>
      <c r="W1302" s="50"/>
      <c r="X1302" s="50"/>
      <c r="Y1302" s="50"/>
      <c r="Z1302" s="50"/>
      <c r="AA1302" s="50"/>
      <c r="AB1302" s="50"/>
      <c r="AC1302" s="50"/>
      <c r="AD1302" s="50"/>
    </row>
    <row r="1303" spans="18:30" ht="15">
      <c r="R1303" s="50"/>
      <c r="S1303" s="50"/>
      <c r="T1303" s="50"/>
      <c r="U1303" s="50"/>
      <c r="V1303" s="50"/>
      <c r="W1303" s="50"/>
      <c r="X1303" s="50"/>
      <c r="Y1303" s="50"/>
      <c r="Z1303" s="50"/>
      <c r="AA1303" s="50"/>
      <c r="AB1303" s="50"/>
      <c r="AC1303" s="50"/>
      <c r="AD1303" s="50"/>
    </row>
    <row r="1304" spans="18:30" ht="15">
      <c r="R1304" s="50"/>
      <c r="S1304" s="50"/>
      <c r="T1304" s="50"/>
      <c r="U1304" s="50"/>
      <c r="V1304" s="50"/>
      <c r="W1304" s="50"/>
      <c r="X1304" s="50"/>
      <c r="Y1304" s="50"/>
      <c r="Z1304" s="50"/>
      <c r="AA1304" s="50"/>
      <c r="AB1304" s="50"/>
      <c r="AC1304" s="50"/>
      <c r="AD1304" s="50"/>
    </row>
    <row r="1305" spans="18:30" ht="15">
      <c r="R1305" s="50"/>
      <c r="S1305" s="50"/>
      <c r="T1305" s="50"/>
      <c r="U1305" s="50"/>
      <c r="V1305" s="50"/>
      <c r="W1305" s="50"/>
      <c r="X1305" s="50"/>
      <c r="Y1305" s="50"/>
      <c r="Z1305" s="50"/>
      <c r="AA1305" s="50"/>
      <c r="AB1305" s="50"/>
      <c r="AC1305" s="50"/>
      <c r="AD1305" s="50"/>
    </row>
    <row r="1306" spans="18:30" ht="15">
      <c r="R1306" s="50"/>
      <c r="S1306" s="50"/>
      <c r="T1306" s="50"/>
      <c r="U1306" s="50"/>
      <c r="V1306" s="50"/>
      <c r="W1306" s="50"/>
      <c r="X1306" s="50"/>
      <c r="Y1306" s="50"/>
      <c r="Z1306" s="50"/>
      <c r="AA1306" s="50"/>
      <c r="AB1306" s="50"/>
      <c r="AC1306" s="50"/>
      <c r="AD1306" s="50"/>
    </row>
    <row r="1307" spans="18:30" ht="15">
      <c r="R1307" s="50"/>
      <c r="S1307" s="50"/>
      <c r="T1307" s="50"/>
      <c r="U1307" s="50"/>
      <c r="V1307" s="50"/>
      <c r="W1307" s="50"/>
      <c r="X1307" s="50"/>
      <c r="Y1307" s="50"/>
      <c r="Z1307" s="50"/>
      <c r="AA1307" s="50"/>
      <c r="AB1307" s="50"/>
      <c r="AC1307" s="50"/>
      <c r="AD1307" s="50"/>
    </row>
    <row r="1308" spans="18:30" ht="15">
      <c r="R1308" s="50"/>
      <c r="S1308" s="50"/>
      <c r="T1308" s="50"/>
      <c r="U1308" s="50"/>
      <c r="V1308" s="50"/>
      <c r="W1308" s="50"/>
      <c r="X1308" s="50"/>
      <c r="Y1308" s="50"/>
      <c r="Z1308" s="50"/>
      <c r="AA1308" s="50"/>
      <c r="AB1308" s="50"/>
      <c r="AC1308" s="50"/>
      <c r="AD1308" s="50"/>
    </row>
    <row r="1309" spans="18:30" ht="15">
      <c r="R1309" s="50"/>
      <c r="S1309" s="50"/>
      <c r="T1309" s="50"/>
      <c r="U1309" s="50"/>
      <c r="V1309" s="50"/>
      <c r="W1309" s="50"/>
      <c r="X1309" s="50"/>
      <c r="Y1309" s="50"/>
      <c r="Z1309" s="50"/>
      <c r="AA1309" s="50"/>
      <c r="AB1309" s="50"/>
      <c r="AC1309" s="50"/>
      <c r="AD1309" s="50"/>
    </row>
    <row r="1310" spans="18:30" ht="15">
      <c r="R1310" s="50"/>
      <c r="S1310" s="50"/>
      <c r="T1310" s="50"/>
      <c r="U1310" s="50"/>
      <c r="V1310" s="50"/>
      <c r="W1310" s="50"/>
      <c r="X1310" s="50"/>
      <c r="Y1310" s="50"/>
      <c r="Z1310" s="50"/>
      <c r="AA1310" s="50"/>
      <c r="AB1310" s="50"/>
      <c r="AC1310" s="50"/>
      <c r="AD1310" s="50"/>
    </row>
    <row r="1311" spans="18:30" ht="15">
      <c r="R1311" s="50"/>
      <c r="S1311" s="50"/>
      <c r="T1311" s="50"/>
      <c r="U1311" s="50"/>
      <c r="V1311" s="50"/>
      <c r="W1311" s="50"/>
      <c r="X1311" s="50"/>
      <c r="Y1311" s="50"/>
      <c r="Z1311" s="50"/>
      <c r="AA1311" s="50"/>
      <c r="AB1311" s="50"/>
      <c r="AC1311" s="50"/>
      <c r="AD1311" s="50"/>
    </row>
    <row r="1312" spans="18:30" ht="15">
      <c r="R1312" s="50"/>
      <c r="S1312" s="50"/>
      <c r="T1312" s="50"/>
      <c r="U1312" s="50"/>
      <c r="V1312" s="50"/>
      <c r="W1312" s="50"/>
      <c r="X1312" s="50"/>
      <c r="Y1312" s="50"/>
      <c r="Z1312" s="50"/>
      <c r="AA1312" s="50"/>
      <c r="AB1312" s="50"/>
      <c r="AC1312" s="50"/>
      <c r="AD1312" s="50"/>
    </row>
    <row r="1313" spans="18:30" ht="15">
      <c r="R1313" s="50"/>
      <c r="S1313" s="50"/>
      <c r="T1313" s="50"/>
      <c r="U1313" s="50"/>
      <c r="V1313" s="50"/>
      <c r="W1313" s="50"/>
      <c r="X1313" s="50"/>
      <c r="Y1313" s="50"/>
      <c r="Z1313" s="50"/>
      <c r="AA1313" s="50"/>
      <c r="AB1313" s="50"/>
      <c r="AC1313" s="50"/>
      <c r="AD1313" s="50"/>
    </row>
    <row r="1314" spans="18:30" ht="15">
      <c r="R1314" s="50"/>
      <c r="S1314" s="50"/>
      <c r="T1314" s="50"/>
      <c r="U1314" s="50"/>
      <c r="V1314" s="50"/>
      <c r="W1314" s="50"/>
      <c r="X1314" s="50"/>
      <c r="Y1314" s="50"/>
      <c r="Z1314" s="50"/>
      <c r="AA1314" s="50"/>
      <c r="AB1314" s="50"/>
      <c r="AC1314" s="50"/>
      <c r="AD1314" s="50"/>
    </row>
    <row r="1315" spans="18:30" ht="15">
      <c r="R1315" s="50"/>
      <c r="S1315" s="50"/>
      <c r="T1315" s="50"/>
      <c r="U1315" s="50"/>
      <c r="V1315" s="50"/>
      <c r="W1315" s="50"/>
      <c r="X1315" s="50"/>
      <c r="Y1315" s="50"/>
      <c r="Z1315" s="50"/>
      <c r="AA1315" s="50"/>
      <c r="AB1315" s="50"/>
      <c r="AC1315" s="50"/>
      <c r="AD1315" s="50"/>
    </row>
    <row r="1316" spans="18:30" ht="15">
      <c r="R1316" s="50"/>
      <c r="S1316" s="50"/>
      <c r="T1316" s="50"/>
      <c r="U1316" s="50"/>
      <c r="V1316" s="50"/>
      <c r="W1316" s="50"/>
      <c r="X1316" s="50"/>
      <c r="Y1316" s="50"/>
      <c r="Z1316" s="50"/>
      <c r="AA1316" s="50"/>
      <c r="AB1316" s="50"/>
      <c r="AC1316" s="50"/>
      <c r="AD1316" s="50"/>
    </row>
    <row r="1317" spans="18:30" ht="15">
      <c r="R1317" s="50"/>
      <c r="S1317" s="50"/>
      <c r="T1317" s="50"/>
      <c r="U1317" s="50"/>
      <c r="V1317" s="50"/>
      <c r="W1317" s="50"/>
      <c r="X1317" s="50"/>
      <c r="Y1317" s="50"/>
      <c r="Z1317" s="50"/>
      <c r="AA1317" s="50"/>
      <c r="AB1317" s="50"/>
      <c r="AC1317" s="50"/>
      <c r="AD1317" s="50"/>
    </row>
    <row r="1318" spans="18:30" ht="15">
      <c r="R1318" s="50"/>
      <c r="S1318" s="50"/>
      <c r="T1318" s="50"/>
      <c r="U1318" s="50"/>
      <c r="V1318" s="50"/>
      <c r="W1318" s="50"/>
      <c r="X1318" s="50"/>
      <c r="Y1318" s="50"/>
      <c r="Z1318" s="50"/>
      <c r="AA1318" s="50"/>
      <c r="AB1318" s="50"/>
      <c r="AC1318" s="50"/>
      <c r="AD1318" s="50"/>
    </row>
    <row r="1319" spans="18:30" ht="15">
      <c r="R1319" s="50"/>
      <c r="S1319" s="50"/>
      <c r="T1319" s="50"/>
      <c r="U1319" s="50"/>
      <c r="V1319" s="50"/>
      <c r="W1319" s="50"/>
      <c r="X1319" s="50"/>
      <c r="Y1319" s="50"/>
      <c r="Z1319" s="50"/>
      <c r="AA1319" s="50"/>
      <c r="AB1319" s="50"/>
      <c r="AC1319" s="50"/>
      <c r="AD1319" s="50"/>
    </row>
    <row r="1320" spans="18:30" ht="15">
      <c r="R1320" s="50"/>
      <c r="S1320" s="50"/>
      <c r="T1320" s="50"/>
      <c r="U1320" s="50"/>
      <c r="V1320" s="50"/>
      <c r="W1320" s="50"/>
      <c r="X1320" s="50"/>
      <c r="Y1320" s="50"/>
      <c r="Z1320" s="50"/>
      <c r="AA1320" s="50"/>
      <c r="AB1320" s="50"/>
      <c r="AC1320" s="50"/>
      <c r="AD1320" s="50"/>
    </row>
    <row r="1321" spans="18:30" ht="15">
      <c r="R1321" s="50"/>
      <c r="S1321" s="50"/>
      <c r="T1321" s="50"/>
      <c r="U1321" s="50"/>
      <c r="V1321" s="50"/>
      <c r="W1321" s="50"/>
      <c r="X1321" s="50"/>
      <c r="Y1321" s="50"/>
      <c r="Z1321" s="50"/>
      <c r="AA1321" s="50"/>
      <c r="AB1321" s="50"/>
      <c r="AC1321" s="50"/>
      <c r="AD1321" s="50"/>
    </row>
    <row r="1322" spans="18:30" ht="15">
      <c r="R1322" s="50"/>
      <c r="S1322" s="50"/>
      <c r="T1322" s="50"/>
      <c r="U1322" s="50"/>
      <c r="V1322" s="50"/>
      <c r="W1322" s="50"/>
      <c r="X1322" s="50"/>
      <c r="Y1322" s="50"/>
      <c r="Z1322" s="50"/>
      <c r="AA1322" s="50"/>
      <c r="AB1322" s="50"/>
      <c r="AC1322" s="50"/>
      <c r="AD1322" s="50"/>
    </row>
    <row r="1323" spans="18:30" ht="15">
      <c r="R1323" s="50"/>
      <c r="S1323" s="50"/>
      <c r="T1323" s="50"/>
      <c r="U1323" s="50"/>
      <c r="V1323" s="50"/>
      <c r="W1323" s="50"/>
      <c r="X1323" s="50"/>
      <c r="Y1323" s="50"/>
      <c r="Z1323" s="50"/>
      <c r="AA1323" s="50"/>
      <c r="AB1323" s="50"/>
      <c r="AC1323" s="50"/>
      <c r="AD1323" s="50"/>
    </row>
    <row r="1324" spans="18:30" ht="15">
      <c r="R1324" s="50"/>
      <c r="S1324" s="50"/>
      <c r="T1324" s="50"/>
      <c r="U1324" s="50"/>
      <c r="V1324" s="50"/>
      <c r="W1324" s="50"/>
      <c r="X1324" s="50"/>
      <c r="Y1324" s="50"/>
      <c r="Z1324" s="50"/>
      <c r="AA1324" s="50"/>
      <c r="AB1324" s="50"/>
      <c r="AC1324" s="50"/>
      <c r="AD1324" s="50"/>
    </row>
    <row r="1325" spans="18:30" ht="15">
      <c r="R1325" s="50"/>
      <c r="S1325" s="50"/>
      <c r="T1325" s="50"/>
      <c r="U1325" s="50"/>
      <c r="V1325" s="50"/>
      <c r="W1325" s="50"/>
      <c r="X1325" s="50"/>
      <c r="Y1325" s="50"/>
      <c r="Z1325" s="50"/>
      <c r="AA1325" s="50"/>
      <c r="AB1325" s="50"/>
      <c r="AC1325" s="50"/>
      <c r="AD1325" s="50"/>
    </row>
    <row r="1326" spans="18:30" ht="15">
      <c r="R1326" s="50"/>
      <c r="S1326" s="50"/>
      <c r="T1326" s="50"/>
      <c r="U1326" s="50"/>
      <c r="V1326" s="50"/>
      <c r="W1326" s="50"/>
      <c r="X1326" s="50"/>
      <c r="Y1326" s="50"/>
      <c r="Z1326" s="50"/>
      <c r="AA1326" s="50"/>
      <c r="AB1326" s="50"/>
      <c r="AC1326" s="50"/>
      <c r="AD1326" s="50"/>
    </row>
    <row r="1327" spans="18:30" ht="15">
      <c r="R1327" s="50"/>
      <c r="S1327" s="50"/>
      <c r="T1327" s="50"/>
      <c r="U1327" s="50"/>
      <c r="V1327" s="50"/>
      <c r="W1327" s="50"/>
      <c r="X1327" s="50"/>
      <c r="Y1327" s="50"/>
      <c r="Z1327" s="50"/>
      <c r="AA1327" s="50"/>
      <c r="AB1327" s="50"/>
      <c r="AC1327" s="50"/>
      <c r="AD1327" s="50"/>
    </row>
    <row r="1328" spans="18:30" ht="15">
      <c r="R1328" s="50"/>
      <c r="S1328" s="50"/>
      <c r="T1328" s="50"/>
      <c r="U1328" s="50"/>
      <c r="V1328" s="50"/>
      <c r="W1328" s="50"/>
      <c r="X1328" s="50"/>
      <c r="Y1328" s="50"/>
      <c r="Z1328" s="50"/>
      <c r="AA1328" s="50"/>
      <c r="AB1328" s="50"/>
      <c r="AC1328" s="50"/>
      <c r="AD1328" s="50"/>
    </row>
    <row r="1329" spans="18:30" ht="15">
      <c r="R1329" s="50"/>
      <c r="S1329" s="50"/>
      <c r="T1329" s="50"/>
      <c r="U1329" s="50"/>
      <c r="V1329" s="50"/>
      <c r="W1329" s="50"/>
      <c r="X1329" s="50"/>
      <c r="Y1329" s="50"/>
      <c r="Z1329" s="50"/>
      <c r="AA1329" s="50"/>
      <c r="AB1329" s="50"/>
      <c r="AC1329" s="50"/>
      <c r="AD1329" s="50"/>
    </row>
    <row r="1330" spans="18:30" ht="15">
      <c r="R1330" s="50"/>
      <c r="S1330" s="50"/>
      <c r="T1330" s="50"/>
      <c r="U1330" s="50"/>
      <c r="V1330" s="50"/>
      <c r="W1330" s="50"/>
      <c r="X1330" s="50"/>
      <c r="Y1330" s="50"/>
      <c r="Z1330" s="50"/>
      <c r="AA1330" s="50"/>
      <c r="AB1330" s="50"/>
      <c r="AC1330" s="50"/>
      <c r="AD1330" s="50"/>
    </row>
    <row r="1331" spans="18:30" ht="15">
      <c r="R1331" s="50"/>
      <c r="S1331" s="50"/>
      <c r="T1331" s="50"/>
      <c r="U1331" s="50"/>
      <c r="V1331" s="50"/>
      <c r="W1331" s="50"/>
      <c r="X1331" s="50"/>
      <c r="Y1331" s="50"/>
      <c r="Z1331" s="50"/>
      <c r="AA1331" s="50"/>
      <c r="AB1331" s="50"/>
      <c r="AC1331" s="50"/>
      <c r="AD1331" s="50"/>
    </row>
    <row r="1332" spans="18:30" ht="15">
      <c r="R1332" s="50"/>
      <c r="S1332" s="50"/>
      <c r="T1332" s="50"/>
      <c r="U1332" s="50"/>
      <c r="V1332" s="50"/>
      <c r="W1332" s="50"/>
      <c r="X1332" s="50"/>
      <c r="Y1332" s="50"/>
      <c r="Z1332" s="50"/>
      <c r="AA1332" s="50"/>
      <c r="AB1332" s="50"/>
      <c r="AC1332" s="50"/>
      <c r="AD1332" s="50"/>
    </row>
    <row r="1333" spans="18:30" ht="15">
      <c r="R1333" s="50"/>
      <c r="S1333" s="50"/>
      <c r="T1333" s="50"/>
      <c r="U1333" s="50"/>
      <c r="V1333" s="50"/>
      <c r="W1333" s="50"/>
      <c r="X1333" s="50"/>
      <c r="Y1333" s="50"/>
      <c r="Z1333" s="50"/>
      <c r="AA1333" s="50"/>
      <c r="AB1333" s="50"/>
      <c r="AC1333" s="50"/>
      <c r="AD1333" s="50"/>
    </row>
    <row r="1334" spans="18:30" ht="15">
      <c r="R1334" s="50"/>
      <c r="S1334" s="50"/>
      <c r="T1334" s="50"/>
      <c r="U1334" s="50"/>
      <c r="V1334" s="50"/>
      <c r="W1334" s="50"/>
      <c r="X1334" s="50"/>
      <c r="Y1334" s="50"/>
      <c r="Z1334" s="50"/>
      <c r="AA1334" s="50"/>
      <c r="AB1334" s="50"/>
      <c r="AC1334" s="50"/>
      <c r="AD1334" s="50"/>
    </row>
    <row r="1335" spans="18:30" ht="15">
      <c r="R1335" s="50"/>
      <c r="S1335" s="50"/>
      <c r="T1335" s="50"/>
      <c r="U1335" s="50"/>
      <c r="V1335" s="50"/>
      <c r="W1335" s="50"/>
      <c r="X1335" s="50"/>
      <c r="Y1335" s="50"/>
      <c r="Z1335" s="50"/>
      <c r="AA1335" s="50"/>
      <c r="AB1335" s="50"/>
      <c r="AC1335" s="50"/>
      <c r="AD1335" s="50"/>
    </row>
    <row r="1336" spans="18:30" ht="15">
      <c r="R1336" s="50"/>
      <c r="S1336" s="50"/>
      <c r="T1336" s="50"/>
      <c r="U1336" s="50"/>
      <c r="V1336" s="50"/>
      <c r="W1336" s="50"/>
      <c r="X1336" s="50"/>
      <c r="Y1336" s="50"/>
      <c r="Z1336" s="50"/>
      <c r="AA1336" s="50"/>
      <c r="AB1336" s="50"/>
      <c r="AC1336" s="50"/>
      <c r="AD1336" s="50"/>
    </row>
    <row r="1337" spans="18:30" ht="15">
      <c r="R1337" s="50"/>
      <c r="S1337" s="50"/>
      <c r="T1337" s="50"/>
      <c r="U1337" s="50"/>
      <c r="V1337" s="50"/>
      <c r="W1337" s="50"/>
      <c r="X1337" s="50"/>
      <c r="Y1337" s="50"/>
      <c r="Z1337" s="50"/>
      <c r="AA1337" s="50"/>
      <c r="AB1337" s="50"/>
      <c r="AC1337" s="50"/>
      <c r="AD1337" s="50"/>
    </row>
    <row r="1338" spans="18:30" ht="15">
      <c r="R1338" s="50"/>
      <c r="S1338" s="50"/>
      <c r="T1338" s="50"/>
      <c r="U1338" s="50"/>
      <c r="V1338" s="50"/>
      <c r="W1338" s="50"/>
      <c r="X1338" s="50"/>
      <c r="Y1338" s="50"/>
      <c r="Z1338" s="50"/>
      <c r="AA1338" s="50"/>
      <c r="AB1338" s="50"/>
      <c r="AC1338" s="50"/>
      <c r="AD1338" s="50"/>
    </row>
    <row r="1339" spans="18:30" ht="15">
      <c r="R1339" s="50"/>
      <c r="S1339" s="50"/>
      <c r="T1339" s="50"/>
      <c r="U1339" s="50"/>
      <c r="V1339" s="50"/>
      <c r="W1339" s="50"/>
      <c r="X1339" s="50"/>
      <c r="Y1339" s="50"/>
      <c r="Z1339" s="50"/>
      <c r="AA1339" s="50"/>
      <c r="AB1339" s="50"/>
      <c r="AC1339" s="50"/>
      <c r="AD1339" s="50"/>
    </row>
    <row r="1340" spans="18:30" ht="15">
      <c r="R1340" s="50"/>
      <c r="S1340" s="50"/>
      <c r="T1340" s="50"/>
      <c r="U1340" s="50"/>
      <c r="V1340" s="50"/>
      <c r="W1340" s="50"/>
      <c r="X1340" s="50"/>
      <c r="Y1340" s="50"/>
      <c r="Z1340" s="50"/>
      <c r="AA1340" s="50"/>
      <c r="AB1340" s="50"/>
      <c r="AC1340" s="50"/>
      <c r="AD1340" s="50"/>
    </row>
    <row r="1341" spans="18:30" ht="15">
      <c r="R1341" s="50"/>
      <c r="S1341" s="50"/>
      <c r="T1341" s="50"/>
      <c r="U1341" s="50"/>
      <c r="V1341" s="50"/>
      <c r="W1341" s="50"/>
      <c r="X1341" s="50"/>
      <c r="Y1341" s="50"/>
      <c r="Z1341" s="50"/>
      <c r="AA1341" s="50"/>
      <c r="AB1341" s="50"/>
      <c r="AC1341" s="50"/>
      <c r="AD1341" s="50"/>
    </row>
    <row r="1342" spans="18:30" ht="15">
      <c r="R1342" s="50"/>
      <c r="S1342" s="50"/>
      <c r="T1342" s="50"/>
      <c r="U1342" s="50"/>
      <c r="V1342" s="50"/>
      <c r="W1342" s="50"/>
      <c r="X1342" s="50"/>
      <c r="Y1342" s="50"/>
      <c r="Z1342" s="50"/>
      <c r="AA1342" s="50"/>
      <c r="AB1342" s="50"/>
      <c r="AC1342" s="50"/>
      <c r="AD1342" s="50"/>
    </row>
    <row r="1343" spans="18:30" ht="15">
      <c r="R1343" s="50"/>
      <c r="S1343" s="50"/>
      <c r="T1343" s="50"/>
      <c r="U1343" s="50"/>
      <c r="V1343" s="50"/>
      <c r="W1343" s="50"/>
      <c r="X1343" s="50"/>
      <c r="Y1343" s="50"/>
      <c r="Z1343" s="50"/>
      <c r="AA1343" s="50"/>
      <c r="AB1343" s="50"/>
      <c r="AC1343" s="50"/>
      <c r="AD1343" s="50"/>
    </row>
    <row r="1344" spans="18:30" ht="15">
      <c r="R1344" s="50"/>
      <c r="S1344" s="50"/>
      <c r="T1344" s="50"/>
      <c r="U1344" s="50"/>
      <c r="V1344" s="50"/>
      <c r="W1344" s="50"/>
      <c r="X1344" s="50"/>
      <c r="Y1344" s="50"/>
      <c r="Z1344" s="50"/>
      <c r="AA1344" s="50"/>
      <c r="AB1344" s="50"/>
      <c r="AC1344" s="50"/>
      <c r="AD1344" s="50"/>
    </row>
    <row r="1345" spans="18:30" ht="15">
      <c r="R1345" s="50"/>
      <c r="S1345" s="50"/>
      <c r="T1345" s="50"/>
      <c r="U1345" s="50"/>
      <c r="V1345" s="50"/>
      <c r="W1345" s="50"/>
      <c r="X1345" s="50"/>
      <c r="Y1345" s="50"/>
      <c r="Z1345" s="50"/>
      <c r="AA1345" s="50"/>
      <c r="AB1345" s="50"/>
      <c r="AC1345" s="50"/>
      <c r="AD1345" s="50"/>
    </row>
    <row r="1346" spans="18:30" ht="15">
      <c r="R1346" s="50"/>
      <c r="S1346" s="50"/>
      <c r="T1346" s="50"/>
      <c r="U1346" s="50"/>
      <c r="V1346" s="50"/>
      <c r="W1346" s="50"/>
      <c r="X1346" s="50"/>
      <c r="Y1346" s="50"/>
      <c r="Z1346" s="50"/>
      <c r="AA1346" s="50"/>
      <c r="AB1346" s="50"/>
      <c r="AC1346" s="50"/>
      <c r="AD1346" s="50"/>
    </row>
    <row r="1347" spans="18:30" ht="15">
      <c r="R1347" s="50"/>
      <c r="S1347" s="50"/>
      <c r="T1347" s="50"/>
      <c r="U1347" s="50"/>
      <c r="V1347" s="50"/>
      <c r="W1347" s="50"/>
      <c r="X1347" s="50"/>
      <c r="Y1347" s="50"/>
      <c r="Z1347" s="50"/>
      <c r="AA1347" s="50"/>
      <c r="AB1347" s="50"/>
      <c r="AC1347" s="50"/>
      <c r="AD1347" s="50"/>
    </row>
    <row r="1348" spans="18:30" ht="15">
      <c r="R1348" s="50"/>
      <c r="S1348" s="50"/>
      <c r="T1348" s="50"/>
      <c r="U1348" s="50"/>
      <c r="V1348" s="50"/>
      <c r="W1348" s="50"/>
      <c r="X1348" s="50"/>
      <c r="Y1348" s="50"/>
      <c r="Z1348" s="50"/>
      <c r="AA1348" s="50"/>
      <c r="AB1348" s="50"/>
      <c r="AC1348" s="50"/>
      <c r="AD1348" s="50"/>
    </row>
    <row r="1349" spans="18:30" ht="15">
      <c r="R1349" s="50"/>
      <c r="S1349" s="50"/>
      <c r="T1349" s="50"/>
      <c r="U1349" s="50"/>
      <c r="V1349" s="50"/>
      <c r="W1349" s="50"/>
      <c r="X1349" s="50"/>
      <c r="Y1349" s="50"/>
      <c r="Z1349" s="50"/>
      <c r="AA1349" s="50"/>
      <c r="AB1349" s="50"/>
      <c r="AC1349" s="50"/>
      <c r="AD1349" s="50"/>
    </row>
    <row r="1350" spans="18:30" ht="15">
      <c r="R1350" s="50"/>
      <c r="S1350" s="50"/>
      <c r="T1350" s="50"/>
      <c r="U1350" s="50"/>
      <c r="V1350" s="50"/>
      <c r="W1350" s="50"/>
      <c r="X1350" s="50"/>
      <c r="Y1350" s="50"/>
      <c r="Z1350" s="50"/>
      <c r="AA1350" s="50"/>
      <c r="AB1350" s="50"/>
      <c r="AC1350" s="50"/>
      <c r="AD1350" s="50"/>
    </row>
    <row r="1351" spans="18:30" ht="15">
      <c r="R1351" s="50"/>
      <c r="S1351" s="50"/>
      <c r="T1351" s="50"/>
      <c r="U1351" s="50"/>
      <c r="V1351" s="50"/>
      <c r="W1351" s="50"/>
      <c r="X1351" s="50"/>
      <c r="Y1351" s="50"/>
      <c r="Z1351" s="50"/>
      <c r="AA1351" s="50"/>
      <c r="AB1351" s="50"/>
      <c r="AC1351" s="50"/>
      <c r="AD1351" s="50"/>
    </row>
    <row r="1352" spans="18:30" ht="15">
      <c r="R1352" s="50"/>
      <c r="S1352" s="50"/>
      <c r="T1352" s="50"/>
      <c r="U1352" s="50"/>
      <c r="V1352" s="50"/>
      <c r="W1352" s="50"/>
      <c r="X1352" s="50"/>
      <c r="Y1352" s="50"/>
      <c r="Z1352" s="50"/>
      <c r="AA1352" s="50"/>
      <c r="AB1352" s="50"/>
      <c r="AC1352" s="50"/>
      <c r="AD1352" s="50"/>
    </row>
    <row r="1353" spans="18:30" ht="15">
      <c r="R1353" s="50"/>
      <c r="S1353" s="50"/>
      <c r="T1353" s="50"/>
      <c r="U1353" s="50"/>
      <c r="V1353" s="50"/>
      <c r="W1353" s="50"/>
      <c r="X1353" s="50"/>
      <c r="Y1353" s="50"/>
      <c r="Z1353" s="50"/>
      <c r="AA1353" s="50"/>
      <c r="AB1353" s="50"/>
      <c r="AC1353" s="50"/>
      <c r="AD1353" s="50"/>
    </row>
    <row r="1354" spans="18:30" ht="15">
      <c r="R1354" s="50"/>
      <c r="S1354" s="50"/>
      <c r="T1354" s="50"/>
      <c r="U1354" s="50"/>
      <c r="V1354" s="50"/>
      <c r="W1354" s="50"/>
      <c r="X1354" s="50"/>
      <c r="Y1354" s="50"/>
      <c r="Z1354" s="50"/>
      <c r="AA1354" s="50"/>
      <c r="AB1354" s="50"/>
      <c r="AC1354" s="50"/>
      <c r="AD1354" s="50"/>
    </row>
    <row r="1355" spans="18:30" ht="15">
      <c r="R1355" s="50"/>
      <c r="S1355" s="50"/>
      <c r="T1355" s="50"/>
      <c r="U1355" s="50"/>
      <c r="V1355" s="50"/>
      <c r="W1355" s="50"/>
      <c r="X1355" s="50"/>
      <c r="Y1355" s="50"/>
      <c r="Z1355" s="50"/>
      <c r="AA1355" s="50"/>
      <c r="AB1355" s="50"/>
      <c r="AC1355" s="50"/>
      <c r="AD1355" s="50"/>
    </row>
    <row r="1356" spans="18:30" ht="15">
      <c r="R1356" s="50"/>
      <c r="S1356" s="50"/>
      <c r="T1356" s="50"/>
      <c r="U1356" s="50"/>
      <c r="V1356" s="50"/>
      <c r="W1356" s="50"/>
      <c r="X1356" s="50"/>
      <c r="Y1356" s="50"/>
      <c r="Z1356" s="50"/>
      <c r="AA1356" s="50"/>
      <c r="AB1356" s="50"/>
      <c r="AC1356" s="50"/>
      <c r="AD1356" s="50"/>
    </row>
    <row r="1357" spans="18:30" ht="15">
      <c r="R1357" s="50"/>
      <c r="S1357" s="50"/>
      <c r="T1357" s="50"/>
      <c r="U1357" s="50"/>
      <c r="V1357" s="50"/>
      <c r="W1357" s="50"/>
      <c r="X1357" s="50"/>
      <c r="Y1357" s="50"/>
      <c r="Z1357" s="50"/>
      <c r="AA1357" s="50"/>
      <c r="AB1357" s="50"/>
      <c r="AC1357" s="50"/>
      <c r="AD1357" s="50"/>
    </row>
    <row r="1358" spans="18:30" ht="15">
      <c r="R1358" s="50"/>
      <c r="S1358" s="50"/>
      <c r="T1358" s="50"/>
      <c r="U1358" s="50"/>
      <c r="V1358" s="50"/>
      <c r="W1358" s="50"/>
      <c r="X1358" s="50"/>
      <c r="Y1358" s="50"/>
      <c r="Z1358" s="50"/>
      <c r="AA1358" s="50"/>
      <c r="AB1358" s="50"/>
      <c r="AC1358" s="50"/>
      <c r="AD1358" s="50"/>
    </row>
    <row r="1359" spans="18:30" ht="15">
      <c r="R1359" s="50"/>
      <c r="S1359" s="50"/>
      <c r="T1359" s="50"/>
      <c r="U1359" s="50"/>
      <c r="V1359" s="50"/>
      <c r="W1359" s="50"/>
      <c r="X1359" s="50"/>
      <c r="Y1359" s="50"/>
      <c r="Z1359" s="50"/>
      <c r="AA1359" s="50"/>
      <c r="AB1359" s="50"/>
      <c r="AC1359" s="50"/>
      <c r="AD1359" s="50"/>
    </row>
    <row r="1360" spans="18:30" ht="15">
      <c r="R1360" s="50"/>
      <c r="S1360" s="50"/>
      <c r="T1360" s="50"/>
      <c r="U1360" s="50"/>
      <c r="V1360" s="50"/>
      <c r="W1360" s="50"/>
      <c r="X1360" s="50"/>
      <c r="Y1360" s="50"/>
      <c r="Z1360" s="50"/>
      <c r="AA1360" s="50"/>
      <c r="AB1360" s="50"/>
      <c r="AC1360" s="50"/>
      <c r="AD1360" s="50"/>
    </row>
    <row r="1361" spans="18:30" ht="15">
      <c r="R1361" s="50"/>
      <c r="S1361" s="50"/>
      <c r="T1361" s="50"/>
      <c r="U1361" s="50"/>
      <c r="V1361" s="50"/>
      <c r="W1361" s="50"/>
      <c r="X1361" s="50"/>
      <c r="Y1361" s="50"/>
      <c r="Z1361" s="50"/>
      <c r="AA1361" s="50"/>
      <c r="AB1361" s="50"/>
      <c r="AC1361" s="50"/>
      <c r="AD1361" s="50"/>
    </row>
    <row r="1362" spans="18:30" ht="15">
      <c r="R1362" s="50"/>
      <c r="S1362" s="50"/>
      <c r="T1362" s="50"/>
      <c r="U1362" s="50"/>
      <c r="V1362" s="50"/>
      <c r="W1362" s="50"/>
      <c r="X1362" s="50"/>
      <c r="Y1362" s="50"/>
      <c r="Z1362" s="50"/>
      <c r="AA1362" s="50"/>
      <c r="AB1362" s="50"/>
      <c r="AC1362" s="50"/>
      <c r="AD1362" s="50"/>
    </row>
    <row r="1363" spans="18:30" ht="15">
      <c r="R1363" s="50"/>
      <c r="S1363" s="50"/>
      <c r="T1363" s="50"/>
      <c r="U1363" s="50"/>
      <c r="V1363" s="50"/>
      <c r="W1363" s="50"/>
      <c r="X1363" s="50"/>
      <c r="Y1363" s="50"/>
      <c r="Z1363" s="50"/>
      <c r="AA1363" s="50"/>
      <c r="AB1363" s="50"/>
      <c r="AC1363" s="50"/>
      <c r="AD1363" s="50"/>
    </row>
    <row r="1364" spans="18:30" ht="15">
      <c r="R1364" s="50"/>
      <c r="S1364" s="50"/>
      <c r="T1364" s="50"/>
      <c r="U1364" s="50"/>
      <c r="V1364" s="50"/>
      <c r="W1364" s="50"/>
      <c r="X1364" s="50"/>
      <c r="Y1364" s="50"/>
      <c r="Z1364" s="50"/>
      <c r="AA1364" s="50"/>
      <c r="AB1364" s="50"/>
      <c r="AC1364" s="50"/>
      <c r="AD1364" s="50"/>
    </row>
    <row r="1365" spans="18:30" ht="15">
      <c r="R1365" s="50"/>
      <c r="S1365" s="50"/>
      <c r="T1365" s="50"/>
      <c r="U1365" s="50"/>
      <c r="V1365" s="50"/>
      <c r="W1365" s="50"/>
      <c r="X1365" s="50"/>
      <c r="Y1365" s="50"/>
      <c r="Z1365" s="50"/>
      <c r="AA1365" s="50"/>
      <c r="AB1365" s="50"/>
      <c r="AC1365" s="50"/>
      <c r="AD1365" s="50"/>
    </row>
    <row r="1366" spans="18:30" ht="15">
      <c r="R1366" s="50"/>
      <c r="S1366" s="50"/>
      <c r="T1366" s="50"/>
      <c r="U1366" s="50"/>
      <c r="V1366" s="50"/>
      <c r="W1366" s="50"/>
      <c r="X1366" s="50"/>
      <c r="Y1366" s="50"/>
      <c r="Z1366" s="50"/>
      <c r="AA1366" s="50"/>
      <c r="AB1366" s="50"/>
      <c r="AC1366" s="50"/>
      <c r="AD1366" s="50"/>
    </row>
    <row r="1367" spans="18:30" ht="15">
      <c r="R1367" s="50"/>
      <c r="S1367" s="50"/>
      <c r="T1367" s="50"/>
      <c r="U1367" s="50"/>
      <c r="V1367" s="50"/>
      <c r="W1367" s="50"/>
      <c r="X1367" s="50"/>
      <c r="Y1367" s="50"/>
      <c r="Z1367" s="50"/>
      <c r="AA1367" s="50"/>
      <c r="AB1367" s="50"/>
      <c r="AC1367" s="50"/>
      <c r="AD1367" s="50"/>
    </row>
    <row r="1368" spans="18:30" ht="15">
      <c r="R1368" s="50"/>
      <c r="S1368" s="50"/>
      <c r="T1368" s="50"/>
      <c r="U1368" s="50"/>
      <c r="V1368" s="50"/>
      <c r="W1368" s="50"/>
      <c r="X1368" s="50"/>
      <c r="Y1368" s="50"/>
      <c r="Z1368" s="50"/>
      <c r="AA1368" s="50"/>
      <c r="AB1368" s="50"/>
      <c r="AC1368" s="50"/>
      <c r="AD1368" s="50"/>
    </row>
    <row r="1369" spans="18:30" ht="15">
      <c r="R1369" s="50"/>
      <c r="S1369" s="50"/>
      <c r="T1369" s="50"/>
      <c r="U1369" s="50"/>
      <c r="V1369" s="50"/>
      <c r="W1369" s="50"/>
      <c r="X1369" s="50"/>
      <c r="Y1369" s="50"/>
      <c r="Z1369" s="50"/>
      <c r="AA1369" s="50"/>
      <c r="AB1369" s="50"/>
      <c r="AC1369" s="50"/>
      <c r="AD1369" s="50"/>
    </row>
    <row r="1370" spans="18:30" ht="15">
      <c r="R1370" s="50"/>
      <c r="S1370" s="50"/>
      <c r="T1370" s="50"/>
      <c r="U1370" s="50"/>
      <c r="V1370" s="50"/>
      <c r="W1370" s="50"/>
      <c r="X1370" s="50"/>
      <c r="Y1370" s="50"/>
      <c r="Z1370" s="50"/>
      <c r="AA1370" s="50"/>
      <c r="AB1370" s="50"/>
      <c r="AC1370" s="50"/>
      <c r="AD1370" s="50"/>
    </row>
    <row r="1371" spans="18:30" ht="15">
      <c r="R1371" s="50"/>
      <c r="S1371" s="50"/>
      <c r="T1371" s="50"/>
      <c r="U1371" s="50"/>
      <c r="V1371" s="50"/>
      <c r="W1371" s="50"/>
      <c r="X1371" s="50"/>
      <c r="Y1371" s="50"/>
      <c r="Z1371" s="50"/>
      <c r="AA1371" s="50"/>
      <c r="AB1371" s="50"/>
      <c r="AC1371" s="50"/>
      <c r="AD1371" s="50"/>
    </row>
    <row r="1372" spans="18:30" ht="15">
      <c r="R1372" s="50"/>
      <c r="S1372" s="50"/>
      <c r="T1372" s="50"/>
      <c r="U1372" s="50"/>
      <c r="V1372" s="50"/>
      <c r="W1372" s="50"/>
      <c r="X1372" s="50"/>
      <c r="Y1372" s="50"/>
      <c r="Z1372" s="50"/>
      <c r="AA1372" s="50"/>
      <c r="AB1372" s="50"/>
      <c r="AC1372" s="50"/>
      <c r="AD1372" s="50"/>
    </row>
    <row r="1373" spans="18:30" ht="15">
      <c r="R1373" s="50"/>
      <c r="S1373" s="50"/>
      <c r="T1373" s="50"/>
      <c r="U1373" s="50"/>
      <c r="V1373" s="50"/>
      <c r="W1373" s="50"/>
      <c r="X1373" s="50"/>
      <c r="Y1373" s="50"/>
      <c r="Z1373" s="50"/>
      <c r="AA1373" s="50"/>
      <c r="AB1373" s="50"/>
      <c r="AC1373" s="50"/>
      <c r="AD1373" s="50"/>
    </row>
    <row r="1374" spans="18:30" ht="15">
      <c r="R1374" s="50"/>
      <c r="S1374" s="50"/>
      <c r="T1374" s="50"/>
      <c r="U1374" s="50"/>
      <c r="V1374" s="50"/>
      <c r="W1374" s="50"/>
      <c r="X1374" s="50"/>
      <c r="Y1374" s="50"/>
      <c r="Z1374" s="50"/>
      <c r="AA1374" s="50"/>
      <c r="AB1374" s="50"/>
      <c r="AC1374" s="50"/>
      <c r="AD1374" s="50"/>
    </row>
    <row r="1375" spans="18:30" ht="15">
      <c r="R1375" s="50"/>
      <c r="S1375" s="50"/>
      <c r="T1375" s="50"/>
      <c r="U1375" s="50"/>
      <c r="V1375" s="50"/>
      <c r="W1375" s="50"/>
      <c r="X1375" s="50"/>
      <c r="Y1375" s="50"/>
      <c r="Z1375" s="50"/>
      <c r="AA1375" s="50"/>
      <c r="AB1375" s="50"/>
      <c r="AC1375" s="50"/>
      <c r="AD1375" s="50"/>
    </row>
    <row r="1376" spans="18:30" ht="15">
      <c r="R1376" s="50"/>
      <c r="S1376" s="50"/>
      <c r="T1376" s="50"/>
      <c r="U1376" s="50"/>
      <c r="V1376" s="50"/>
      <c r="W1376" s="50"/>
      <c r="X1376" s="50"/>
      <c r="Y1376" s="50"/>
      <c r="Z1376" s="50"/>
      <c r="AA1376" s="50"/>
      <c r="AB1376" s="50"/>
      <c r="AC1376" s="50"/>
      <c r="AD1376" s="50"/>
    </row>
    <row r="1377" spans="18:30" ht="15">
      <c r="R1377" s="50"/>
      <c r="S1377" s="50"/>
      <c r="T1377" s="50"/>
      <c r="U1377" s="50"/>
      <c r="V1377" s="50"/>
      <c r="W1377" s="50"/>
      <c r="X1377" s="50"/>
      <c r="Y1377" s="50"/>
      <c r="Z1377" s="50"/>
      <c r="AA1377" s="50"/>
      <c r="AB1377" s="50"/>
      <c r="AC1377" s="50"/>
      <c r="AD1377" s="50"/>
    </row>
    <row r="1378" spans="18:30" ht="15">
      <c r="R1378" s="50"/>
      <c r="S1378" s="50"/>
      <c r="T1378" s="50"/>
      <c r="U1378" s="50"/>
      <c r="V1378" s="50"/>
      <c r="W1378" s="50"/>
      <c r="X1378" s="50"/>
      <c r="Y1378" s="50"/>
      <c r="Z1378" s="50"/>
      <c r="AA1378" s="50"/>
      <c r="AB1378" s="50"/>
      <c r="AC1378" s="50"/>
      <c r="AD1378" s="50"/>
    </row>
    <row r="1379" spans="18:30" ht="15">
      <c r="R1379" s="50"/>
      <c r="S1379" s="50"/>
      <c r="T1379" s="50"/>
      <c r="U1379" s="50"/>
      <c r="V1379" s="50"/>
      <c r="W1379" s="50"/>
      <c r="X1379" s="50"/>
      <c r="Y1379" s="50"/>
      <c r="Z1379" s="50"/>
      <c r="AA1379" s="50"/>
      <c r="AB1379" s="50"/>
      <c r="AC1379" s="50"/>
      <c r="AD1379" s="50"/>
    </row>
    <row r="1380" spans="18:30" ht="15">
      <c r="R1380" s="50"/>
      <c r="S1380" s="50"/>
      <c r="T1380" s="50"/>
      <c r="U1380" s="50"/>
      <c r="V1380" s="50"/>
      <c r="W1380" s="50"/>
      <c r="X1380" s="50"/>
      <c r="Y1380" s="50"/>
      <c r="Z1380" s="50"/>
      <c r="AA1380" s="50"/>
      <c r="AB1380" s="50"/>
      <c r="AC1380" s="50"/>
      <c r="AD1380" s="50"/>
    </row>
    <row r="1381" spans="18:30" ht="15">
      <c r="R1381" s="50"/>
      <c r="S1381" s="50"/>
      <c r="T1381" s="50"/>
      <c r="U1381" s="50"/>
      <c r="V1381" s="50"/>
      <c r="W1381" s="50"/>
      <c r="X1381" s="50"/>
      <c r="Y1381" s="50"/>
      <c r="Z1381" s="50"/>
      <c r="AA1381" s="50"/>
      <c r="AB1381" s="50"/>
      <c r="AC1381" s="50"/>
      <c r="AD1381" s="50"/>
    </row>
    <row r="1382" spans="18:30" ht="15">
      <c r="R1382" s="50"/>
      <c r="S1382" s="50"/>
      <c r="T1382" s="50"/>
      <c r="U1382" s="50"/>
      <c r="V1382" s="50"/>
      <c r="W1382" s="50"/>
      <c r="X1382" s="50"/>
      <c r="Y1382" s="50"/>
      <c r="Z1382" s="50"/>
      <c r="AA1382" s="50"/>
      <c r="AB1382" s="50"/>
      <c r="AC1382" s="50"/>
      <c r="AD1382" s="50"/>
    </row>
    <row r="1383" spans="18:30" ht="15">
      <c r="R1383" s="50"/>
      <c r="S1383" s="50"/>
      <c r="T1383" s="50"/>
      <c r="U1383" s="50"/>
      <c r="V1383" s="50"/>
      <c r="W1383" s="50"/>
      <c r="X1383" s="50"/>
      <c r="Y1383" s="50"/>
      <c r="Z1383" s="50"/>
      <c r="AA1383" s="50"/>
      <c r="AB1383" s="50"/>
      <c r="AC1383" s="50"/>
      <c r="AD1383" s="50"/>
    </row>
    <row r="1384" spans="18:30" ht="15">
      <c r="R1384" s="50"/>
      <c r="S1384" s="50"/>
      <c r="T1384" s="50"/>
      <c r="U1384" s="50"/>
      <c r="V1384" s="50"/>
      <c r="W1384" s="50"/>
      <c r="X1384" s="50"/>
      <c r="Y1384" s="50"/>
      <c r="Z1384" s="50"/>
      <c r="AA1384" s="50"/>
      <c r="AB1384" s="50"/>
      <c r="AC1384" s="50"/>
      <c r="AD1384" s="50"/>
    </row>
    <row r="1385" spans="18:30" ht="15">
      <c r="R1385" s="50"/>
      <c r="S1385" s="50"/>
      <c r="T1385" s="50"/>
      <c r="U1385" s="50"/>
      <c r="V1385" s="50"/>
      <c r="W1385" s="50"/>
      <c r="X1385" s="50"/>
      <c r="Y1385" s="50"/>
      <c r="Z1385" s="50"/>
      <c r="AA1385" s="50"/>
      <c r="AB1385" s="50"/>
      <c r="AC1385" s="50"/>
      <c r="AD1385" s="50"/>
    </row>
    <row r="1386" spans="18:30" ht="15">
      <c r="R1386" s="50"/>
      <c r="S1386" s="50"/>
      <c r="T1386" s="50"/>
      <c r="U1386" s="50"/>
      <c r="V1386" s="50"/>
      <c r="W1386" s="50"/>
      <c r="X1386" s="50"/>
      <c r="Y1386" s="50"/>
      <c r="Z1386" s="50"/>
      <c r="AA1386" s="50"/>
      <c r="AB1386" s="50"/>
      <c r="AC1386" s="50"/>
      <c r="AD1386" s="50"/>
    </row>
    <row r="1387" spans="18:30" ht="15">
      <c r="R1387" s="50"/>
      <c r="S1387" s="50"/>
      <c r="T1387" s="50"/>
      <c r="U1387" s="50"/>
      <c r="V1387" s="50"/>
      <c r="W1387" s="50"/>
      <c r="X1387" s="50"/>
      <c r="Y1387" s="50"/>
      <c r="Z1387" s="50"/>
      <c r="AA1387" s="50"/>
      <c r="AB1387" s="50"/>
      <c r="AC1387" s="50"/>
      <c r="AD1387" s="50"/>
    </row>
    <row r="1388" spans="18:30" ht="15">
      <c r="R1388" s="50"/>
      <c r="S1388" s="50"/>
      <c r="T1388" s="50"/>
      <c r="U1388" s="50"/>
      <c r="V1388" s="50"/>
      <c r="W1388" s="50"/>
      <c r="X1388" s="50"/>
      <c r="Y1388" s="50"/>
      <c r="Z1388" s="50"/>
      <c r="AA1388" s="50"/>
      <c r="AB1388" s="50"/>
      <c r="AC1388" s="50"/>
      <c r="AD1388" s="50"/>
    </row>
    <row r="1389" spans="18:30" ht="15">
      <c r="R1389" s="50"/>
      <c r="S1389" s="50"/>
      <c r="T1389" s="50"/>
      <c r="U1389" s="50"/>
      <c r="V1389" s="50"/>
      <c r="W1389" s="50"/>
      <c r="X1389" s="50"/>
      <c r="Y1389" s="50"/>
      <c r="Z1389" s="50"/>
      <c r="AA1389" s="50"/>
      <c r="AB1389" s="50"/>
      <c r="AC1389" s="50"/>
      <c r="AD1389" s="50"/>
    </row>
    <row r="1390" spans="18:30" ht="15">
      <c r="R1390" s="50"/>
      <c r="S1390" s="50"/>
      <c r="T1390" s="50"/>
      <c r="U1390" s="50"/>
      <c r="V1390" s="50"/>
      <c r="W1390" s="50"/>
      <c r="X1390" s="50"/>
      <c r="Y1390" s="50"/>
      <c r="Z1390" s="50"/>
      <c r="AA1390" s="50"/>
      <c r="AB1390" s="50"/>
      <c r="AC1390" s="50"/>
      <c r="AD1390" s="50"/>
    </row>
    <row r="1391" spans="18:30" ht="15">
      <c r="R1391" s="50"/>
      <c r="S1391" s="50"/>
      <c r="T1391" s="50"/>
      <c r="U1391" s="50"/>
      <c r="V1391" s="50"/>
      <c r="W1391" s="50"/>
      <c r="X1391" s="50"/>
      <c r="Y1391" s="50"/>
      <c r="Z1391" s="50"/>
      <c r="AA1391" s="50"/>
      <c r="AB1391" s="50"/>
      <c r="AC1391" s="50"/>
      <c r="AD1391" s="50"/>
    </row>
    <row r="1392" spans="18:30" ht="15">
      <c r="R1392" s="50"/>
      <c r="S1392" s="50"/>
      <c r="T1392" s="50"/>
      <c r="U1392" s="50"/>
      <c r="V1392" s="50"/>
      <c r="W1392" s="50"/>
      <c r="X1392" s="50"/>
      <c r="Y1392" s="50"/>
      <c r="Z1392" s="50"/>
      <c r="AA1392" s="50"/>
      <c r="AB1392" s="50"/>
      <c r="AC1392" s="50"/>
      <c r="AD1392" s="50"/>
    </row>
    <row r="1393" spans="18:30" ht="15">
      <c r="R1393" s="50"/>
      <c r="S1393" s="50"/>
      <c r="T1393" s="50"/>
      <c r="U1393" s="50"/>
      <c r="V1393" s="50"/>
      <c r="W1393" s="50"/>
      <c r="X1393" s="50"/>
      <c r="Y1393" s="50"/>
      <c r="Z1393" s="50"/>
      <c r="AA1393" s="50"/>
      <c r="AB1393" s="50"/>
      <c r="AC1393" s="50"/>
      <c r="AD1393" s="50"/>
    </row>
    <row r="1394" spans="18:30" ht="15">
      <c r="R1394" s="50"/>
      <c r="S1394" s="50"/>
      <c r="T1394" s="50"/>
      <c r="U1394" s="50"/>
      <c r="V1394" s="50"/>
      <c r="W1394" s="50"/>
      <c r="X1394" s="50"/>
      <c r="Y1394" s="50"/>
      <c r="Z1394" s="50"/>
      <c r="AA1394" s="50"/>
      <c r="AB1394" s="50"/>
      <c r="AC1394" s="50"/>
      <c r="AD1394" s="50"/>
    </row>
    <row r="1395" spans="18:30" ht="15">
      <c r="R1395" s="50"/>
      <c r="S1395" s="50"/>
      <c r="T1395" s="50"/>
      <c r="U1395" s="50"/>
      <c r="V1395" s="50"/>
      <c r="W1395" s="50"/>
      <c r="X1395" s="50"/>
      <c r="Y1395" s="50"/>
      <c r="Z1395" s="50"/>
      <c r="AA1395" s="50"/>
      <c r="AB1395" s="50"/>
      <c r="AC1395" s="50"/>
      <c r="AD1395" s="50"/>
    </row>
    <row r="1396" spans="18:30" ht="15">
      <c r="R1396" s="50"/>
      <c r="S1396" s="50"/>
      <c r="T1396" s="50"/>
      <c r="U1396" s="50"/>
      <c r="V1396" s="50"/>
      <c r="W1396" s="50"/>
      <c r="X1396" s="50"/>
      <c r="Y1396" s="50"/>
      <c r="Z1396" s="50"/>
      <c r="AA1396" s="50"/>
      <c r="AB1396" s="50"/>
      <c r="AC1396" s="50"/>
      <c r="AD1396" s="50"/>
    </row>
    <row r="1397" spans="18:30" ht="15">
      <c r="R1397" s="50"/>
      <c r="S1397" s="50"/>
      <c r="T1397" s="50"/>
      <c r="U1397" s="50"/>
      <c r="V1397" s="50"/>
      <c r="W1397" s="50"/>
      <c r="X1397" s="50"/>
      <c r="Y1397" s="50"/>
      <c r="Z1397" s="50"/>
      <c r="AA1397" s="50"/>
      <c r="AB1397" s="50"/>
      <c r="AC1397" s="50"/>
      <c r="AD1397" s="50"/>
    </row>
    <row r="1398" spans="18:30" ht="15">
      <c r="R1398" s="50"/>
      <c r="S1398" s="50"/>
      <c r="T1398" s="50"/>
      <c r="U1398" s="50"/>
      <c r="V1398" s="50"/>
      <c r="W1398" s="50"/>
      <c r="X1398" s="50"/>
      <c r="Y1398" s="50"/>
      <c r="Z1398" s="50"/>
      <c r="AA1398" s="50"/>
      <c r="AB1398" s="50"/>
      <c r="AC1398" s="50"/>
      <c r="AD1398" s="50"/>
    </row>
    <row r="1399" spans="18:30" ht="15">
      <c r="R1399" s="50"/>
      <c r="S1399" s="50"/>
      <c r="T1399" s="50"/>
      <c r="U1399" s="50"/>
      <c r="V1399" s="50"/>
      <c r="W1399" s="50"/>
      <c r="X1399" s="50"/>
      <c r="Y1399" s="50"/>
      <c r="Z1399" s="50"/>
      <c r="AA1399" s="50"/>
      <c r="AB1399" s="50"/>
      <c r="AC1399" s="50"/>
      <c r="AD1399" s="50"/>
    </row>
    <row r="1400" spans="18:30" ht="15">
      <c r="R1400" s="50"/>
      <c r="S1400" s="50"/>
      <c r="T1400" s="50"/>
      <c r="U1400" s="50"/>
      <c r="V1400" s="50"/>
      <c r="W1400" s="50"/>
      <c r="X1400" s="50"/>
      <c r="Y1400" s="50"/>
      <c r="Z1400" s="50"/>
      <c r="AA1400" s="50"/>
      <c r="AB1400" s="50"/>
      <c r="AC1400" s="50"/>
      <c r="AD1400" s="50"/>
    </row>
    <row r="1401" spans="18:30" ht="15">
      <c r="R1401" s="50"/>
      <c r="S1401" s="50"/>
      <c r="T1401" s="50"/>
      <c r="U1401" s="50"/>
      <c r="V1401" s="50"/>
      <c r="W1401" s="50"/>
      <c r="X1401" s="50"/>
      <c r="Y1401" s="50"/>
      <c r="Z1401" s="50"/>
      <c r="AA1401" s="50"/>
      <c r="AB1401" s="50"/>
      <c r="AC1401" s="50"/>
      <c r="AD1401" s="50"/>
    </row>
    <row r="1402" spans="18:30" ht="15">
      <c r="R1402" s="50"/>
      <c r="S1402" s="50"/>
      <c r="T1402" s="50"/>
      <c r="U1402" s="50"/>
      <c r="V1402" s="50"/>
      <c r="W1402" s="50"/>
      <c r="X1402" s="50"/>
      <c r="Y1402" s="50"/>
      <c r="Z1402" s="50"/>
      <c r="AA1402" s="50"/>
      <c r="AB1402" s="50"/>
      <c r="AC1402" s="50"/>
      <c r="AD1402" s="50"/>
    </row>
    <row r="1403" spans="18:30" ht="15">
      <c r="R1403" s="50"/>
      <c r="S1403" s="50"/>
      <c r="T1403" s="50"/>
      <c r="U1403" s="50"/>
      <c r="V1403" s="50"/>
      <c r="W1403" s="50"/>
      <c r="X1403" s="50"/>
      <c r="Y1403" s="50"/>
      <c r="Z1403" s="50"/>
      <c r="AA1403" s="50"/>
      <c r="AB1403" s="50"/>
      <c r="AC1403" s="50"/>
      <c r="AD1403" s="50"/>
    </row>
    <row r="1404" spans="18:30" ht="15">
      <c r="R1404" s="50"/>
      <c r="S1404" s="50"/>
      <c r="T1404" s="50"/>
      <c r="U1404" s="50"/>
      <c r="V1404" s="50"/>
      <c r="W1404" s="50"/>
      <c r="X1404" s="50"/>
      <c r="Y1404" s="50"/>
      <c r="Z1404" s="50"/>
      <c r="AA1404" s="50"/>
      <c r="AB1404" s="50"/>
      <c r="AC1404" s="50"/>
      <c r="AD1404" s="50"/>
    </row>
    <row r="1405" spans="18:30" ht="15">
      <c r="R1405" s="50"/>
      <c r="S1405" s="50"/>
      <c r="T1405" s="50"/>
      <c r="U1405" s="50"/>
      <c r="V1405" s="50"/>
      <c r="W1405" s="50"/>
      <c r="X1405" s="50"/>
      <c r="Y1405" s="50"/>
      <c r="Z1405" s="50"/>
      <c r="AA1405" s="50"/>
      <c r="AB1405" s="50"/>
      <c r="AC1405" s="50"/>
      <c r="AD1405" s="50"/>
    </row>
    <row r="1406" spans="18:30" ht="15">
      <c r="R1406" s="50"/>
      <c r="S1406" s="50"/>
      <c r="T1406" s="50"/>
      <c r="U1406" s="50"/>
      <c r="V1406" s="50"/>
      <c r="W1406" s="50"/>
      <c r="X1406" s="50"/>
      <c r="Y1406" s="50"/>
      <c r="Z1406" s="50"/>
      <c r="AA1406" s="50"/>
      <c r="AB1406" s="50"/>
      <c r="AC1406" s="50"/>
      <c r="AD1406" s="50"/>
    </row>
    <row r="1407" spans="18:30" ht="15">
      <c r="R1407" s="50"/>
      <c r="S1407" s="50"/>
      <c r="T1407" s="50"/>
      <c r="U1407" s="50"/>
      <c r="V1407" s="50"/>
      <c r="W1407" s="50"/>
      <c r="X1407" s="50"/>
      <c r="Y1407" s="50"/>
      <c r="Z1407" s="50"/>
      <c r="AA1407" s="50"/>
      <c r="AB1407" s="50"/>
      <c r="AC1407" s="50"/>
      <c r="AD1407" s="50"/>
    </row>
    <row r="1408" spans="18:30" ht="15">
      <c r="R1408" s="50"/>
      <c r="S1408" s="50"/>
      <c r="T1408" s="50"/>
      <c r="U1408" s="50"/>
      <c r="V1408" s="50"/>
      <c r="W1408" s="50"/>
      <c r="X1408" s="50"/>
      <c r="Y1408" s="50"/>
      <c r="Z1408" s="50"/>
      <c r="AA1408" s="50"/>
      <c r="AB1408" s="50"/>
      <c r="AC1408" s="50"/>
      <c r="AD1408" s="50"/>
    </row>
    <row r="1409" spans="18:30" ht="15">
      <c r="R1409" s="50"/>
      <c r="S1409" s="50"/>
      <c r="T1409" s="50"/>
      <c r="U1409" s="50"/>
      <c r="V1409" s="50"/>
      <c r="W1409" s="50"/>
      <c r="X1409" s="50"/>
      <c r="Y1409" s="50"/>
      <c r="Z1409" s="50"/>
      <c r="AA1409" s="50"/>
      <c r="AB1409" s="50"/>
      <c r="AC1409" s="50"/>
      <c r="AD1409" s="50"/>
    </row>
    <row r="1410" spans="18:30" ht="15">
      <c r="R1410" s="50"/>
      <c r="S1410" s="50"/>
      <c r="T1410" s="50"/>
      <c r="U1410" s="50"/>
      <c r="V1410" s="50"/>
      <c r="W1410" s="50"/>
      <c r="X1410" s="50"/>
      <c r="Y1410" s="50"/>
      <c r="Z1410" s="50"/>
      <c r="AA1410" s="50"/>
      <c r="AB1410" s="50"/>
      <c r="AC1410" s="50"/>
      <c r="AD1410" s="50"/>
    </row>
    <row r="1411" spans="18:30" ht="15">
      <c r="R1411" s="50"/>
      <c r="S1411" s="50"/>
      <c r="T1411" s="50"/>
      <c r="U1411" s="50"/>
      <c r="V1411" s="50"/>
      <c r="W1411" s="50"/>
      <c r="X1411" s="50"/>
      <c r="Y1411" s="50"/>
      <c r="Z1411" s="50"/>
      <c r="AA1411" s="50"/>
      <c r="AB1411" s="50"/>
      <c r="AC1411" s="50"/>
      <c r="AD1411" s="50"/>
    </row>
    <row r="1412" spans="18:30" ht="15">
      <c r="R1412" s="50"/>
      <c r="S1412" s="50"/>
      <c r="T1412" s="50"/>
      <c r="U1412" s="50"/>
      <c r="V1412" s="50"/>
      <c r="W1412" s="50"/>
      <c r="X1412" s="50"/>
      <c r="Y1412" s="50"/>
      <c r="Z1412" s="50"/>
      <c r="AA1412" s="50"/>
      <c r="AB1412" s="50"/>
      <c r="AC1412" s="50"/>
      <c r="AD1412" s="50"/>
    </row>
    <row r="1413" spans="18:30" ht="15">
      <c r="R1413" s="50"/>
      <c r="S1413" s="50"/>
      <c r="T1413" s="50"/>
      <c r="U1413" s="50"/>
      <c r="V1413" s="50"/>
      <c r="W1413" s="50"/>
      <c r="X1413" s="50"/>
      <c r="Y1413" s="50"/>
      <c r="Z1413" s="50"/>
      <c r="AA1413" s="50"/>
      <c r="AB1413" s="50"/>
      <c r="AC1413" s="50"/>
      <c r="AD1413" s="50"/>
    </row>
    <row r="1414" spans="18:30" ht="15">
      <c r="R1414" s="50"/>
      <c r="S1414" s="50"/>
      <c r="T1414" s="50"/>
      <c r="U1414" s="50"/>
      <c r="V1414" s="50"/>
      <c r="W1414" s="50"/>
      <c r="X1414" s="50"/>
      <c r="Y1414" s="50"/>
      <c r="Z1414" s="50"/>
      <c r="AA1414" s="50"/>
      <c r="AB1414" s="50"/>
      <c r="AC1414" s="50"/>
      <c r="AD1414" s="50"/>
    </row>
    <row r="1415" spans="18:30" ht="15">
      <c r="R1415" s="50"/>
      <c r="S1415" s="50"/>
      <c r="T1415" s="50"/>
      <c r="U1415" s="50"/>
      <c r="V1415" s="50"/>
      <c r="W1415" s="50"/>
      <c r="X1415" s="50"/>
      <c r="Y1415" s="50"/>
      <c r="Z1415" s="50"/>
      <c r="AA1415" s="50"/>
      <c r="AB1415" s="50"/>
      <c r="AC1415" s="50"/>
      <c r="AD1415" s="50"/>
    </row>
    <row r="1416" spans="18:30" ht="15">
      <c r="R1416" s="50"/>
      <c r="S1416" s="50"/>
      <c r="T1416" s="50"/>
      <c r="U1416" s="50"/>
      <c r="V1416" s="50"/>
      <c r="W1416" s="50"/>
      <c r="X1416" s="50"/>
      <c r="Y1416" s="50"/>
      <c r="Z1416" s="50"/>
      <c r="AA1416" s="50"/>
      <c r="AB1416" s="50"/>
      <c r="AC1416" s="50"/>
      <c r="AD1416" s="50"/>
    </row>
    <row r="1417" spans="18:30" ht="15">
      <c r="R1417" s="50"/>
      <c r="S1417" s="50"/>
      <c r="T1417" s="50"/>
      <c r="U1417" s="50"/>
      <c r="V1417" s="50"/>
      <c r="W1417" s="50"/>
      <c r="X1417" s="50"/>
      <c r="Y1417" s="50"/>
      <c r="Z1417" s="50"/>
      <c r="AA1417" s="50"/>
      <c r="AB1417" s="50"/>
      <c r="AC1417" s="50"/>
      <c r="AD1417" s="50"/>
    </row>
    <row r="1418" spans="18:30" ht="15">
      <c r="R1418" s="50"/>
      <c r="S1418" s="50"/>
      <c r="T1418" s="50"/>
      <c r="U1418" s="50"/>
      <c r="V1418" s="50"/>
      <c r="W1418" s="50"/>
      <c r="X1418" s="50"/>
      <c r="Y1418" s="50"/>
      <c r="Z1418" s="50"/>
      <c r="AA1418" s="50"/>
      <c r="AB1418" s="50"/>
      <c r="AC1418" s="50"/>
      <c r="AD1418" s="50"/>
    </row>
    <row r="1419" spans="18:30" ht="15">
      <c r="R1419" s="50"/>
      <c r="S1419" s="50"/>
      <c r="T1419" s="50"/>
      <c r="U1419" s="50"/>
      <c r="V1419" s="50"/>
      <c r="W1419" s="50"/>
      <c r="X1419" s="50"/>
      <c r="Y1419" s="50"/>
      <c r="Z1419" s="50"/>
      <c r="AA1419" s="50"/>
      <c r="AB1419" s="50"/>
      <c r="AC1419" s="50"/>
      <c r="AD1419" s="50"/>
    </row>
    <row r="1420" spans="18:30" ht="15">
      <c r="R1420" s="50"/>
      <c r="S1420" s="50"/>
      <c r="T1420" s="50"/>
      <c r="U1420" s="50"/>
      <c r="V1420" s="50"/>
      <c r="W1420" s="50"/>
      <c r="X1420" s="50"/>
      <c r="Y1420" s="50"/>
      <c r="Z1420" s="50"/>
      <c r="AA1420" s="50"/>
      <c r="AB1420" s="50"/>
      <c r="AC1420" s="50"/>
      <c r="AD1420" s="50"/>
    </row>
    <row r="1421" spans="18:30" ht="15">
      <c r="R1421" s="50"/>
      <c r="S1421" s="50"/>
      <c r="T1421" s="50"/>
      <c r="U1421" s="50"/>
      <c r="V1421" s="50"/>
      <c r="W1421" s="50"/>
      <c r="X1421" s="50"/>
      <c r="Y1421" s="50"/>
      <c r="Z1421" s="50"/>
      <c r="AA1421" s="50"/>
      <c r="AB1421" s="50"/>
      <c r="AC1421" s="50"/>
      <c r="AD1421" s="50"/>
    </row>
    <row r="1422" spans="18:30" ht="15">
      <c r="R1422" s="50"/>
      <c r="S1422" s="50"/>
      <c r="T1422" s="50"/>
      <c r="U1422" s="50"/>
      <c r="V1422" s="50"/>
      <c r="W1422" s="50"/>
      <c r="X1422" s="50"/>
      <c r="Y1422" s="50"/>
      <c r="Z1422" s="50"/>
      <c r="AA1422" s="50"/>
      <c r="AB1422" s="50"/>
      <c r="AC1422" s="50"/>
      <c r="AD1422" s="50"/>
    </row>
    <row r="1423" spans="18:30" ht="15">
      <c r="R1423" s="50"/>
      <c r="S1423" s="50"/>
      <c r="T1423" s="50"/>
      <c r="U1423" s="50"/>
      <c r="V1423" s="50"/>
      <c r="W1423" s="50"/>
      <c r="X1423" s="50"/>
      <c r="Y1423" s="50"/>
      <c r="Z1423" s="50"/>
      <c r="AA1423" s="50"/>
      <c r="AB1423" s="50"/>
      <c r="AC1423" s="50"/>
      <c r="AD1423" s="50"/>
    </row>
    <row r="1424" spans="18:30" ht="15">
      <c r="R1424" s="50"/>
      <c r="S1424" s="50"/>
      <c r="T1424" s="50"/>
      <c r="U1424" s="50"/>
      <c r="V1424" s="50"/>
      <c r="W1424" s="50"/>
      <c r="X1424" s="50"/>
      <c r="Y1424" s="50"/>
      <c r="Z1424" s="50"/>
      <c r="AA1424" s="50"/>
      <c r="AB1424" s="50"/>
      <c r="AC1424" s="50"/>
      <c r="AD1424" s="50"/>
    </row>
    <row r="1425" spans="18:30" ht="15">
      <c r="R1425" s="50"/>
      <c r="S1425" s="50"/>
      <c r="T1425" s="50"/>
      <c r="U1425" s="50"/>
      <c r="V1425" s="50"/>
      <c r="W1425" s="50"/>
      <c r="X1425" s="50"/>
      <c r="Y1425" s="50"/>
      <c r="Z1425" s="50"/>
      <c r="AA1425" s="50"/>
      <c r="AB1425" s="50"/>
      <c r="AC1425" s="50"/>
      <c r="AD1425" s="50"/>
    </row>
    <row r="1426" spans="18:30" ht="15">
      <c r="R1426" s="50"/>
      <c r="S1426" s="50"/>
      <c r="T1426" s="50"/>
      <c r="U1426" s="50"/>
      <c r="V1426" s="50"/>
      <c r="W1426" s="50"/>
      <c r="X1426" s="50"/>
      <c r="Y1426" s="50"/>
      <c r="Z1426" s="50"/>
      <c r="AA1426" s="50"/>
      <c r="AB1426" s="50"/>
      <c r="AC1426" s="50"/>
      <c r="AD1426" s="50"/>
    </row>
    <row r="1427" spans="18:30" ht="15">
      <c r="R1427" s="50"/>
      <c r="S1427" s="50"/>
      <c r="T1427" s="50"/>
      <c r="U1427" s="50"/>
      <c r="V1427" s="50"/>
      <c r="W1427" s="50"/>
      <c r="X1427" s="50"/>
      <c r="Y1427" s="50"/>
      <c r="Z1427" s="50"/>
      <c r="AA1427" s="50"/>
      <c r="AB1427" s="50"/>
      <c r="AC1427" s="50"/>
      <c r="AD1427" s="50"/>
    </row>
    <row r="1428" spans="18:30" ht="15">
      <c r="R1428" s="50"/>
      <c r="S1428" s="50"/>
      <c r="T1428" s="50"/>
      <c r="U1428" s="50"/>
      <c r="V1428" s="50"/>
      <c r="W1428" s="50"/>
      <c r="X1428" s="50"/>
      <c r="Y1428" s="50"/>
      <c r="Z1428" s="50"/>
      <c r="AA1428" s="50"/>
      <c r="AB1428" s="50"/>
      <c r="AC1428" s="50"/>
      <c r="AD1428" s="50"/>
    </row>
    <row r="1429" spans="18:30" ht="15">
      <c r="R1429" s="50"/>
      <c r="S1429" s="50"/>
      <c r="T1429" s="50"/>
      <c r="U1429" s="50"/>
      <c r="V1429" s="50"/>
      <c r="W1429" s="50"/>
      <c r="X1429" s="50"/>
      <c r="Y1429" s="50"/>
      <c r="Z1429" s="50"/>
      <c r="AA1429" s="50"/>
      <c r="AB1429" s="50"/>
      <c r="AC1429" s="50"/>
      <c r="AD1429" s="50"/>
    </row>
    <row r="1430" spans="18:30" ht="15">
      <c r="R1430" s="50"/>
      <c r="S1430" s="50"/>
      <c r="T1430" s="50"/>
      <c r="U1430" s="50"/>
      <c r="V1430" s="50"/>
      <c r="W1430" s="50"/>
      <c r="X1430" s="50"/>
      <c r="Y1430" s="50"/>
      <c r="Z1430" s="50"/>
      <c r="AA1430" s="50"/>
      <c r="AB1430" s="50"/>
      <c r="AC1430" s="50"/>
      <c r="AD1430" s="50"/>
    </row>
    <row r="1431" spans="18:30" ht="15">
      <c r="R1431" s="50"/>
      <c r="S1431" s="50"/>
      <c r="T1431" s="50"/>
      <c r="U1431" s="50"/>
      <c r="V1431" s="50"/>
      <c r="W1431" s="50"/>
      <c r="X1431" s="50"/>
      <c r="Y1431" s="50"/>
      <c r="Z1431" s="50"/>
      <c r="AA1431" s="50"/>
      <c r="AB1431" s="50"/>
      <c r="AC1431" s="50"/>
      <c r="AD1431" s="50"/>
    </row>
    <row r="1432" spans="18:30" ht="15">
      <c r="R1432" s="50"/>
      <c r="S1432" s="50"/>
      <c r="T1432" s="50"/>
      <c r="U1432" s="50"/>
      <c r="V1432" s="50"/>
      <c r="W1432" s="50"/>
      <c r="X1432" s="50"/>
      <c r="Y1432" s="50"/>
      <c r="Z1432" s="50"/>
      <c r="AA1432" s="50"/>
      <c r="AB1432" s="50"/>
      <c r="AC1432" s="50"/>
      <c r="AD1432" s="50"/>
    </row>
    <row r="1433" spans="18:30" ht="15">
      <c r="R1433" s="50"/>
      <c r="S1433" s="50"/>
      <c r="T1433" s="50"/>
      <c r="U1433" s="50"/>
      <c r="V1433" s="50"/>
      <c r="W1433" s="50"/>
      <c r="X1433" s="50"/>
      <c r="Y1433" s="50"/>
      <c r="Z1433" s="50"/>
      <c r="AA1433" s="50"/>
      <c r="AB1433" s="50"/>
      <c r="AC1433" s="50"/>
      <c r="AD1433" s="50"/>
    </row>
    <row r="1434" spans="18:30" ht="15">
      <c r="R1434" s="50"/>
      <c r="S1434" s="50"/>
      <c r="T1434" s="50"/>
      <c r="U1434" s="50"/>
      <c r="V1434" s="50"/>
      <c r="W1434" s="50"/>
      <c r="X1434" s="50"/>
      <c r="Y1434" s="50"/>
      <c r="Z1434" s="50"/>
      <c r="AA1434" s="50"/>
      <c r="AB1434" s="50"/>
      <c r="AC1434" s="50"/>
      <c r="AD1434" s="50"/>
    </row>
    <row r="1435" spans="18:30" ht="15">
      <c r="R1435" s="50"/>
      <c r="S1435" s="50"/>
      <c r="T1435" s="50"/>
      <c r="U1435" s="50"/>
      <c r="V1435" s="50"/>
      <c r="W1435" s="50"/>
      <c r="X1435" s="50"/>
      <c r="Y1435" s="50"/>
      <c r="Z1435" s="50"/>
      <c r="AA1435" s="50"/>
      <c r="AB1435" s="50"/>
      <c r="AC1435" s="50"/>
      <c r="AD1435" s="50"/>
    </row>
    <row r="1436" spans="18:30" ht="15">
      <c r="R1436" s="50"/>
      <c r="S1436" s="50"/>
      <c r="T1436" s="50"/>
      <c r="U1436" s="50"/>
      <c r="V1436" s="50"/>
      <c r="W1436" s="50"/>
      <c r="X1436" s="50"/>
      <c r="Y1436" s="50"/>
      <c r="Z1436" s="50"/>
      <c r="AA1436" s="50"/>
      <c r="AB1436" s="50"/>
      <c r="AC1436" s="50"/>
      <c r="AD1436" s="50"/>
    </row>
    <row r="1437" spans="18:30" ht="15">
      <c r="R1437" s="50"/>
      <c r="S1437" s="50"/>
      <c r="T1437" s="50"/>
      <c r="U1437" s="50"/>
      <c r="V1437" s="50"/>
      <c r="W1437" s="50"/>
      <c r="X1437" s="50"/>
      <c r="Y1437" s="50"/>
      <c r="Z1437" s="50"/>
      <c r="AA1437" s="50"/>
      <c r="AB1437" s="50"/>
      <c r="AC1437" s="50"/>
      <c r="AD1437" s="50"/>
    </row>
    <row r="1438" spans="18:30" ht="15">
      <c r="R1438" s="50"/>
      <c r="S1438" s="50"/>
      <c r="T1438" s="50"/>
      <c r="U1438" s="50"/>
      <c r="V1438" s="50"/>
      <c r="W1438" s="50"/>
      <c r="X1438" s="50"/>
      <c r="Y1438" s="50"/>
      <c r="Z1438" s="50"/>
      <c r="AA1438" s="50"/>
      <c r="AB1438" s="50"/>
      <c r="AC1438" s="50"/>
      <c r="AD1438" s="50"/>
    </row>
    <row r="1439" spans="18:30" ht="15">
      <c r="R1439" s="50"/>
      <c r="S1439" s="50"/>
      <c r="T1439" s="50"/>
      <c r="U1439" s="50"/>
      <c r="V1439" s="50"/>
      <c r="W1439" s="50"/>
      <c r="X1439" s="50"/>
      <c r="Y1439" s="50"/>
      <c r="Z1439" s="50"/>
      <c r="AA1439" s="50"/>
      <c r="AB1439" s="50"/>
      <c r="AC1439" s="50"/>
      <c r="AD1439" s="50"/>
    </row>
    <row r="1440" spans="18:30" ht="15">
      <c r="R1440" s="50"/>
      <c r="S1440" s="50"/>
      <c r="T1440" s="50"/>
      <c r="U1440" s="50"/>
      <c r="V1440" s="50"/>
      <c r="W1440" s="50"/>
      <c r="X1440" s="50"/>
      <c r="Y1440" s="50"/>
      <c r="Z1440" s="50"/>
      <c r="AA1440" s="50"/>
      <c r="AB1440" s="50"/>
      <c r="AC1440" s="50"/>
      <c r="AD1440" s="50"/>
    </row>
    <row r="1441" spans="18:30" ht="15">
      <c r="R1441" s="50"/>
      <c r="S1441" s="50"/>
      <c r="T1441" s="50"/>
      <c r="U1441" s="50"/>
      <c r="V1441" s="50"/>
      <c r="W1441" s="50"/>
      <c r="X1441" s="50"/>
      <c r="Y1441" s="50"/>
      <c r="Z1441" s="50"/>
      <c r="AA1441" s="50"/>
      <c r="AB1441" s="50"/>
      <c r="AC1441" s="50"/>
      <c r="AD1441" s="50"/>
    </row>
    <row r="1442" spans="18:30" ht="15">
      <c r="R1442" s="50"/>
      <c r="S1442" s="50"/>
      <c r="T1442" s="50"/>
      <c r="U1442" s="50"/>
      <c r="V1442" s="50"/>
      <c r="W1442" s="50"/>
      <c r="X1442" s="50"/>
      <c r="Y1442" s="50"/>
      <c r="Z1442" s="50"/>
      <c r="AA1442" s="50"/>
      <c r="AB1442" s="50"/>
      <c r="AC1442" s="50"/>
      <c r="AD1442" s="50"/>
    </row>
    <row r="1443" spans="18:30" ht="15">
      <c r="R1443" s="50"/>
      <c r="S1443" s="50"/>
      <c r="T1443" s="50"/>
      <c r="U1443" s="50"/>
      <c r="V1443" s="50"/>
      <c r="W1443" s="50"/>
      <c r="X1443" s="50"/>
      <c r="Y1443" s="50"/>
      <c r="Z1443" s="50"/>
      <c r="AA1443" s="50"/>
      <c r="AB1443" s="50"/>
      <c r="AC1443" s="50"/>
      <c r="AD1443" s="50"/>
    </row>
    <row r="1444" spans="18:30" ht="15">
      <c r="R1444" s="50"/>
      <c r="S1444" s="50"/>
      <c r="T1444" s="50"/>
      <c r="U1444" s="50"/>
      <c r="V1444" s="50"/>
      <c r="W1444" s="50"/>
      <c r="X1444" s="50"/>
      <c r="Y1444" s="50"/>
      <c r="Z1444" s="50"/>
      <c r="AA1444" s="50"/>
      <c r="AB1444" s="50"/>
      <c r="AC1444" s="50"/>
      <c r="AD1444" s="50"/>
    </row>
    <row r="1445" spans="18:30" ht="15">
      <c r="R1445" s="50"/>
      <c r="S1445" s="50"/>
      <c r="T1445" s="50"/>
      <c r="U1445" s="50"/>
      <c r="V1445" s="50"/>
      <c r="W1445" s="50"/>
      <c r="X1445" s="50"/>
      <c r="Y1445" s="50"/>
      <c r="Z1445" s="50"/>
      <c r="AA1445" s="50"/>
      <c r="AB1445" s="50"/>
      <c r="AC1445" s="50"/>
      <c r="AD1445" s="50"/>
    </row>
    <row r="1446" spans="18:30" ht="15">
      <c r="R1446" s="50"/>
      <c r="S1446" s="50"/>
      <c r="T1446" s="50"/>
      <c r="U1446" s="50"/>
      <c r="V1446" s="50"/>
      <c r="W1446" s="50"/>
      <c r="X1446" s="50"/>
      <c r="Y1446" s="50"/>
      <c r="Z1446" s="50"/>
      <c r="AA1446" s="50"/>
      <c r="AB1446" s="50"/>
      <c r="AC1446" s="50"/>
      <c r="AD1446" s="50"/>
    </row>
    <row r="1447" spans="18:30" ht="15">
      <c r="R1447" s="50"/>
      <c r="S1447" s="50"/>
      <c r="T1447" s="50"/>
      <c r="U1447" s="50"/>
      <c r="V1447" s="50"/>
      <c r="W1447" s="50"/>
      <c r="X1447" s="50"/>
      <c r="Y1447" s="50"/>
      <c r="Z1447" s="50"/>
      <c r="AA1447" s="50"/>
      <c r="AB1447" s="50"/>
      <c r="AC1447" s="50"/>
      <c r="AD1447" s="50"/>
    </row>
    <row r="1448" spans="18:30" ht="15">
      <c r="R1448" s="50"/>
      <c r="S1448" s="50"/>
      <c r="T1448" s="50"/>
      <c r="U1448" s="50"/>
      <c r="V1448" s="50"/>
      <c r="W1448" s="50"/>
      <c r="X1448" s="50"/>
      <c r="Y1448" s="50"/>
      <c r="Z1448" s="50"/>
      <c r="AA1448" s="50"/>
      <c r="AB1448" s="50"/>
      <c r="AC1448" s="50"/>
      <c r="AD1448" s="50"/>
    </row>
    <row r="1449" spans="18:30" ht="15">
      <c r="R1449" s="50"/>
      <c r="S1449" s="50"/>
      <c r="T1449" s="50"/>
      <c r="U1449" s="50"/>
      <c r="V1449" s="50"/>
      <c r="W1449" s="50"/>
      <c r="X1449" s="50"/>
      <c r="Y1449" s="50"/>
      <c r="Z1449" s="50"/>
      <c r="AA1449" s="50"/>
      <c r="AB1449" s="50"/>
      <c r="AC1449" s="50"/>
      <c r="AD1449" s="50"/>
    </row>
    <row r="1450" spans="18:30" ht="15">
      <c r="R1450" s="50"/>
      <c r="S1450" s="50"/>
      <c r="T1450" s="50"/>
      <c r="U1450" s="50"/>
      <c r="V1450" s="50"/>
      <c r="W1450" s="50"/>
      <c r="X1450" s="50"/>
      <c r="Y1450" s="50"/>
      <c r="Z1450" s="50"/>
      <c r="AA1450" s="50"/>
      <c r="AB1450" s="50"/>
      <c r="AC1450" s="50"/>
      <c r="AD1450" s="50"/>
    </row>
    <row r="1451" spans="18:30" ht="15">
      <c r="R1451" s="50"/>
      <c r="S1451" s="50"/>
      <c r="T1451" s="50"/>
      <c r="U1451" s="50"/>
      <c r="V1451" s="50"/>
      <c r="W1451" s="50"/>
      <c r="X1451" s="50"/>
      <c r="Y1451" s="50"/>
      <c r="Z1451" s="50"/>
      <c r="AA1451" s="50"/>
      <c r="AB1451" s="50"/>
      <c r="AC1451" s="50"/>
      <c r="AD1451" s="50"/>
    </row>
    <row r="1452" spans="18:30" ht="15">
      <c r="R1452" s="50"/>
      <c r="S1452" s="50"/>
      <c r="T1452" s="50"/>
      <c r="U1452" s="50"/>
      <c r="V1452" s="50"/>
      <c r="W1452" s="50"/>
      <c r="X1452" s="50"/>
      <c r="Y1452" s="50"/>
      <c r="Z1452" s="50"/>
      <c r="AA1452" s="50"/>
      <c r="AB1452" s="50"/>
      <c r="AC1452" s="50"/>
      <c r="AD1452" s="50"/>
    </row>
    <row r="1453" spans="18:30" ht="15">
      <c r="R1453" s="50"/>
      <c r="S1453" s="50"/>
      <c r="T1453" s="50"/>
      <c r="U1453" s="50"/>
      <c r="V1453" s="50"/>
      <c r="W1453" s="50"/>
      <c r="X1453" s="50"/>
      <c r="Y1453" s="50"/>
      <c r="Z1453" s="50"/>
      <c r="AA1453" s="50"/>
      <c r="AB1453" s="50"/>
      <c r="AC1453" s="50"/>
      <c r="AD1453" s="50"/>
    </row>
    <row r="1454" spans="18:30" ht="15">
      <c r="R1454" s="50"/>
      <c r="S1454" s="50"/>
      <c r="T1454" s="50"/>
      <c r="U1454" s="50"/>
      <c r="V1454" s="50"/>
      <c r="W1454" s="50"/>
      <c r="X1454" s="50"/>
      <c r="Y1454" s="50"/>
      <c r="Z1454" s="50"/>
      <c r="AA1454" s="50"/>
      <c r="AB1454" s="50"/>
      <c r="AC1454" s="50"/>
      <c r="AD1454" s="50"/>
    </row>
    <row r="1455" spans="18:30" ht="15">
      <c r="R1455" s="50"/>
      <c r="S1455" s="50"/>
      <c r="T1455" s="50"/>
      <c r="U1455" s="50"/>
      <c r="V1455" s="50"/>
      <c r="W1455" s="50"/>
      <c r="X1455" s="50"/>
      <c r="Y1455" s="50"/>
      <c r="Z1455" s="50"/>
      <c r="AA1455" s="50"/>
      <c r="AB1455" s="50"/>
      <c r="AC1455" s="50"/>
      <c r="AD1455" s="50"/>
    </row>
    <row r="1456" spans="18:30" ht="15">
      <c r="R1456" s="50"/>
      <c r="S1456" s="50"/>
      <c r="T1456" s="50"/>
      <c r="U1456" s="50"/>
      <c r="V1456" s="50"/>
      <c r="W1456" s="50"/>
      <c r="X1456" s="50"/>
      <c r="Y1456" s="50"/>
      <c r="Z1456" s="50"/>
      <c r="AA1456" s="50"/>
      <c r="AB1456" s="50"/>
      <c r="AC1456" s="50"/>
      <c r="AD1456" s="50"/>
    </row>
    <row r="1457" spans="18:30" ht="15">
      <c r="R1457" s="50"/>
      <c r="S1457" s="50"/>
      <c r="T1457" s="50"/>
      <c r="U1457" s="50"/>
      <c r="V1457" s="50"/>
      <c r="W1457" s="50"/>
      <c r="X1457" s="50"/>
      <c r="Y1457" s="50"/>
      <c r="Z1457" s="50"/>
      <c r="AA1457" s="50"/>
      <c r="AB1457" s="50"/>
      <c r="AC1457" s="50"/>
      <c r="AD1457" s="50"/>
    </row>
    <row r="1458" spans="18:30" ht="15">
      <c r="R1458" s="50"/>
      <c r="S1458" s="50"/>
      <c r="T1458" s="50"/>
      <c r="U1458" s="50"/>
      <c r="V1458" s="50"/>
      <c r="W1458" s="50"/>
      <c r="X1458" s="50"/>
      <c r="Y1458" s="50"/>
      <c r="Z1458" s="50"/>
      <c r="AA1458" s="50"/>
      <c r="AB1458" s="50"/>
      <c r="AC1458" s="50"/>
      <c r="AD1458" s="50"/>
    </row>
    <row r="1459" spans="18:30" ht="15">
      <c r="R1459" s="50"/>
      <c r="S1459" s="50"/>
      <c r="T1459" s="50"/>
      <c r="U1459" s="50"/>
      <c r="V1459" s="50"/>
      <c r="W1459" s="50"/>
      <c r="X1459" s="50"/>
      <c r="Y1459" s="50"/>
      <c r="Z1459" s="50"/>
      <c r="AA1459" s="50"/>
      <c r="AB1459" s="50"/>
      <c r="AC1459" s="50"/>
      <c r="AD1459" s="50"/>
    </row>
    <row r="1460" spans="18:30" ht="15">
      <c r="R1460" s="50"/>
      <c r="S1460" s="50"/>
      <c r="T1460" s="50"/>
      <c r="U1460" s="50"/>
      <c r="V1460" s="50"/>
      <c r="W1460" s="50"/>
      <c r="X1460" s="50"/>
      <c r="Y1460" s="50"/>
      <c r="Z1460" s="50"/>
      <c r="AA1460" s="50"/>
      <c r="AB1460" s="50"/>
      <c r="AC1460" s="50"/>
      <c r="AD1460" s="50"/>
    </row>
    <row r="1461" spans="18:30" ht="15">
      <c r="R1461" s="50"/>
      <c r="S1461" s="50"/>
      <c r="T1461" s="50"/>
      <c r="U1461" s="50"/>
      <c r="V1461" s="50"/>
      <c r="W1461" s="50"/>
      <c r="X1461" s="50"/>
      <c r="Y1461" s="50"/>
      <c r="Z1461" s="50"/>
      <c r="AA1461" s="50"/>
      <c r="AB1461" s="50"/>
      <c r="AC1461" s="50"/>
      <c r="AD1461" s="50"/>
    </row>
    <row r="1462" spans="18:30" ht="15">
      <c r="R1462" s="50"/>
      <c r="S1462" s="50"/>
      <c r="T1462" s="50"/>
      <c r="U1462" s="50"/>
      <c r="V1462" s="50"/>
      <c r="W1462" s="50"/>
      <c r="X1462" s="50"/>
      <c r="Y1462" s="50"/>
      <c r="Z1462" s="50"/>
      <c r="AA1462" s="50"/>
      <c r="AB1462" s="50"/>
      <c r="AC1462" s="50"/>
      <c r="AD1462" s="50"/>
    </row>
    <row r="1463" spans="18:30" ht="15">
      <c r="R1463" s="50"/>
      <c r="S1463" s="50"/>
      <c r="T1463" s="50"/>
      <c r="U1463" s="50"/>
      <c r="V1463" s="50"/>
      <c r="W1463" s="50"/>
      <c r="X1463" s="50"/>
      <c r="Y1463" s="50"/>
      <c r="Z1463" s="50"/>
      <c r="AA1463" s="50"/>
      <c r="AB1463" s="50"/>
      <c r="AC1463" s="50"/>
      <c r="AD1463" s="50"/>
    </row>
    <row r="1464" spans="18:30" ht="15">
      <c r="R1464" s="50"/>
      <c r="S1464" s="50"/>
      <c r="T1464" s="50"/>
      <c r="U1464" s="50"/>
      <c r="V1464" s="50"/>
      <c r="W1464" s="50"/>
      <c r="X1464" s="50"/>
      <c r="Y1464" s="50"/>
      <c r="Z1464" s="50"/>
      <c r="AA1464" s="50"/>
      <c r="AB1464" s="50"/>
      <c r="AC1464" s="50"/>
      <c r="AD1464" s="50"/>
    </row>
    <row r="1465" spans="18:30" ht="15">
      <c r="R1465" s="50"/>
      <c r="S1465" s="50"/>
      <c r="T1465" s="50"/>
      <c r="U1465" s="50"/>
      <c r="V1465" s="50"/>
      <c r="W1465" s="50"/>
      <c r="X1465" s="50"/>
      <c r="Y1465" s="50"/>
      <c r="Z1465" s="50"/>
      <c r="AA1465" s="50"/>
      <c r="AB1465" s="50"/>
      <c r="AC1465" s="50"/>
      <c r="AD1465" s="50"/>
    </row>
    <row r="1466" spans="18:30" ht="15">
      <c r="R1466" s="50"/>
      <c r="S1466" s="50"/>
      <c r="T1466" s="50"/>
      <c r="U1466" s="50"/>
      <c r="V1466" s="50"/>
      <c r="W1466" s="50"/>
      <c r="X1466" s="50"/>
      <c r="Y1466" s="50"/>
      <c r="Z1466" s="50"/>
      <c r="AA1466" s="50"/>
      <c r="AB1466" s="50"/>
      <c r="AC1466" s="50"/>
      <c r="AD1466" s="50"/>
    </row>
    <row r="1467" spans="18:30" ht="15">
      <c r="R1467" s="50"/>
      <c r="S1467" s="50"/>
      <c r="T1467" s="50"/>
      <c r="U1467" s="50"/>
      <c r="V1467" s="50"/>
      <c r="W1467" s="50"/>
      <c r="X1467" s="50"/>
      <c r="Y1467" s="50"/>
      <c r="Z1467" s="50"/>
      <c r="AA1467" s="50"/>
      <c r="AB1467" s="50"/>
      <c r="AC1467" s="50"/>
      <c r="AD1467" s="50"/>
    </row>
    <row r="1468" spans="18:30" ht="15">
      <c r="R1468" s="50"/>
      <c r="S1468" s="50"/>
      <c r="T1468" s="50"/>
      <c r="U1468" s="50"/>
      <c r="V1468" s="50"/>
      <c r="W1468" s="50"/>
      <c r="X1468" s="50"/>
      <c r="Y1468" s="50"/>
      <c r="Z1468" s="50"/>
      <c r="AA1468" s="50"/>
      <c r="AB1468" s="50"/>
      <c r="AC1468" s="50"/>
      <c r="AD1468" s="50"/>
    </row>
    <row r="1469" spans="18:30" ht="15">
      <c r="R1469" s="50"/>
      <c r="S1469" s="50"/>
      <c r="T1469" s="50"/>
      <c r="U1469" s="50"/>
      <c r="V1469" s="50"/>
      <c r="W1469" s="50"/>
      <c r="X1469" s="50"/>
      <c r="Y1469" s="50"/>
      <c r="Z1469" s="50"/>
      <c r="AA1469" s="50"/>
      <c r="AB1469" s="50"/>
      <c r="AC1469" s="50"/>
      <c r="AD1469" s="50"/>
    </row>
    <row r="1470" spans="18:30" ht="15">
      <c r="R1470" s="50"/>
      <c r="S1470" s="50"/>
      <c r="T1470" s="50"/>
      <c r="U1470" s="50"/>
      <c r="V1470" s="50"/>
      <c r="W1470" s="50"/>
      <c r="X1470" s="50"/>
      <c r="Y1470" s="50"/>
      <c r="Z1470" s="50"/>
      <c r="AA1470" s="50"/>
      <c r="AB1470" s="50"/>
      <c r="AC1470" s="50"/>
      <c r="AD1470" s="50"/>
    </row>
    <row r="1471" spans="18:30" ht="15">
      <c r="R1471" s="50"/>
      <c r="S1471" s="50"/>
      <c r="T1471" s="50"/>
      <c r="U1471" s="50"/>
      <c r="V1471" s="50"/>
      <c r="W1471" s="50"/>
      <c r="X1471" s="50"/>
      <c r="Y1471" s="50"/>
      <c r="Z1471" s="50"/>
      <c r="AA1471" s="50"/>
      <c r="AB1471" s="50"/>
      <c r="AC1471" s="50"/>
      <c r="AD1471" s="50"/>
    </row>
    <row r="1472" spans="18:30" ht="15">
      <c r="R1472" s="50"/>
      <c r="S1472" s="50"/>
      <c r="T1472" s="50"/>
      <c r="U1472" s="50"/>
      <c r="V1472" s="50"/>
      <c r="W1472" s="50"/>
      <c r="X1472" s="50"/>
      <c r="Y1472" s="50"/>
      <c r="Z1472" s="50"/>
      <c r="AA1472" s="50"/>
      <c r="AB1472" s="50"/>
      <c r="AC1472" s="50"/>
      <c r="AD1472" s="50"/>
    </row>
    <row r="1473" spans="18:30" ht="15">
      <c r="R1473" s="50"/>
      <c r="S1473" s="50"/>
      <c r="T1473" s="50"/>
      <c r="U1473" s="50"/>
      <c r="V1473" s="50"/>
      <c r="W1473" s="50"/>
      <c r="X1473" s="50"/>
      <c r="Y1473" s="50"/>
      <c r="Z1473" s="50"/>
      <c r="AA1473" s="50"/>
      <c r="AB1473" s="50"/>
      <c r="AC1473" s="50"/>
      <c r="AD1473" s="50"/>
    </row>
    <row r="1474" spans="18:30" ht="15">
      <c r="R1474" s="50"/>
      <c r="S1474" s="50"/>
      <c r="T1474" s="50"/>
      <c r="U1474" s="50"/>
      <c r="V1474" s="50"/>
      <c r="W1474" s="50"/>
      <c r="X1474" s="50"/>
      <c r="Y1474" s="50"/>
      <c r="Z1474" s="50"/>
      <c r="AA1474" s="50"/>
      <c r="AB1474" s="50"/>
      <c r="AC1474" s="50"/>
      <c r="AD1474" s="50"/>
    </row>
    <row r="1475" spans="18:30" ht="15">
      <c r="R1475" s="50"/>
      <c r="S1475" s="50"/>
      <c r="T1475" s="50"/>
      <c r="U1475" s="50"/>
      <c r="V1475" s="50"/>
      <c r="W1475" s="50"/>
      <c r="X1475" s="50"/>
      <c r="Y1475" s="50"/>
      <c r="Z1475" s="50"/>
      <c r="AA1475" s="50"/>
      <c r="AB1475" s="50"/>
      <c r="AC1475" s="50"/>
      <c r="AD1475" s="50"/>
    </row>
    <row r="1476" spans="18:30" ht="15">
      <c r="R1476" s="50"/>
      <c r="S1476" s="50"/>
      <c r="T1476" s="50"/>
      <c r="U1476" s="50"/>
      <c r="V1476" s="50"/>
      <c r="W1476" s="50"/>
      <c r="X1476" s="50"/>
      <c r="Y1476" s="50"/>
      <c r="Z1476" s="50"/>
      <c r="AA1476" s="50"/>
      <c r="AB1476" s="50"/>
      <c r="AC1476" s="50"/>
      <c r="AD1476" s="50"/>
    </row>
    <row r="1477" spans="18:30" ht="15">
      <c r="R1477" s="50"/>
      <c r="S1477" s="50"/>
      <c r="T1477" s="50"/>
      <c r="U1477" s="50"/>
      <c r="V1477" s="50"/>
      <c r="W1477" s="50"/>
      <c r="X1477" s="50"/>
      <c r="Y1477" s="50"/>
      <c r="Z1477" s="50"/>
      <c r="AA1477" s="50"/>
      <c r="AB1477" s="50"/>
      <c r="AC1477" s="50"/>
      <c r="AD1477" s="50"/>
    </row>
    <row r="1478" spans="18:30" ht="15">
      <c r="R1478" s="50"/>
      <c r="S1478" s="50"/>
      <c r="T1478" s="50"/>
      <c r="U1478" s="50"/>
      <c r="V1478" s="50"/>
      <c r="W1478" s="50"/>
      <c r="X1478" s="50"/>
      <c r="Y1478" s="50"/>
      <c r="Z1478" s="50"/>
      <c r="AA1478" s="50"/>
      <c r="AB1478" s="50"/>
      <c r="AC1478" s="50"/>
      <c r="AD1478" s="50"/>
    </row>
    <row r="1479" spans="18:30" ht="15">
      <c r="R1479" s="50"/>
      <c r="S1479" s="50"/>
      <c r="T1479" s="50"/>
      <c r="U1479" s="50"/>
      <c r="V1479" s="50"/>
      <c r="W1479" s="50"/>
      <c r="X1479" s="50"/>
      <c r="Y1479" s="50"/>
      <c r="Z1479" s="50"/>
      <c r="AA1479" s="50"/>
      <c r="AB1479" s="50"/>
      <c r="AC1479" s="50"/>
      <c r="AD1479" s="50"/>
    </row>
    <row r="1480" spans="18:30" ht="15">
      <c r="R1480" s="50"/>
      <c r="S1480" s="50"/>
      <c r="T1480" s="50"/>
      <c r="U1480" s="50"/>
      <c r="V1480" s="50"/>
      <c r="W1480" s="50"/>
      <c r="X1480" s="50"/>
      <c r="Y1480" s="50"/>
      <c r="Z1480" s="50"/>
      <c r="AA1480" s="50"/>
      <c r="AB1480" s="50"/>
      <c r="AC1480" s="50"/>
      <c r="AD1480" s="50"/>
    </row>
    <row r="1481" spans="18:30" ht="15">
      <c r="R1481" s="50"/>
      <c r="S1481" s="50"/>
      <c r="T1481" s="50"/>
      <c r="U1481" s="50"/>
      <c r="V1481" s="50"/>
      <c r="W1481" s="50"/>
      <c r="X1481" s="50"/>
      <c r="Y1481" s="50"/>
      <c r="Z1481" s="50"/>
      <c r="AA1481" s="50"/>
      <c r="AB1481" s="50"/>
      <c r="AC1481" s="50"/>
      <c r="AD1481" s="50"/>
    </row>
    <row r="1482" spans="18:30" ht="15">
      <c r="R1482" s="50"/>
      <c r="S1482" s="50"/>
      <c r="T1482" s="50"/>
      <c r="U1482" s="50"/>
      <c r="V1482" s="50"/>
      <c r="W1482" s="50"/>
      <c r="X1482" s="50"/>
      <c r="Y1482" s="50"/>
      <c r="Z1482" s="50"/>
      <c r="AA1482" s="50"/>
      <c r="AB1482" s="50"/>
      <c r="AC1482" s="50"/>
      <c r="AD1482" s="50"/>
    </row>
    <row r="1483" spans="18:30" ht="15">
      <c r="R1483" s="50"/>
      <c r="S1483" s="50"/>
      <c r="T1483" s="50"/>
      <c r="U1483" s="50"/>
      <c r="V1483" s="50"/>
      <c r="W1483" s="50"/>
      <c r="X1483" s="50"/>
      <c r="Y1483" s="50"/>
      <c r="Z1483" s="50"/>
      <c r="AA1483" s="50"/>
      <c r="AB1483" s="50"/>
      <c r="AC1483" s="50"/>
      <c r="AD1483" s="50"/>
    </row>
    <row r="1484" spans="18:30" ht="15">
      <c r="R1484" s="50"/>
      <c r="S1484" s="50"/>
      <c r="T1484" s="50"/>
      <c r="U1484" s="50"/>
      <c r="V1484" s="50"/>
      <c r="W1484" s="50"/>
      <c r="X1484" s="50"/>
      <c r="Y1484" s="50"/>
      <c r="Z1484" s="50"/>
      <c r="AA1484" s="50"/>
      <c r="AB1484" s="50"/>
      <c r="AC1484" s="50"/>
      <c r="AD1484" s="50"/>
    </row>
    <row r="1485" spans="18:30" ht="15">
      <c r="R1485" s="50"/>
      <c r="S1485" s="50"/>
      <c r="T1485" s="50"/>
      <c r="U1485" s="50"/>
      <c r="V1485" s="50"/>
      <c r="W1485" s="50"/>
      <c r="X1485" s="50"/>
      <c r="Y1485" s="50"/>
      <c r="Z1485" s="50"/>
      <c r="AA1485" s="50"/>
      <c r="AB1485" s="50"/>
      <c r="AC1485" s="50"/>
      <c r="AD1485" s="50"/>
    </row>
    <row r="1486" spans="18:30" ht="15">
      <c r="R1486" s="50"/>
      <c r="S1486" s="50"/>
      <c r="T1486" s="50"/>
      <c r="U1486" s="50"/>
      <c r="V1486" s="50"/>
      <c r="W1486" s="50"/>
      <c r="X1486" s="50"/>
      <c r="Y1486" s="50"/>
      <c r="Z1486" s="50"/>
      <c r="AA1486" s="50"/>
      <c r="AB1486" s="50"/>
      <c r="AC1486" s="50"/>
      <c r="AD1486" s="50"/>
    </row>
    <row r="1487" spans="18:30" ht="15">
      <c r="R1487" s="50"/>
      <c r="S1487" s="50"/>
      <c r="T1487" s="50"/>
      <c r="U1487" s="50"/>
      <c r="V1487" s="50"/>
      <c r="W1487" s="50"/>
      <c r="X1487" s="50"/>
      <c r="Y1487" s="50"/>
      <c r="Z1487" s="50"/>
      <c r="AA1487" s="50"/>
      <c r="AB1487" s="50"/>
      <c r="AC1487" s="50"/>
      <c r="AD1487" s="50"/>
    </row>
    <row r="1488" spans="18:30" ht="15">
      <c r="R1488" s="50"/>
      <c r="S1488" s="50"/>
      <c r="T1488" s="50"/>
      <c r="U1488" s="50"/>
      <c r="V1488" s="50"/>
      <c r="W1488" s="50"/>
      <c r="X1488" s="50"/>
      <c r="Y1488" s="50"/>
      <c r="Z1488" s="50"/>
      <c r="AA1488" s="50"/>
      <c r="AB1488" s="50"/>
      <c r="AC1488" s="50"/>
      <c r="AD1488" s="50"/>
    </row>
    <row r="1489" spans="18:30" ht="15">
      <c r="R1489" s="50"/>
      <c r="S1489" s="50"/>
      <c r="T1489" s="50"/>
      <c r="U1489" s="50"/>
      <c r="V1489" s="50"/>
      <c r="W1489" s="50"/>
      <c r="X1489" s="50"/>
      <c r="Y1489" s="50"/>
      <c r="Z1489" s="50"/>
      <c r="AA1489" s="50"/>
      <c r="AB1489" s="50"/>
      <c r="AC1489" s="50"/>
      <c r="AD1489" s="50"/>
    </row>
    <row r="1490" spans="18:30" ht="15">
      <c r="R1490" s="50"/>
      <c r="S1490" s="50"/>
      <c r="T1490" s="50"/>
      <c r="U1490" s="50"/>
      <c r="V1490" s="50"/>
      <c r="W1490" s="50"/>
      <c r="X1490" s="50"/>
      <c r="Y1490" s="50"/>
      <c r="Z1490" s="50"/>
      <c r="AA1490" s="50"/>
      <c r="AB1490" s="50"/>
      <c r="AC1490" s="50"/>
      <c r="AD1490" s="50"/>
    </row>
    <row r="1491" spans="18:30" ht="15">
      <c r="R1491" s="50"/>
      <c r="S1491" s="50"/>
      <c r="T1491" s="50"/>
      <c r="U1491" s="50"/>
      <c r="V1491" s="50"/>
      <c r="W1491" s="50"/>
      <c r="X1491" s="50"/>
      <c r="Y1491" s="50"/>
      <c r="Z1491" s="50"/>
      <c r="AA1491" s="50"/>
      <c r="AB1491" s="50"/>
      <c r="AC1491" s="50"/>
      <c r="AD1491" s="50"/>
    </row>
    <row r="1492" spans="18:30" ht="15">
      <c r="R1492" s="50"/>
      <c r="S1492" s="50"/>
      <c r="T1492" s="50"/>
      <c r="U1492" s="50"/>
      <c r="V1492" s="50"/>
      <c r="W1492" s="50"/>
      <c r="X1492" s="50"/>
      <c r="Y1492" s="50"/>
      <c r="Z1492" s="50"/>
      <c r="AA1492" s="50"/>
      <c r="AB1492" s="50"/>
      <c r="AC1492" s="50"/>
      <c r="AD1492" s="50"/>
    </row>
    <row r="1493" spans="18:30" ht="15">
      <c r="R1493" s="50"/>
      <c r="S1493" s="50"/>
      <c r="T1493" s="50"/>
      <c r="U1493" s="50"/>
      <c r="V1493" s="50"/>
      <c r="W1493" s="50"/>
      <c r="X1493" s="50"/>
      <c r="Y1493" s="50"/>
      <c r="Z1493" s="50"/>
      <c r="AA1493" s="50"/>
      <c r="AB1493" s="50"/>
      <c r="AC1493" s="50"/>
      <c r="AD1493" s="50"/>
    </row>
    <row r="1494" spans="18:30" ht="15">
      <c r="R1494" s="50"/>
      <c r="S1494" s="50"/>
      <c r="T1494" s="50"/>
      <c r="U1494" s="50"/>
      <c r="V1494" s="50"/>
      <c r="W1494" s="50"/>
      <c r="X1494" s="50"/>
      <c r="Y1494" s="50"/>
      <c r="Z1494" s="50"/>
      <c r="AA1494" s="50"/>
      <c r="AB1494" s="50"/>
      <c r="AC1494" s="50"/>
      <c r="AD1494" s="50"/>
    </row>
    <row r="1495" spans="18:30" ht="15">
      <c r="R1495" s="50"/>
      <c r="S1495" s="50"/>
      <c r="T1495" s="50"/>
      <c r="U1495" s="50"/>
      <c r="V1495" s="50"/>
      <c r="W1495" s="50"/>
      <c r="X1495" s="50"/>
      <c r="Y1495" s="50"/>
      <c r="Z1495" s="50"/>
      <c r="AA1495" s="50"/>
      <c r="AB1495" s="50"/>
      <c r="AC1495" s="50"/>
      <c r="AD1495" s="50"/>
    </row>
    <row r="1496" spans="18:30" ht="15">
      <c r="R1496" s="50"/>
      <c r="S1496" s="50"/>
      <c r="T1496" s="50"/>
      <c r="U1496" s="50"/>
      <c r="V1496" s="50"/>
      <c r="W1496" s="50"/>
      <c r="X1496" s="50"/>
      <c r="Y1496" s="50"/>
      <c r="Z1496" s="50"/>
      <c r="AA1496" s="50"/>
      <c r="AB1496" s="50"/>
      <c r="AC1496" s="50"/>
      <c r="AD1496" s="50"/>
    </row>
    <row r="1497" spans="18:30" ht="15">
      <c r="R1497" s="50"/>
      <c r="S1497" s="50"/>
      <c r="T1497" s="50"/>
      <c r="U1497" s="50"/>
      <c r="V1497" s="50"/>
      <c r="W1497" s="50"/>
      <c r="X1497" s="50"/>
      <c r="Y1497" s="50"/>
      <c r="Z1497" s="50"/>
      <c r="AA1497" s="50"/>
      <c r="AB1497" s="50"/>
      <c r="AC1497" s="50"/>
      <c r="AD1497" s="50"/>
    </row>
    <row r="1498" spans="18:30" ht="15">
      <c r="R1498" s="50"/>
      <c r="S1498" s="50"/>
      <c r="T1498" s="50"/>
      <c r="U1498" s="50"/>
      <c r="V1498" s="50"/>
      <c r="W1498" s="50"/>
      <c r="X1498" s="50"/>
      <c r="Y1498" s="50"/>
      <c r="Z1498" s="50"/>
      <c r="AA1498" s="50"/>
      <c r="AB1498" s="50"/>
      <c r="AC1498" s="50"/>
      <c r="AD1498" s="50"/>
    </row>
    <row r="1499" spans="18:30" ht="15">
      <c r="R1499" s="50"/>
      <c r="S1499" s="50"/>
      <c r="T1499" s="50"/>
      <c r="U1499" s="50"/>
      <c r="V1499" s="50"/>
      <c r="W1499" s="50"/>
      <c r="X1499" s="50"/>
      <c r="Y1499" s="50"/>
      <c r="Z1499" s="50"/>
      <c r="AA1499" s="50"/>
      <c r="AB1499" s="50"/>
      <c r="AC1499" s="50"/>
      <c r="AD1499" s="50"/>
    </row>
    <row r="1500" spans="18:30" ht="15">
      <c r="R1500" s="50"/>
      <c r="S1500" s="50"/>
      <c r="T1500" s="50"/>
      <c r="U1500" s="50"/>
      <c r="V1500" s="50"/>
      <c r="W1500" s="50"/>
      <c r="X1500" s="50"/>
      <c r="Y1500" s="50"/>
      <c r="Z1500" s="50"/>
      <c r="AA1500" s="50"/>
      <c r="AB1500" s="50"/>
      <c r="AC1500" s="50"/>
      <c r="AD1500" s="50"/>
    </row>
    <row r="1501" spans="18:30" ht="15">
      <c r="R1501" s="50"/>
      <c r="S1501" s="50"/>
      <c r="T1501" s="50"/>
      <c r="U1501" s="50"/>
      <c r="V1501" s="50"/>
      <c r="W1501" s="50"/>
      <c r="X1501" s="50"/>
      <c r="Y1501" s="50"/>
      <c r="Z1501" s="50"/>
      <c r="AA1501" s="50"/>
      <c r="AB1501" s="50"/>
      <c r="AC1501" s="50"/>
      <c r="AD1501" s="50"/>
    </row>
    <row r="1502" spans="18:30" ht="15">
      <c r="R1502" s="50"/>
      <c r="S1502" s="50"/>
      <c r="T1502" s="50"/>
      <c r="U1502" s="50"/>
      <c r="V1502" s="50"/>
      <c r="W1502" s="50"/>
      <c r="X1502" s="50"/>
      <c r="Y1502" s="50"/>
      <c r="Z1502" s="50"/>
      <c r="AA1502" s="50"/>
      <c r="AB1502" s="50"/>
      <c r="AC1502" s="50"/>
      <c r="AD1502" s="50"/>
    </row>
    <row r="1503" spans="18:30" ht="15">
      <c r="R1503" s="50"/>
      <c r="S1503" s="50"/>
      <c r="T1503" s="50"/>
      <c r="U1503" s="50"/>
      <c r="V1503" s="50"/>
      <c r="W1503" s="50"/>
      <c r="X1503" s="50"/>
      <c r="Y1503" s="50"/>
      <c r="Z1503" s="50"/>
      <c r="AA1503" s="50"/>
      <c r="AB1503" s="50"/>
      <c r="AC1503" s="50"/>
      <c r="AD1503" s="50"/>
    </row>
    <row r="1504" spans="18:30" ht="15">
      <c r="R1504" s="50"/>
      <c r="S1504" s="50"/>
      <c r="T1504" s="50"/>
      <c r="U1504" s="50"/>
      <c r="V1504" s="50"/>
      <c r="W1504" s="50"/>
      <c r="X1504" s="50"/>
      <c r="Y1504" s="50"/>
      <c r="Z1504" s="50"/>
      <c r="AA1504" s="50"/>
      <c r="AB1504" s="50"/>
      <c r="AC1504" s="50"/>
      <c r="AD1504" s="50"/>
    </row>
    <row r="1505" spans="18:30" ht="15">
      <c r="R1505" s="50"/>
      <c r="S1505" s="50"/>
      <c r="T1505" s="50"/>
      <c r="U1505" s="50"/>
      <c r="V1505" s="50"/>
      <c r="W1505" s="50"/>
      <c r="X1505" s="50"/>
      <c r="Y1505" s="50"/>
      <c r="Z1505" s="50"/>
      <c r="AA1505" s="50"/>
      <c r="AB1505" s="50"/>
      <c r="AC1505" s="50"/>
      <c r="AD1505" s="50"/>
    </row>
    <row r="1506" spans="18:30" ht="15">
      <c r="R1506" s="50"/>
      <c r="S1506" s="50"/>
      <c r="T1506" s="50"/>
      <c r="U1506" s="50"/>
      <c r="V1506" s="50"/>
      <c r="W1506" s="50"/>
      <c r="X1506" s="50"/>
      <c r="Y1506" s="50"/>
      <c r="Z1506" s="50"/>
      <c r="AA1506" s="50"/>
      <c r="AB1506" s="50"/>
      <c r="AC1506" s="50"/>
      <c r="AD1506" s="50"/>
    </row>
    <row r="1507" spans="18:30" ht="15">
      <c r="R1507" s="50"/>
      <c r="S1507" s="50"/>
      <c r="T1507" s="50"/>
      <c r="U1507" s="50"/>
      <c r="V1507" s="50"/>
      <c r="W1507" s="50"/>
      <c r="X1507" s="50"/>
      <c r="Y1507" s="50"/>
      <c r="Z1507" s="50"/>
      <c r="AA1507" s="50"/>
      <c r="AB1507" s="50"/>
      <c r="AC1507" s="50"/>
      <c r="AD1507" s="50"/>
    </row>
    <row r="1508" spans="18:30" ht="15">
      <c r="R1508" s="50"/>
      <c r="S1508" s="50"/>
      <c r="T1508" s="50"/>
      <c r="U1508" s="50"/>
      <c r="V1508" s="50"/>
      <c r="W1508" s="50"/>
      <c r="X1508" s="50"/>
      <c r="Y1508" s="50"/>
      <c r="Z1508" s="50"/>
      <c r="AA1508" s="50"/>
      <c r="AB1508" s="50"/>
      <c r="AC1508" s="50"/>
      <c r="AD1508" s="50"/>
    </row>
    <row r="1509" spans="18:30" ht="15">
      <c r="R1509" s="50"/>
      <c r="S1509" s="50"/>
      <c r="T1509" s="50"/>
      <c r="U1509" s="50"/>
      <c r="V1509" s="50"/>
      <c r="W1509" s="50"/>
      <c r="X1509" s="50"/>
      <c r="Y1509" s="50"/>
      <c r="Z1509" s="50"/>
      <c r="AA1509" s="50"/>
      <c r="AB1509" s="50"/>
      <c r="AC1509" s="50"/>
      <c r="AD1509" s="50"/>
    </row>
    <row r="1510" spans="18:30" ht="15">
      <c r="R1510" s="50"/>
      <c r="S1510" s="50"/>
      <c r="T1510" s="50"/>
      <c r="U1510" s="50"/>
      <c r="V1510" s="50"/>
      <c r="W1510" s="50"/>
      <c r="X1510" s="50"/>
      <c r="Y1510" s="50"/>
      <c r="Z1510" s="50"/>
      <c r="AA1510" s="50"/>
      <c r="AB1510" s="50"/>
      <c r="AC1510" s="50"/>
      <c r="AD1510" s="50"/>
    </row>
    <row r="1511" spans="18:30" ht="15">
      <c r="R1511" s="50"/>
      <c r="S1511" s="50"/>
      <c r="T1511" s="50"/>
      <c r="U1511" s="50"/>
      <c r="V1511" s="50"/>
      <c r="W1511" s="50"/>
      <c r="X1511" s="50"/>
      <c r="Y1511" s="50"/>
      <c r="Z1511" s="50"/>
      <c r="AA1511" s="50"/>
      <c r="AB1511" s="50"/>
      <c r="AC1511" s="50"/>
      <c r="AD1511" s="50"/>
    </row>
    <row r="1512" spans="18:30" ht="15">
      <c r="R1512" s="50"/>
      <c r="S1512" s="50"/>
      <c r="T1512" s="50"/>
      <c r="U1512" s="50"/>
      <c r="V1512" s="50"/>
      <c r="W1512" s="50"/>
      <c r="X1512" s="50"/>
      <c r="Y1512" s="50"/>
      <c r="Z1512" s="50"/>
      <c r="AA1512" s="50"/>
      <c r="AB1512" s="50"/>
      <c r="AC1512" s="50"/>
      <c r="AD1512" s="50"/>
    </row>
    <row r="1513" spans="18:30" ht="15">
      <c r="R1513" s="50"/>
      <c r="S1513" s="50"/>
      <c r="T1513" s="50"/>
      <c r="U1513" s="50"/>
      <c r="V1513" s="50"/>
      <c r="W1513" s="50"/>
      <c r="X1513" s="50"/>
      <c r="Y1513" s="50"/>
      <c r="Z1513" s="50"/>
      <c r="AA1513" s="50"/>
      <c r="AB1513" s="50"/>
      <c r="AC1513" s="50"/>
      <c r="AD1513" s="50"/>
    </row>
    <row r="1514" spans="18:30" ht="15">
      <c r="R1514" s="50"/>
      <c r="S1514" s="50"/>
      <c r="T1514" s="50"/>
      <c r="U1514" s="50"/>
      <c r="V1514" s="50"/>
      <c r="W1514" s="50"/>
      <c r="X1514" s="50"/>
      <c r="Y1514" s="50"/>
      <c r="Z1514" s="50"/>
      <c r="AA1514" s="50"/>
      <c r="AB1514" s="50"/>
      <c r="AC1514" s="50"/>
      <c r="AD1514" s="50"/>
    </row>
    <row r="1515" spans="18:30" ht="15">
      <c r="R1515" s="50"/>
      <c r="S1515" s="50"/>
      <c r="T1515" s="50"/>
      <c r="U1515" s="50"/>
      <c r="V1515" s="50"/>
      <c r="W1515" s="50"/>
      <c r="X1515" s="50"/>
      <c r="Y1515" s="50"/>
      <c r="Z1515" s="50"/>
      <c r="AA1515" s="50"/>
      <c r="AB1515" s="50"/>
      <c r="AC1515" s="50"/>
      <c r="AD1515" s="50"/>
    </row>
    <row r="1516" spans="18:30" ht="15">
      <c r="R1516" s="50"/>
      <c r="S1516" s="50"/>
      <c r="T1516" s="50"/>
      <c r="U1516" s="50"/>
      <c r="V1516" s="50"/>
      <c r="W1516" s="50"/>
      <c r="X1516" s="50"/>
      <c r="Y1516" s="50"/>
      <c r="Z1516" s="50"/>
      <c r="AA1516" s="50"/>
      <c r="AB1516" s="50"/>
      <c r="AC1516" s="50"/>
      <c r="AD1516" s="50"/>
    </row>
    <row r="1517" spans="18:30" ht="15">
      <c r="R1517" s="50"/>
      <c r="S1517" s="50"/>
      <c r="T1517" s="50"/>
      <c r="U1517" s="50"/>
      <c r="V1517" s="50"/>
      <c r="W1517" s="50"/>
      <c r="X1517" s="50"/>
      <c r="Y1517" s="50"/>
      <c r="Z1517" s="50"/>
      <c r="AA1517" s="50"/>
      <c r="AB1517" s="50"/>
      <c r="AC1517" s="50"/>
      <c r="AD1517" s="50"/>
    </row>
    <row r="1518" spans="18:30" ht="15">
      <c r="R1518" s="50"/>
      <c r="S1518" s="50"/>
      <c r="T1518" s="50"/>
      <c r="U1518" s="50"/>
      <c r="V1518" s="50"/>
      <c r="W1518" s="50"/>
      <c r="X1518" s="50"/>
      <c r="Y1518" s="50"/>
      <c r="Z1518" s="50"/>
      <c r="AA1518" s="50"/>
      <c r="AB1518" s="50"/>
      <c r="AC1518" s="50"/>
      <c r="AD1518" s="50"/>
    </row>
    <row r="1519" spans="18:30" ht="15">
      <c r="R1519" s="50"/>
      <c r="S1519" s="50"/>
      <c r="T1519" s="50"/>
      <c r="U1519" s="50"/>
      <c r="V1519" s="50"/>
      <c r="W1519" s="50"/>
      <c r="X1519" s="50"/>
      <c r="Y1519" s="50"/>
      <c r="Z1519" s="50"/>
      <c r="AA1519" s="50"/>
      <c r="AB1519" s="50"/>
      <c r="AC1519" s="50"/>
      <c r="AD1519" s="50"/>
    </row>
    <row r="1520" spans="18:30" ht="15">
      <c r="R1520" s="50"/>
      <c r="S1520" s="50"/>
      <c r="T1520" s="50"/>
      <c r="U1520" s="50"/>
      <c r="V1520" s="50"/>
      <c r="W1520" s="50"/>
      <c r="X1520" s="50"/>
      <c r="Y1520" s="50"/>
      <c r="Z1520" s="50"/>
      <c r="AA1520" s="50"/>
      <c r="AB1520" s="50"/>
      <c r="AC1520" s="50"/>
      <c r="AD1520" s="50"/>
    </row>
    <row r="1521" spans="18:30" ht="15">
      <c r="R1521" s="50"/>
      <c r="S1521" s="50"/>
      <c r="T1521" s="50"/>
      <c r="U1521" s="50"/>
      <c r="V1521" s="50"/>
      <c r="W1521" s="50"/>
      <c r="X1521" s="50"/>
      <c r="Y1521" s="50"/>
      <c r="Z1521" s="50"/>
      <c r="AA1521" s="50"/>
      <c r="AB1521" s="50"/>
      <c r="AC1521" s="50"/>
      <c r="AD1521" s="50"/>
    </row>
    <row r="1522" spans="18:30" ht="15">
      <c r="R1522" s="50"/>
      <c r="S1522" s="50"/>
      <c r="T1522" s="50"/>
      <c r="U1522" s="50"/>
      <c r="V1522" s="50"/>
      <c r="W1522" s="50"/>
      <c r="X1522" s="50"/>
      <c r="Y1522" s="50"/>
      <c r="Z1522" s="50"/>
      <c r="AA1522" s="50"/>
      <c r="AB1522" s="50"/>
      <c r="AC1522" s="50"/>
      <c r="AD1522" s="50"/>
    </row>
    <row r="1523" spans="18:30" ht="15">
      <c r="R1523" s="50"/>
      <c r="S1523" s="50"/>
      <c r="T1523" s="50"/>
      <c r="U1523" s="50"/>
      <c r="V1523" s="50"/>
      <c r="W1523" s="50"/>
      <c r="X1523" s="50"/>
      <c r="Y1523" s="50"/>
      <c r="Z1523" s="50"/>
      <c r="AA1523" s="50"/>
      <c r="AB1523" s="50"/>
      <c r="AC1523" s="50"/>
      <c r="AD1523" s="50"/>
    </row>
    <row r="1524" spans="18:30" ht="15">
      <c r="R1524" s="50"/>
      <c r="S1524" s="50"/>
      <c r="T1524" s="50"/>
      <c r="U1524" s="50"/>
      <c r="V1524" s="50"/>
      <c r="W1524" s="50"/>
      <c r="X1524" s="50"/>
      <c r="Y1524" s="50"/>
      <c r="Z1524" s="50"/>
      <c r="AA1524" s="50"/>
      <c r="AB1524" s="50"/>
      <c r="AC1524" s="50"/>
      <c r="AD1524" s="50"/>
    </row>
    <row r="1525" spans="18:30" ht="15">
      <c r="R1525" s="50"/>
      <c r="S1525" s="50"/>
      <c r="T1525" s="50"/>
      <c r="U1525" s="50"/>
      <c r="V1525" s="50"/>
      <c r="W1525" s="50"/>
      <c r="X1525" s="50"/>
      <c r="Y1525" s="50"/>
      <c r="Z1525" s="50"/>
      <c r="AA1525" s="50"/>
      <c r="AB1525" s="50"/>
      <c r="AC1525" s="50"/>
      <c r="AD1525" s="50"/>
    </row>
    <row r="1526" spans="18:30" ht="15">
      <c r="R1526" s="50"/>
      <c r="S1526" s="50"/>
      <c r="T1526" s="50"/>
      <c r="U1526" s="50"/>
      <c r="V1526" s="50"/>
      <c r="W1526" s="50"/>
      <c r="X1526" s="50"/>
      <c r="Y1526" s="50"/>
      <c r="Z1526" s="50"/>
      <c r="AA1526" s="50"/>
      <c r="AB1526" s="50"/>
      <c r="AC1526" s="50"/>
      <c r="AD1526" s="50"/>
    </row>
    <row r="1527" spans="18:30" ht="15">
      <c r="R1527" s="50"/>
      <c r="S1527" s="50"/>
      <c r="T1527" s="50"/>
      <c r="U1527" s="50"/>
      <c r="V1527" s="50"/>
      <c r="W1527" s="50"/>
      <c r="X1527" s="50"/>
      <c r="Y1527" s="50"/>
      <c r="Z1527" s="50"/>
      <c r="AA1527" s="50"/>
      <c r="AB1527" s="50"/>
      <c r="AC1527" s="50"/>
      <c r="AD1527" s="50"/>
    </row>
    <row r="1528" spans="18:30" ht="15">
      <c r="R1528" s="50"/>
      <c r="S1528" s="50"/>
      <c r="T1528" s="50"/>
      <c r="U1528" s="50"/>
      <c r="V1528" s="50"/>
      <c r="W1528" s="50"/>
      <c r="X1528" s="50"/>
      <c r="Y1528" s="50"/>
      <c r="Z1528" s="50"/>
      <c r="AA1528" s="50"/>
      <c r="AB1528" s="50"/>
      <c r="AC1528" s="50"/>
      <c r="AD1528" s="50"/>
    </row>
    <row r="1529" spans="18:30" ht="15">
      <c r="R1529" s="50"/>
      <c r="S1529" s="50"/>
      <c r="T1529" s="50"/>
      <c r="U1529" s="50"/>
      <c r="V1529" s="50"/>
      <c r="W1529" s="50"/>
      <c r="X1529" s="50"/>
      <c r="Y1529" s="50"/>
      <c r="Z1529" s="50"/>
      <c r="AA1529" s="50"/>
      <c r="AB1529" s="50"/>
      <c r="AC1529" s="50"/>
      <c r="AD1529" s="50"/>
    </row>
    <row r="1530" spans="18:30" ht="15">
      <c r="R1530" s="50"/>
      <c r="S1530" s="50"/>
      <c r="T1530" s="50"/>
      <c r="U1530" s="50"/>
      <c r="V1530" s="50"/>
      <c r="W1530" s="50"/>
      <c r="X1530" s="50"/>
      <c r="Y1530" s="50"/>
      <c r="Z1530" s="50"/>
      <c r="AA1530" s="50"/>
      <c r="AB1530" s="50"/>
      <c r="AC1530" s="50"/>
      <c r="AD1530" s="50"/>
    </row>
    <row r="1531" spans="18:30" ht="15">
      <c r="R1531" s="50"/>
      <c r="S1531" s="50"/>
      <c r="T1531" s="50"/>
      <c r="U1531" s="50"/>
      <c r="V1531" s="50"/>
      <c r="W1531" s="50"/>
      <c r="X1531" s="50"/>
      <c r="Y1531" s="50"/>
      <c r="Z1531" s="50"/>
      <c r="AA1531" s="50"/>
      <c r="AB1531" s="50"/>
      <c r="AC1531" s="50"/>
      <c r="AD1531" s="50"/>
    </row>
    <row r="1532" spans="18:30" ht="15">
      <c r="R1532" s="50"/>
      <c r="S1532" s="50"/>
      <c r="T1532" s="50"/>
      <c r="U1532" s="50"/>
      <c r="V1532" s="50"/>
      <c r="W1532" s="50"/>
      <c r="X1532" s="50"/>
      <c r="Y1532" s="50"/>
      <c r="Z1532" s="50"/>
      <c r="AA1532" s="50"/>
      <c r="AB1532" s="50"/>
      <c r="AC1532" s="50"/>
      <c r="AD1532" s="50"/>
    </row>
    <row r="1533" spans="18:30" ht="15">
      <c r="R1533" s="50"/>
      <c r="S1533" s="50"/>
      <c r="T1533" s="50"/>
      <c r="U1533" s="50"/>
      <c r="V1533" s="50"/>
      <c r="W1533" s="50"/>
      <c r="X1533" s="50"/>
      <c r="Y1533" s="50"/>
      <c r="Z1533" s="50"/>
      <c r="AA1533" s="50"/>
      <c r="AB1533" s="50"/>
      <c r="AC1533" s="50"/>
      <c r="AD1533" s="50"/>
    </row>
    <row r="1534" spans="18:30" ht="15">
      <c r="R1534" s="50"/>
      <c r="S1534" s="50"/>
      <c r="T1534" s="50"/>
      <c r="U1534" s="50"/>
      <c r="V1534" s="50"/>
      <c r="W1534" s="50"/>
      <c r="X1534" s="50"/>
      <c r="Y1534" s="50"/>
      <c r="Z1534" s="50"/>
      <c r="AA1534" s="50"/>
      <c r="AB1534" s="50"/>
      <c r="AC1534" s="50"/>
      <c r="AD1534" s="50"/>
    </row>
    <row r="1535" spans="18:30" ht="15">
      <c r="R1535" s="50"/>
      <c r="S1535" s="50"/>
      <c r="T1535" s="50"/>
      <c r="U1535" s="50"/>
      <c r="V1535" s="50"/>
      <c r="W1535" s="50"/>
      <c r="X1535" s="50"/>
      <c r="Y1535" s="50"/>
      <c r="Z1535" s="50"/>
      <c r="AA1535" s="50"/>
      <c r="AB1535" s="50"/>
      <c r="AC1535" s="50"/>
      <c r="AD1535" s="50"/>
    </row>
    <row r="1536" spans="18:30" ht="15">
      <c r="R1536" s="50"/>
      <c r="S1536" s="50"/>
      <c r="T1536" s="50"/>
      <c r="U1536" s="50"/>
      <c r="V1536" s="50"/>
      <c r="W1536" s="50"/>
      <c r="X1536" s="50"/>
      <c r="Y1536" s="50"/>
      <c r="Z1536" s="50"/>
      <c r="AA1536" s="50"/>
      <c r="AB1536" s="50"/>
      <c r="AC1536" s="50"/>
      <c r="AD1536" s="50"/>
    </row>
    <row r="1537" spans="18:30" ht="15">
      <c r="R1537" s="50"/>
      <c r="S1537" s="50"/>
      <c r="T1537" s="50"/>
      <c r="U1537" s="50"/>
      <c r="V1537" s="50"/>
      <c r="W1537" s="50"/>
      <c r="X1537" s="50"/>
      <c r="Y1537" s="50"/>
      <c r="Z1537" s="50"/>
      <c r="AA1537" s="50"/>
      <c r="AB1537" s="50"/>
      <c r="AC1537" s="50"/>
      <c r="AD1537" s="50"/>
    </row>
    <row r="1538" spans="18:30" ht="15">
      <c r="R1538" s="50"/>
      <c r="S1538" s="50"/>
      <c r="T1538" s="50"/>
      <c r="U1538" s="50"/>
      <c r="V1538" s="50"/>
      <c r="W1538" s="50"/>
      <c r="X1538" s="50"/>
      <c r="Y1538" s="50"/>
      <c r="Z1538" s="50"/>
      <c r="AA1538" s="50"/>
      <c r="AB1538" s="50"/>
      <c r="AC1538" s="50"/>
      <c r="AD1538" s="50"/>
    </row>
    <row r="1539" spans="18:30" ht="15">
      <c r="R1539" s="50"/>
      <c r="S1539" s="50"/>
      <c r="T1539" s="50"/>
      <c r="U1539" s="50"/>
      <c r="V1539" s="50"/>
      <c r="W1539" s="50"/>
      <c r="X1539" s="50"/>
      <c r="Y1539" s="50"/>
      <c r="Z1539" s="50"/>
      <c r="AA1539" s="50"/>
      <c r="AB1539" s="50"/>
      <c r="AC1539" s="50"/>
      <c r="AD1539" s="50"/>
    </row>
    <row r="1540" spans="18:30" ht="15">
      <c r="R1540" s="50"/>
      <c r="S1540" s="50"/>
      <c r="T1540" s="50"/>
      <c r="U1540" s="50"/>
      <c r="V1540" s="50"/>
      <c r="W1540" s="50"/>
      <c r="X1540" s="50"/>
      <c r="Y1540" s="50"/>
      <c r="Z1540" s="50"/>
      <c r="AA1540" s="50"/>
      <c r="AB1540" s="50"/>
      <c r="AC1540" s="50"/>
      <c r="AD1540" s="50"/>
    </row>
    <row r="1541" spans="18:30" ht="15">
      <c r="R1541" s="50"/>
      <c r="S1541" s="50"/>
      <c r="T1541" s="50"/>
      <c r="U1541" s="50"/>
      <c r="V1541" s="50"/>
      <c r="W1541" s="50"/>
      <c r="X1541" s="50"/>
      <c r="Y1541" s="50"/>
      <c r="Z1541" s="50"/>
      <c r="AA1541" s="50"/>
      <c r="AB1541" s="50"/>
      <c r="AC1541" s="50"/>
      <c r="AD1541" s="50"/>
    </row>
    <row r="1542" spans="18:30" ht="15">
      <c r="R1542" s="50"/>
      <c r="S1542" s="50"/>
      <c r="T1542" s="50"/>
      <c r="U1542" s="50"/>
      <c r="V1542" s="50"/>
      <c r="W1542" s="50"/>
      <c r="X1542" s="50"/>
      <c r="Y1542" s="50"/>
      <c r="Z1542" s="50"/>
      <c r="AA1542" s="50"/>
      <c r="AB1542" s="50"/>
      <c r="AC1542" s="50"/>
      <c r="AD1542" s="50"/>
    </row>
    <row r="1543" spans="18:30" ht="15">
      <c r="R1543" s="50"/>
      <c r="S1543" s="50"/>
      <c r="T1543" s="50"/>
      <c r="U1543" s="50"/>
      <c r="V1543" s="50"/>
      <c r="W1543" s="50"/>
      <c r="X1543" s="50"/>
      <c r="Y1543" s="50"/>
      <c r="Z1543" s="50"/>
      <c r="AA1543" s="50"/>
      <c r="AB1543" s="50"/>
      <c r="AC1543" s="50"/>
      <c r="AD1543" s="50"/>
    </row>
    <row r="1544" spans="18:30" ht="15">
      <c r="R1544" s="50"/>
      <c r="S1544" s="50"/>
      <c r="T1544" s="50"/>
      <c r="U1544" s="50"/>
      <c r="V1544" s="50"/>
      <c r="W1544" s="50"/>
      <c r="X1544" s="50"/>
      <c r="Y1544" s="50"/>
      <c r="Z1544" s="50"/>
      <c r="AA1544" s="50"/>
      <c r="AB1544" s="50"/>
      <c r="AC1544" s="50"/>
      <c r="AD1544" s="50"/>
    </row>
    <row r="1545" spans="18:30" ht="15">
      <c r="R1545" s="50"/>
      <c r="S1545" s="50"/>
      <c r="T1545" s="50"/>
      <c r="U1545" s="50"/>
      <c r="V1545" s="50"/>
      <c r="W1545" s="50"/>
      <c r="X1545" s="50"/>
      <c r="Y1545" s="50"/>
      <c r="Z1545" s="50"/>
      <c r="AA1545" s="50"/>
      <c r="AB1545" s="50"/>
      <c r="AC1545" s="50"/>
      <c r="AD1545" s="50"/>
    </row>
    <row r="1546" spans="18:30" ht="15">
      <c r="R1546" s="50"/>
      <c r="S1546" s="50"/>
      <c r="T1546" s="50"/>
      <c r="U1546" s="50"/>
      <c r="V1546" s="50"/>
      <c r="W1546" s="50"/>
      <c r="X1546" s="50"/>
      <c r="Y1546" s="50"/>
      <c r="Z1546" s="50"/>
      <c r="AA1546" s="50"/>
      <c r="AB1546" s="50"/>
      <c r="AC1546" s="50"/>
      <c r="AD1546" s="50"/>
    </row>
    <row r="1547" spans="18:30" ht="15">
      <c r="R1547" s="50"/>
      <c r="S1547" s="50"/>
      <c r="T1547" s="50"/>
      <c r="U1547" s="50"/>
      <c r="V1547" s="50"/>
      <c r="W1547" s="50"/>
      <c r="X1547" s="50"/>
      <c r="Y1547" s="50"/>
      <c r="Z1547" s="50"/>
      <c r="AA1547" s="50"/>
      <c r="AB1547" s="50"/>
      <c r="AC1547" s="50"/>
      <c r="AD1547" s="50"/>
    </row>
    <row r="1548" spans="18:30" ht="15">
      <c r="R1548" s="50"/>
      <c r="S1548" s="50"/>
      <c r="T1548" s="50"/>
      <c r="U1548" s="50"/>
      <c r="V1548" s="50"/>
      <c r="W1548" s="50"/>
      <c r="X1548" s="50"/>
      <c r="Y1548" s="50"/>
      <c r="Z1548" s="50"/>
      <c r="AA1548" s="50"/>
      <c r="AB1548" s="50"/>
      <c r="AC1548" s="50"/>
      <c r="AD1548" s="50"/>
    </row>
    <row r="1549" spans="18:30" ht="15">
      <c r="R1549" s="50"/>
      <c r="S1549" s="50"/>
      <c r="T1549" s="50"/>
      <c r="U1549" s="50"/>
      <c r="V1549" s="50"/>
      <c r="W1549" s="50"/>
      <c r="X1549" s="50"/>
      <c r="Y1549" s="50"/>
      <c r="Z1549" s="50"/>
      <c r="AA1549" s="50"/>
      <c r="AB1549" s="50"/>
      <c r="AC1549" s="50"/>
      <c r="AD1549" s="50"/>
    </row>
    <row r="1550" spans="18:30" ht="15">
      <c r="R1550" s="50"/>
      <c r="S1550" s="50"/>
      <c r="T1550" s="50"/>
      <c r="U1550" s="50"/>
      <c r="V1550" s="50"/>
      <c r="W1550" s="50"/>
      <c r="X1550" s="50"/>
      <c r="Y1550" s="50"/>
      <c r="Z1550" s="50"/>
      <c r="AA1550" s="50"/>
      <c r="AB1550" s="50"/>
      <c r="AC1550" s="50"/>
      <c r="AD1550" s="50"/>
    </row>
    <row r="1551" spans="18:30" ht="15">
      <c r="R1551" s="50"/>
      <c r="S1551" s="50"/>
      <c r="T1551" s="50"/>
      <c r="U1551" s="50"/>
      <c r="V1551" s="50"/>
      <c r="W1551" s="50"/>
      <c r="X1551" s="50"/>
      <c r="Y1551" s="50"/>
      <c r="Z1551" s="50"/>
      <c r="AA1551" s="50"/>
      <c r="AB1551" s="50"/>
      <c r="AC1551" s="50"/>
      <c r="AD1551" s="50"/>
    </row>
    <row r="1552" spans="18:30" ht="15">
      <c r="R1552" s="50"/>
      <c r="S1552" s="50"/>
      <c r="T1552" s="50"/>
      <c r="U1552" s="50"/>
      <c r="V1552" s="50"/>
      <c r="W1552" s="50"/>
      <c r="X1552" s="50"/>
      <c r="Y1552" s="50"/>
      <c r="Z1552" s="50"/>
      <c r="AA1552" s="50"/>
      <c r="AB1552" s="50"/>
      <c r="AC1552" s="50"/>
      <c r="AD1552" s="50"/>
    </row>
    <row r="1553" spans="18:30" ht="15">
      <c r="R1553" s="50"/>
      <c r="S1553" s="50"/>
      <c r="T1553" s="50"/>
      <c r="U1553" s="50"/>
      <c r="V1553" s="50"/>
      <c r="W1553" s="50"/>
      <c r="X1553" s="50"/>
      <c r="Y1553" s="50"/>
      <c r="Z1553" s="50"/>
      <c r="AA1553" s="50"/>
      <c r="AB1553" s="50"/>
      <c r="AC1553" s="50"/>
      <c r="AD1553" s="50"/>
    </row>
    <row r="1554" spans="18:30" ht="15">
      <c r="R1554" s="50"/>
      <c r="S1554" s="50"/>
      <c r="T1554" s="50"/>
      <c r="U1554" s="50"/>
      <c r="V1554" s="50"/>
      <c r="W1554" s="50"/>
      <c r="X1554" s="50"/>
      <c r="Y1554" s="50"/>
      <c r="Z1554" s="50"/>
      <c r="AA1554" s="50"/>
      <c r="AB1554" s="50"/>
      <c r="AC1554" s="50"/>
      <c r="AD1554" s="50"/>
    </row>
    <row r="1555" spans="18:30" ht="15">
      <c r="R1555" s="50"/>
      <c r="S1555" s="50"/>
      <c r="T1555" s="50"/>
      <c r="U1555" s="50"/>
      <c r="V1555" s="50"/>
      <c r="W1555" s="50"/>
      <c r="X1555" s="50"/>
      <c r="Y1555" s="50"/>
      <c r="Z1555" s="50"/>
      <c r="AA1555" s="50"/>
      <c r="AB1555" s="50"/>
      <c r="AC1555" s="50"/>
      <c r="AD1555" s="50"/>
    </row>
    <row r="1556" spans="18:30" ht="15">
      <c r="R1556" s="50"/>
      <c r="S1556" s="50"/>
      <c r="T1556" s="50"/>
      <c r="U1556" s="50"/>
      <c r="V1556" s="50"/>
      <c r="W1556" s="50"/>
      <c r="X1556" s="50"/>
      <c r="Y1556" s="50"/>
      <c r="Z1556" s="50"/>
      <c r="AA1556" s="50"/>
      <c r="AB1556" s="50"/>
      <c r="AC1556" s="50"/>
      <c r="AD1556" s="50"/>
    </row>
    <row r="1557" spans="18:30" ht="15">
      <c r="R1557" s="50"/>
      <c r="S1557" s="50"/>
      <c r="T1557" s="50"/>
      <c r="U1557" s="50"/>
      <c r="V1557" s="50"/>
      <c r="W1557" s="50"/>
      <c r="X1557" s="50"/>
      <c r="Y1557" s="50"/>
      <c r="Z1557" s="50"/>
      <c r="AA1557" s="50"/>
      <c r="AB1557" s="50"/>
      <c r="AC1557" s="50"/>
      <c r="AD1557" s="50"/>
    </row>
    <row r="1558" spans="18:30" ht="15">
      <c r="R1558" s="50"/>
      <c r="S1558" s="50"/>
      <c r="T1558" s="50"/>
      <c r="U1558" s="50"/>
      <c r="V1558" s="50"/>
      <c r="W1558" s="50"/>
      <c r="X1558" s="50"/>
      <c r="Y1558" s="50"/>
      <c r="Z1558" s="50"/>
      <c r="AA1558" s="50"/>
      <c r="AB1558" s="50"/>
      <c r="AC1558" s="50"/>
      <c r="AD1558" s="50"/>
    </row>
    <row r="1559" spans="18:30" ht="15">
      <c r="R1559" s="50"/>
      <c r="S1559" s="50"/>
      <c r="T1559" s="50"/>
      <c r="U1559" s="50"/>
      <c r="V1559" s="50"/>
      <c r="W1559" s="50"/>
      <c r="X1559" s="50"/>
      <c r="Y1559" s="50"/>
      <c r="Z1559" s="50"/>
      <c r="AA1559" s="50"/>
      <c r="AB1559" s="50"/>
      <c r="AC1559" s="50"/>
      <c r="AD1559" s="50"/>
    </row>
    <row r="1560" spans="18:30" ht="15">
      <c r="R1560" s="50"/>
      <c r="S1560" s="50"/>
      <c r="T1560" s="50"/>
      <c r="U1560" s="50"/>
      <c r="V1560" s="50"/>
      <c r="W1560" s="50"/>
      <c r="X1560" s="50"/>
      <c r="Y1560" s="50"/>
      <c r="Z1560" s="50"/>
      <c r="AA1560" s="50"/>
      <c r="AB1560" s="50"/>
      <c r="AC1560" s="50"/>
      <c r="AD1560" s="50"/>
    </row>
    <row r="1561" spans="18:30" ht="15">
      <c r="R1561" s="50"/>
      <c r="S1561" s="50"/>
      <c r="T1561" s="50"/>
      <c r="U1561" s="50"/>
      <c r="V1561" s="50"/>
      <c r="W1561" s="50"/>
      <c r="X1561" s="50"/>
      <c r="Y1561" s="50"/>
      <c r="Z1561" s="50"/>
      <c r="AA1561" s="50"/>
      <c r="AB1561" s="50"/>
      <c r="AC1561" s="50"/>
      <c r="AD1561" s="50"/>
    </row>
    <row r="1562" spans="18:30" ht="15">
      <c r="R1562" s="50"/>
      <c r="S1562" s="50"/>
      <c r="T1562" s="50"/>
      <c r="U1562" s="50"/>
      <c r="V1562" s="50"/>
      <c r="W1562" s="50"/>
      <c r="X1562" s="50"/>
      <c r="Y1562" s="50"/>
      <c r="Z1562" s="50"/>
      <c r="AA1562" s="50"/>
      <c r="AB1562" s="50"/>
      <c r="AC1562" s="50"/>
      <c r="AD1562" s="50"/>
    </row>
    <row r="1563" spans="18:30" ht="15">
      <c r="R1563" s="50"/>
      <c r="S1563" s="50"/>
      <c r="T1563" s="50"/>
      <c r="U1563" s="50"/>
      <c r="V1563" s="50"/>
      <c r="W1563" s="50"/>
      <c r="X1563" s="50"/>
      <c r="Y1563" s="50"/>
      <c r="Z1563" s="50"/>
      <c r="AA1563" s="50"/>
      <c r="AB1563" s="50"/>
      <c r="AC1563" s="50"/>
      <c r="AD1563" s="50"/>
    </row>
    <row r="1564" spans="18:30" ht="15">
      <c r="R1564" s="50"/>
      <c r="S1564" s="50"/>
      <c r="T1564" s="50"/>
      <c r="U1564" s="50"/>
      <c r="V1564" s="50"/>
      <c r="W1564" s="50"/>
      <c r="X1564" s="50"/>
      <c r="Y1564" s="50"/>
      <c r="Z1564" s="50"/>
      <c r="AA1564" s="50"/>
      <c r="AB1564" s="50"/>
      <c r="AC1564" s="50"/>
      <c r="AD1564" s="50"/>
    </row>
    <row r="1565" spans="18:30" ht="15">
      <c r="R1565" s="50"/>
      <c r="S1565" s="50"/>
      <c r="T1565" s="50"/>
      <c r="U1565" s="50"/>
      <c r="V1565" s="50"/>
      <c r="W1565" s="50"/>
      <c r="X1565" s="50"/>
      <c r="Y1565" s="50"/>
      <c r="Z1565" s="50"/>
      <c r="AA1565" s="50"/>
      <c r="AB1565" s="50"/>
      <c r="AC1565" s="50"/>
      <c r="AD1565" s="50"/>
    </row>
    <row r="1566" spans="18:30" ht="15">
      <c r="R1566" s="50"/>
      <c r="S1566" s="50"/>
      <c r="T1566" s="50"/>
      <c r="U1566" s="50"/>
      <c r="V1566" s="50"/>
      <c r="W1566" s="50"/>
      <c r="X1566" s="50"/>
      <c r="Y1566" s="50"/>
      <c r="Z1566" s="50"/>
      <c r="AA1566" s="50"/>
      <c r="AB1566" s="50"/>
      <c r="AC1566" s="50"/>
      <c r="AD1566" s="50"/>
    </row>
    <row r="1567" spans="18:30" ht="15">
      <c r="R1567" s="50"/>
      <c r="S1567" s="50"/>
      <c r="T1567" s="50"/>
      <c r="U1567" s="50"/>
      <c r="V1567" s="50"/>
      <c r="W1567" s="50"/>
      <c r="X1567" s="50"/>
      <c r="Y1567" s="50"/>
      <c r="Z1567" s="50"/>
      <c r="AA1567" s="50"/>
      <c r="AB1567" s="50"/>
      <c r="AC1567" s="50"/>
      <c r="AD1567" s="50"/>
    </row>
    <row r="1568" spans="18:30" ht="15">
      <c r="R1568" s="50"/>
      <c r="S1568" s="50"/>
      <c r="T1568" s="50"/>
      <c r="U1568" s="50"/>
      <c r="V1568" s="50"/>
      <c r="W1568" s="50"/>
      <c r="X1568" s="50"/>
      <c r="Y1568" s="50"/>
      <c r="Z1568" s="50"/>
      <c r="AA1568" s="50"/>
      <c r="AB1568" s="50"/>
      <c r="AC1568" s="50"/>
      <c r="AD1568" s="50"/>
    </row>
    <row r="1569" spans="18:30" ht="15">
      <c r="R1569" s="50"/>
      <c r="S1569" s="50"/>
      <c r="T1569" s="50"/>
      <c r="U1569" s="50"/>
      <c r="V1569" s="50"/>
      <c r="W1569" s="50"/>
      <c r="X1569" s="50"/>
      <c r="Y1569" s="50"/>
      <c r="Z1569" s="50"/>
      <c r="AA1569" s="50"/>
      <c r="AB1569" s="50"/>
      <c r="AC1569" s="50"/>
      <c r="AD1569" s="50"/>
    </row>
    <row r="1570" spans="18:30" ht="15">
      <c r="R1570" s="50"/>
      <c r="S1570" s="50"/>
      <c r="T1570" s="50"/>
      <c r="U1570" s="50"/>
      <c r="V1570" s="50"/>
      <c r="W1570" s="50"/>
      <c r="X1570" s="50"/>
      <c r="Y1570" s="50"/>
      <c r="Z1570" s="50"/>
      <c r="AA1570" s="50"/>
      <c r="AB1570" s="50"/>
      <c r="AC1570" s="50"/>
      <c r="AD1570" s="50"/>
    </row>
    <row r="1571" spans="18:30" ht="15">
      <c r="R1571" s="50"/>
      <c r="S1571" s="50"/>
      <c r="T1571" s="50"/>
      <c r="U1571" s="50"/>
      <c r="V1571" s="50"/>
      <c r="W1571" s="50"/>
      <c r="X1571" s="50"/>
      <c r="Y1571" s="50"/>
      <c r="Z1571" s="50"/>
      <c r="AA1571" s="50"/>
      <c r="AB1571" s="50"/>
      <c r="AC1571" s="50"/>
      <c r="AD1571" s="50"/>
    </row>
    <row r="1572" spans="18:30" ht="15">
      <c r="R1572" s="50"/>
      <c r="S1572" s="50"/>
      <c r="T1572" s="50"/>
      <c r="U1572" s="50"/>
      <c r="V1572" s="50"/>
      <c r="W1572" s="50"/>
      <c r="X1572" s="50"/>
      <c r="Y1572" s="50"/>
      <c r="Z1572" s="50"/>
      <c r="AA1572" s="50"/>
      <c r="AB1572" s="50"/>
      <c r="AC1572" s="50"/>
      <c r="AD1572" s="50"/>
    </row>
    <row r="1573" spans="18:30" ht="15">
      <c r="R1573" s="50"/>
      <c r="S1573" s="50"/>
      <c r="T1573" s="50"/>
      <c r="U1573" s="50"/>
      <c r="V1573" s="50"/>
      <c r="W1573" s="50"/>
      <c r="X1573" s="50"/>
      <c r="Y1573" s="50"/>
      <c r="Z1573" s="50"/>
      <c r="AA1573" s="50"/>
      <c r="AB1573" s="50"/>
      <c r="AC1573" s="50"/>
      <c r="AD1573" s="50"/>
    </row>
    <row r="1574" spans="18:30" ht="15">
      <c r="R1574" s="50"/>
      <c r="S1574" s="50"/>
      <c r="T1574" s="50"/>
      <c r="U1574" s="50"/>
      <c r="V1574" s="50"/>
      <c r="W1574" s="50"/>
      <c r="X1574" s="50"/>
      <c r="Y1574" s="50"/>
      <c r="Z1574" s="50"/>
      <c r="AA1574" s="50"/>
      <c r="AB1574" s="50"/>
      <c r="AC1574" s="50"/>
      <c r="AD1574" s="50"/>
    </row>
    <row r="1575" spans="18:30" ht="15">
      <c r="R1575" s="50"/>
      <c r="S1575" s="50"/>
      <c r="T1575" s="50"/>
      <c r="U1575" s="50"/>
      <c r="V1575" s="50"/>
      <c r="W1575" s="50"/>
      <c r="X1575" s="50"/>
      <c r="Y1575" s="50"/>
      <c r="Z1575" s="50"/>
      <c r="AA1575" s="50"/>
      <c r="AB1575" s="50"/>
      <c r="AC1575" s="50"/>
      <c r="AD1575" s="50"/>
    </row>
    <row r="1576" spans="18:30" ht="15">
      <c r="R1576" s="50"/>
      <c r="S1576" s="50"/>
      <c r="T1576" s="50"/>
      <c r="U1576" s="50"/>
      <c r="V1576" s="50"/>
      <c r="W1576" s="50"/>
      <c r="X1576" s="50"/>
      <c r="Y1576" s="50"/>
      <c r="Z1576" s="50"/>
      <c r="AA1576" s="50"/>
      <c r="AB1576" s="50"/>
      <c r="AC1576" s="50"/>
      <c r="AD1576" s="50"/>
    </row>
    <row r="1577" spans="18:30" ht="15">
      <c r="R1577" s="50"/>
      <c r="S1577" s="50"/>
      <c r="T1577" s="50"/>
      <c r="U1577" s="50"/>
      <c r="V1577" s="50"/>
      <c r="W1577" s="50"/>
      <c r="X1577" s="50"/>
      <c r="Y1577" s="50"/>
      <c r="Z1577" s="50"/>
      <c r="AA1577" s="50"/>
      <c r="AB1577" s="50"/>
      <c r="AC1577" s="50"/>
      <c r="AD1577" s="50"/>
    </row>
    <row r="1578" spans="18:30" ht="15">
      <c r="R1578" s="50"/>
      <c r="S1578" s="50"/>
      <c r="T1578" s="50"/>
      <c r="U1578" s="50"/>
      <c r="V1578" s="50"/>
      <c r="W1578" s="50"/>
      <c r="X1578" s="50"/>
      <c r="Y1578" s="50"/>
      <c r="Z1578" s="50"/>
      <c r="AA1578" s="50"/>
      <c r="AB1578" s="50"/>
      <c r="AC1578" s="50"/>
      <c r="AD1578" s="50"/>
    </row>
    <row r="1579" spans="18:30" ht="15">
      <c r="R1579" s="50"/>
      <c r="S1579" s="50"/>
      <c r="T1579" s="50"/>
      <c r="U1579" s="50"/>
      <c r="V1579" s="50"/>
      <c r="W1579" s="50"/>
      <c r="X1579" s="50"/>
      <c r="Y1579" s="50"/>
      <c r="Z1579" s="50"/>
      <c r="AA1579" s="50"/>
      <c r="AB1579" s="50"/>
      <c r="AC1579" s="50"/>
      <c r="AD1579" s="50"/>
    </row>
    <row r="1580" spans="18:30" ht="15">
      <c r="R1580" s="50"/>
      <c r="S1580" s="50"/>
      <c r="T1580" s="50"/>
      <c r="U1580" s="50"/>
      <c r="V1580" s="50"/>
      <c r="W1580" s="50"/>
      <c r="X1580" s="50"/>
      <c r="Y1580" s="50"/>
      <c r="Z1580" s="50"/>
      <c r="AA1580" s="50"/>
      <c r="AB1580" s="50"/>
      <c r="AC1580" s="50"/>
      <c r="AD1580" s="50"/>
    </row>
    <row r="1581" spans="18:30" ht="15">
      <c r="R1581" s="50"/>
      <c r="S1581" s="50"/>
      <c r="T1581" s="50"/>
      <c r="U1581" s="50"/>
      <c r="V1581" s="50"/>
      <c r="W1581" s="50"/>
      <c r="X1581" s="50"/>
      <c r="Y1581" s="50"/>
      <c r="Z1581" s="50"/>
      <c r="AA1581" s="50"/>
      <c r="AB1581" s="50"/>
      <c r="AC1581" s="50"/>
      <c r="AD1581" s="50"/>
    </row>
    <row r="1582" spans="18:30" ht="15">
      <c r="R1582" s="50"/>
      <c r="S1582" s="50"/>
      <c r="T1582" s="50"/>
      <c r="U1582" s="50"/>
      <c r="V1582" s="50"/>
      <c r="W1582" s="50"/>
      <c r="X1582" s="50"/>
      <c r="Y1582" s="50"/>
      <c r="Z1582" s="50"/>
      <c r="AA1582" s="50"/>
      <c r="AB1582" s="50"/>
      <c r="AC1582" s="50"/>
      <c r="AD1582" s="50"/>
    </row>
    <row r="1583" spans="18:30" ht="15">
      <c r="R1583" s="50"/>
      <c r="S1583" s="50"/>
      <c r="T1583" s="50"/>
      <c r="U1583" s="50"/>
      <c r="V1583" s="50"/>
      <c r="W1583" s="50"/>
      <c r="X1583" s="50"/>
      <c r="Y1583" s="50"/>
      <c r="Z1583" s="50"/>
      <c r="AA1583" s="50"/>
      <c r="AB1583" s="50"/>
      <c r="AC1583" s="50"/>
      <c r="AD1583" s="50"/>
    </row>
    <row r="1584" spans="18:30" ht="15">
      <c r="R1584" s="50"/>
      <c r="S1584" s="50"/>
      <c r="T1584" s="50"/>
      <c r="U1584" s="50"/>
      <c r="V1584" s="50"/>
      <c r="W1584" s="50"/>
      <c r="X1584" s="50"/>
      <c r="Y1584" s="50"/>
      <c r="Z1584" s="50"/>
      <c r="AA1584" s="50"/>
      <c r="AB1584" s="50"/>
      <c r="AC1584" s="50"/>
      <c r="AD1584" s="50"/>
    </row>
    <row r="1585" spans="18:30" ht="15">
      <c r="R1585" s="50"/>
      <c r="S1585" s="50"/>
      <c r="T1585" s="50"/>
      <c r="U1585" s="50"/>
      <c r="V1585" s="50"/>
      <c r="W1585" s="50"/>
      <c r="X1585" s="50"/>
      <c r="Y1585" s="50"/>
      <c r="Z1585" s="50"/>
      <c r="AA1585" s="50"/>
      <c r="AB1585" s="50"/>
      <c r="AC1585" s="50"/>
      <c r="AD1585" s="50"/>
    </row>
    <row r="1586" spans="18:30" ht="15">
      <c r="R1586" s="50"/>
      <c r="S1586" s="50"/>
      <c r="T1586" s="50"/>
      <c r="U1586" s="50"/>
      <c r="V1586" s="50"/>
      <c r="W1586" s="50"/>
      <c r="X1586" s="50"/>
      <c r="Y1586" s="50"/>
      <c r="Z1586" s="50"/>
      <c r="AA1586" s="50"/>
      <c r="AB1586" s="50"/>
      <c r="AC1586" s="50"/>
      <c r="AD1586" s="50"/>
    </row>
    <row r="1587" spans="18:30" ht="15">
      <c r="R1587" s="50"/>
      <c r="S1587" s="50"/>
      <c r="T1587" s="50"/>
      <c r="U1587" s="50"/>
      <c r="V1587" s="50"/>
      <c r="W1587" s="50"/>
      <c r="X1587" s="50"/>
      <c r="Y1587" s="50"/>
      <c r="Z1587" s="50"/>
      <c r="AA1587" s="50"/>
      <c r="AB1587" s="50"/>
      <c r="AC1587" s="50"/>
      <c r="AD1587" s="50"/>
    </row>
    <row r="1588" spans="18:30" ht="15">
      <c r="R1588" s="50"/>
      <c r="S1588" s="50"/>
      <c r="T1588" s="50"/>
      <c r="U1588" s="50"/>
      <c r="V1588" s="50"/>
      <c r="W1588" s="50"/>
      <c r="X1588" s="50"/>
      <c r="Y1588" s="50"/>
      <c r="Z1588" s="50"/>
      <c r="AA1588" s="50"/>
      <c r="AB1588" s="50"/>
      <c r="AC1588" s="50"/>
      <c r="AD1588" s="50"/>
    </row>
    <row r="1589" spans="18:30" ht="15">
      <c r="R1589" s="50"/>
      <c r="S1589" s="50"/>
      <c r="T1589" s="50"/>
      <c r="U1589" s="50"/>
      <c r="V1589" s="50"/>
      <c r="W1589" s="50"/>
      <c r="X1589" s="50"/>
      <c r="Y1589" s="50"/>
      <c r="Z1589" s="50"/>
      <c r="AA1589" s="50"/>
      <c r="AB1589" s="50"/>
      <c r="AC1589" s="50"/>
      <c r="AD1589" s="50"/>
    </row>
    <row r="1590" spans="18:30" ht="15">
      <c r="R1590" s="50"/>
      <c r="S1590" s="50"/>
      <c r="T1590" s="50"/>
      <c r="U1590" s="50"/>
      <c r="V1590" s="50"/>
      <c r="W1590" s="50"/>
      <c r="X1590" s="50"/>
      <c r="Y1590" s="50"/>
      <c r="Z1590" s="50"/>
      <c r="AA1590" s="50"/>
      <c r="AB1590" s="50"/>
      <c r="AC1590" s="50"/>
      <c r="AD1590" s="50"/>
    </row>
    <row r="1591" spans="18:30" ht="15">
      <c r="R1591" s="50"/>
      <c r="S1591" s="50"/>
      <c r="T1591" s="50"/>
      <c r="U1591" s="50"/>
      <c r="V1591" s="50"/>
      <c r="W1591" s="50"/>
      <c r="X1591" s="50"/>
      <c r="Y1591" s="50"/>
      <c r="Z1591" s="50"/>
      <c r="AA1591" s="50"/>
      <c r="AB1591" s="50"/>
      <c r="AC1591" s="50"/>
      <c r="AD1591" s="50"/>
    </row>
    <row r="1592" spans="18:30" ht="15">
      <c r="R1592" s="50"/>
      <c r="S1592" s="50"/>
      <c r="T1592" s="50"/>
      <c r="U1592" s="50"/>
      <c r="V1592" s="50"/>
      <c r="W1592" s="50"/>
      <c r="X1592" s="50"/>
      <c r="Y1592" s="50"/>
      <c r="Z1592" s="50"/>
      <c r="AA1592" s="50"/>
      <c r="AB1592" s="50"/>
      <c r="AC1592" s="50"/>
      <c r="AD1592" s="50"/>
    </row>
    <row r="1593" spans="18:30" ht="15">
      <c r="R1593" s="50"/>
      <c r="S1593" s="50"/>
      <c r="T1593" s="50"/>
      <c r="U1593" s="50"/>
      <c r="V1593" s="50"/>
      <c r="W1593" s="50"/>
      <c r="X1593" s="50"/>
      <c r="Y1593" s="50"/>
      <c r="Z1593" s="50"/>
      <c r="AA1593" s="50"/>
      <c r="AB1593" s="50"/>
      <c r="AC1593" s="50"/>
      <c r="AD1593" s="50"/>
    </row>
    <row r="1594" spans="18:30" ht="15">
      <c r="R1594" s="50"/>
      <c r="S1594" s="50"/>
      <c r="T1594" s="50"/>
      <c r="U1594" s="50"/>
      <c r="V1594" s="50"/>
      <c r="W1594" s="50"/>
      <c r="X1594" s="50"/>
      <c r="Y1594" s="50"/>
      <c r="Z1594" s="50"/>
      <c r="AA1594" s="50"/>
      <c r="AB1594" s="50"/>
      <c r="AC1594" s="50"/>
      <c r="AD1594" s="50"/>
    </row>
    <row r="1595" spans="18:30" ht="15">
      <c r="R1595" s="50"/>
      <c r="S1595" s="50"/>
      <c r="T1595" s="50"/>
      <c r="U1595" s="50"/>
      <c r="V1595" s="50"/>
      <c r="W1595" s="50"/>
      <c r="X1595" s="50"/>
      <c r="Y1595" s="50"/>
      <c r="Z1595" s="50"/>
      <c r="AA1595" s="50"/>
      <c r="AB1595" s="50"/>
      <c r="AC1595" s="50"/>
      <c r="AD1595" s="50"/>
    </row>
    <row r="1596" spans="18:30" ht="15">
      <c r="R1596" s="50"/>
      <c r="S1596" s="50"/>
      <c r="T1596" s="50"/>
      <c r="U1596" s="50"/>
      <c r="V1596" s="50"/>
      <c r="W1596" s="50"/>
      <c r="X1596" s="50"/>
      <c r="Y1596" s="50"/>
      <c r="Z1596" s="50"/>
      <c r="AA1596" s="50"/>
      <c r="AB1596" s="50"/>
      <c r="AC1596" s="50"/>
      <c r="AD1596" s="50"/>
    </row>
    <row r="1597" spans="18:30" ht="15">
      <c r="R1597" s="50"/>
      <c r="S1597" s="50"/>
      <c r="T1597" s="50"/>
      <c r="U1597" s="50"/>
      <c r="V1597" s="50"/>
      <c r="W1597" s="50"/>
      <c r="X1597" s="50"/>
      <c r="Y1597" s="50"/>
      <c r="Z1597" s="50"/>
      <c r="AA1597" s="50"/>
      <c r="AB1597" s="50"/>
      <c r="AC1597" s="50"/>
      <c r="AD1597" s="50"/>
    </row>
    <row r="1598" spans="18:30" ht="15">
      <c r="R1598" s="50"/>
      <c r="S1598" s="50"/>
      <c r="T1598" s="50"/>
      <c r="U1598" s="50"/>
      <c r="V1598" s="50"/>
      <c r="W1598" s="50"/>
      <c r="X1598" s="50"/>
      <c r="Y1598" s="50"/>
      <c r="Z1598" s="50"/>
      <c r="AA1598" s="50"/>
      <c r="AB1598" s="50"/>
      <c r="AC1598" s="50"/>
      <c r="AD1598" s="50"/>
    </row>
    <row r="1599" spans="18:30" ht="15">
      <c r="R1599" s="50"/>
      <c r="S1599" s="50"/>
      <c r="T1599" s="50"/>
      <c r="U1599" s="50"/>
      <c r="V1599" s="50"/>
      <c r="W1599" s="50"/>
      <c r="X1599" s="50"/>
      <c r="Y1599" s="50"/>
      <c r="Z1599" s="50"/>
      <c r="AA1599" s="50"/>
      <c r="AB1599" s="50"/>
      <c r="AC1599" s="50"/>
      <c r="AD1599" s="50"/>
    </row>
    <row r="1600" spans="18:30" ht="15">
      <c r="R1600" s="50"/>
      <c r="S1600" s="50"/>
      <c r="T1600" s="50"/>
      <c r="U1600" s="50"/>
      <c r="V1600" s="50"/>
      <c r="W1600" s="50"/>
      <c r="X1600" s="50"/>
      <c r="Y1600" s="50"/>
      <c r="Z1600" s="50"/>
      <c r="AA1600" s="50"/>
      <c r="AB1600" s="50"/>
      <c r="AC1600" s="50"/>
      <c r="AD1600" s="50"/>
    </row>
    <row r="1601" spans="18:30" ht="15">
      <c r="R1601" s="50"/>
      <c r="S1601" s="50"/>
      <c r="T1601" s="50"/>
      <c r="U1601" s="50"/>
      <c r="V1601" s="50"/>
      <c r="W1601" s="50"/>
      <c r="X1601" s="50"/>
      <c r="Y1601" s="50"/>
      <c r="Z1601" s="50"/>
      <c r="AA1601" s="50"/>
      <c r="AB1601" s="50"/>
      <c r="AC1601" s="50"/>
      <c r="AD1601" s="50"/>
    </row>
    <row r="1602" spans="18:30" ht="15">
      <c r="R1602" s="50"/>
      <c r="S1602" s="50"/>
      <c r="T1602" s="50"/>
      <c r="U1602" s="50"/>
      <c r="V1602" s="50"/>
      <c r="W1602" s="50"/>
      <c r="X1602" s="50"/>
      <c r="Y1602" s="50"/>
      <c r="Z1602" s="50"/>
      <c r="AA1602" s="50"/>
      <c r="AB1602" s="50"/>
      <c r="AC1602" s="50"/>
      <c r="AD1602" s="50"/>
    </row>
    <row r="1603" spans="18:30" ht="15">
      <c r="R1603" s="50"/>
      <c r="S1603" s="50"/>
      <c r="T1603" s="50"/>
      <c r="U1603" s="50"/>
      <c r="V1603" s="50"/>
      <c r="W1603" s="50"/>
      <c r="X1603" s="50"/>
      <c r="Y1603" s="50"/>
      <c r="Z1603" s="50"/>
      <c r="AA1603" s="50"/>
      <c r="AB1603" s="50"/>
      <c r="AC1603" s="50"/>
      <c r="AD1603" s="50"/>
    </row>
    <row r="1604" spans="18:30" ht="15">
      <c r="R1604" s="50"/>
      <c r="S1604" s="50"/>
      <c r="T1604" s="50"/>
      <c r="U1604" s="50"/>
      <c r="V1604" s="50"/>
      <c r="W1604" s="50"/>
      <c r="X1604" s="50"/>
      <c r="Y1604" s="50"/>
      <c r="Z1604" s="50"/>
      <c r="AA1604" s="50"/>
      <c r="AB1604" s="50"/>
      <c r="AC1604" s="50"/>
      <c r="AD1604" s="50"/>
    </row>
    <row r="1605" spans="18:30" ht="15">
      <c r="R1605" s="50"/>
      <c r="S1605" s="50"/>
      <c r="T1605" s="50"/>
      <c r="U1605" s="50"/>
      <c r="V1605" s="50"/>
      <c r="W1605" s="50"/>
      <c r="X1605" s="50"/>
      <c r="Y1605" s="50"/>
      <c r="Z1605" s="50"/>
      <c r="AA1605" s="50"/>
      <c r="AB1605" s="50"/>
      <c r="AC1605" s="50"/>
      <c r="AD1605" s="50"/>
    </row>
    <row r="1606" spans="18:30" ht="15">
      <c r="R1606" s="50"/>
      <c r="S1606" s="50"/>
      <c r="T1606" s="50"/>
      <c r="U1606" s="50"/>
      <c r="V1606" s="50"/>
      <c r="W1606" s="50"/>
      <c r="X1606" s="50"/>
      <c r="Y1606" s="50"/>
      <c r="Z1606" s="50"/>
      <c r="AA1606" s="50"/>
      <c r="AB1606" s="50"/>
      <c r="AC1606" s="50"/>
      <c r="AD1606" s="50"/>
    </row>
    <row r="1607" spans="18:30" ht="15">
      <c r="R1607" s="50"/>
      <c r="S1607" s="50"/>
      <c r="T1607" s="50"/>
      <c r="U1607" s="50"/>
      <c r="V1607" s="50"/>
      <c r="W1607" s="50"/>
      <c r="X1607" s="50"/>
      <c r="Y1607" s="50"/>
      <c r="Z1607" s="50"/>
      <c r="AA1607" s="50"/>
      <c r="AB1607" s="50"/>
      <c r="AC1607" s="50"/>
      <c r="AD1607" s="50"/>
    </row>
    <row r="1608" spans="18:30" ht="15">
      <c r="R1608" s="50"/>
      <c r="S1608" s="50"/>
      <c r="T1608" s="50"/>
      <c r="U1608" s="50"/>
      <c r="V1608" s="50"/>
      <c r="W1608" s="50"/>
      <c r="X1608" s="50"/>
      <c r="Y1608" s="50"/>
      <c r="Z1608" s="50"/>
      <c r="AA1608" s="50"/>
      <c r="AB1608" s="50"/>
      <c r="AC1608" s="50"/>
      <c r="AD1608" s="50"/>
    </row>
    <row r="1609" spans="18:30" ht="15">
      <c r="R1609" s="50"/>
      <c r="S1609" s="50"/>
      <c r="T1609" s="50"/>
      <c r="U1609" s="50"/>
      <c r="V1609" s="50"/>
      <c r="W1609" s="50"/>
      <c r="X1609" s="50"/>
      <c r="Y1609" s="50"/>
      <c r="Z1609" s="50"/>
      <c r="AA1609" s="50"/>
      <c r="AB1609" s="50"/>
      <c r="AC1609" s="50"/>
      <c r="AD1609" s="50"/>
    </row>
    <row r="1610" spans="18:30" ht="15">
      <c r="R1610" s="50"/>
      <c r="S1610" s="50"/>
      <c r="T1610" s="50"/>
      <c r="U1610" s="50"/>
      <c r="V1610" s="50"/>
      <c r="W1610" s="50"/>
      <c r="X1610" s="50"/>
      <c r="Y1610" s="50"/>
      <c r="Z1610" s="50"/>
      <c r="AA1610" s="50"/>
      <c r="AB1610" s="50"/>
      <c r="AC1610" s="50"/>
      <c r="AD1610" s="50"/>
    </row>
    <row r="1611" spans="18:30" ht="15">
      <c r="R1611" s="50"/>
      <c r="S1611" s="50"/>
      <c r="T1611" s="50"/>
      <c r="U1611" s="50"/>
      <c r="V1611" s="50"/>
      <c r="W1611" s="50"/>
      <c r="X1611" s="50"/>
      <c r="Y1611" s="50"/>
      <c r="Z1611" s="50"/>
      <c r="AA1611" s="50"/>
      <c r="AB1611" s="50"/>
      <c r="AC1611" s="50"/>
      <c r="AD1611" s="50"/>
    </row>
    <row r="1612" spans="18:30" ht="15">
      <c r="R1612" s="50"/>
      <c r="S1612" s="50"/>
      <c r="T1612" s="50"/>
      <c r="U1612" s="50"/>
      <c r="V1612" s="50"/>
      <c r="W1612" s="50"/>
      <c r="X1612" s="50"/>
      <c r="Y1612" s="50"/>
      <c r="Z1612" s="50"/>
      <c r="AA1612" s="50"/>
      <c r="AB1612" s="50"/>
      <c r="AC1612" s="50"/>
      <c r="AD1612" s="50"/>
    </row>
    <row r="1613" spans="18:30" ht="15">
      <c r="R1613" s="50"/>
      <c r="S1613" s="50"/>
      <c r="T1613" s="50"/>
      <c r="U1613" s="50"/>
      <c r="V1613" s="50"/>
      <c r="W1613" s="50"/>
      <c r="X1613" s="50"/>
      <c r="Y1613" s="50"/>
      <c r="Z1613" s="50"/>
      <c r="AA1613" s="50"/>
      <c r="AB1613" s="50"/>
      <c r="AC1613" s="50"/>
      <c r="AD1613" s="50"/>
    </row>
    <row r="1614" spans="18:30" ht="15">
      <c r="R1614" s="50"/>
      <c r="S1614" s="50"/>
      <c r="T1614" s="50"/>
      <c r="U1614" s="50"/>
      <c r="V1614" s="50"/>
      <c r="W1614" s="50"/>
      <c r="X1614" s="50"/>
      <c r="Y1614" s="50"/>
      <c r="Z1614" s="50"/>
      <c r="AA1614" s="50"/>
      <c r="AB1614" s="50"/>
      <c r="AC1614" s="50"/>
      <c r="AD1614" s="50"/>
    </row>
    <row r="1615" spans="18:30" ht="15">
      <c r="R1615" s="50"/>
      <c r="S1615" s="50"/>
      <c r="T1615" s="50"/>
      <c r="U1615" s="50"/>
      <c r="V1615" s="50"/>
      <c r="W1615" s="50"/>
      <c r="X1615" s="50"/>
      <c r="Y1615" s="50"/>
      <c r="Z1615" s="50"/>
      <c r="AA1615" s="50"/>
      <c r="AB1615" s="50"/>
      <c r="AC1615" s="50"/>
      <c r="AD1615" s="50"/>
    </row>
    <row r="1616" spans="18:30" ht="15">
      <c r="R1616" s="50"/>
      <c r="S1616" s="50"/>
      <c r="T1616" s="50"/>
      <c r="U1616" s="50"/>
      <c r="V1616" s="50"/>
      <c r="W1616" s="50"/>
      <c r="X1616" s="50"/>
      <c r="Y1616" s="50"/>
      <c r="Z1616" s="50"/>
      <c r="AA1616" s="50"/>
      <c r="AB1616" s="50"/>
      <c r="AC1616" s="50"/>
      <c r="AD1616" s="50"/>
    </row>
    <row r="1617" spans="18:30" ht="15">
      <c r="R1617" s="50"/>
      <c r="S1617" s="50"/>
      <c r="T1617" s="50"/>
      <c r="U1617" s="50"/>
      <c r="V1617" s="50"/>
      <c r="W1617" s="50"/>
      <c r="X1617" s="50"/>
      <c r="Y1617" s="50"/>
      <c r="Z1617" s="50"/>
      <c r="AA1617" s="50"/>
      <c r="AB1617" s="50"/>
      <c r="AC1617" s="50"/>
      <c r="AD1617" s="50"/>
    </row>
    <row r="1618" spans="18:30" ht="15">
      <c r="R1618" s="50"/>
      <c r="S1618" s="50"/>
      <c r="T1618" s="50"/>
      <c r="U1618" s="50"/>
      <c r="V1618" s="50"/>
      <c r="W1618" s="50"/>
      <c r="X1618" s="50"/>
      <c r="Y1618" s="50"/>
      <c r="Z1618" s="50"/>
      <c r="AA1618" s="50"/>
      <c r="AB1618" s="50"/>
      <c r="AC1618" s="50"/>
      <c r="AD1618" s="50"/>
    </row>
    <row r="1619" spans="18:30" ht="15">
      <c r="R1619" s="50"/>
      <c r="S1619" s="50"/>
      <c r="T1619" s="50"/>
      <c r="U1619" s="50"/>
      <c r="V1619" s="50"/>
      <c r="W1619" s="50"/>
      <c r="X1619" s="50"/>
      <c r="Y1619" s="50"/>
      <c r="Z1619" s="50"/>
      <c r="AA1619" s="50"/>
      <c r="AB1619" s="50"/>
      <c r="AC1619" s="50"/>
      <c r="AD1619" s="50"/>
    </row>
    <row r="1620" spans="18:30" ht="15">
      <c r="R1620" s="50"/>
      <c r="S1620" s="50"/>
      <c r="T1620" s="50"/>
      <c r="U1620" s="50"/>
      <c r="V1620" s="50"/>
      <c r="W1620" s="50"/>
      <c r="X1620" s="50"/>
      <c r="Y1620" s="50"/>
      <c r="Z1620" s="50"/>
      <c r="AA1620" s="50"/>
      <c r="AB1620" s="50"/>
      <c r="AC1620" s="50"/>
      <c r="AD1620" s="50"/>
    </row>
    <row r="1621" spans="18:30" ht="15">
      <c r="R1621" s="50"/>
      <c r="S1621" s="50"/>
      <c r="T1621" s="50"/>
      <c r="U1621" s="50"/>
      <c r="V1621" s="50"/>
      <c r="W1621" s="50"/>
      <c r="X1621" s="50"/>
      <c r="Y1621" s="50"/>
      <c r="Z1621" s="50"/>
      <c r="AA1621" s="50"/>
      <c r="AB1621" s="50"/>
      <c r="AC1621" s="50"/>
      <c r="AD1621" s="50"/>
    </row>
    <row r="1622" spans="18:30" ht="15">
      <c r="R1622" s="50"/>
      <c r="S1622" s="50"/>
      <c r="T1622" s="50"/>
      <c r="U1622" s="50"/>
      <c r="V1622" s="50"/>
      <c r="W1622" s="50"/>
      <c r="X1622" s="50"/>
      <c r="Y1622" s="50"/>
      <c r="Z1622" s="50"/>
      <c r="AA1622" s="50"/>
      <c r="AB1622" s="50"/>
      <c r="AC1622" s="50"/>
      <c r="AD1622" s="50"/>
    </row>
    <row r="1623" spans="18:30" ht="15">
      <c r="R1623" s="50"/>
      <c r="S1623" s="50"/>
      <c r="T1623" s="50"/>
      <c r="U1623" s="50"/>
      <c r="V1623" s="50"/>
      <c r="W1623" s="50"/>
      <c r="X1623" s="50"/>
      <c r="Y1623" s="50"/>
      <c r="Z1623" s="50"/>
      <c r="AA1623" s="50"/>
      <c r="AB1623" s="50"/>
      <c r="AC1623" s="50"/>
      <c r="AD1623" s="50"/>
    </row>
    <row r="1624" spans="18:30" ht="15">
      <c r="R1624" s="50"/>
      <c r="S1624" s="50"/>
      <c r="T1624" s="50"/>
      <c r="U1624" s="50"/>
      <c r="V1624" s="50"/>
      <c r="W1624" s="50"/>
      <c r="X1624" s="50"/>
      <c r="Y1624" s="50"/>
      <c r="Z1624" s="50"/>
      <c r="AA1624" s="50"/>
      <c r="AB1624" s="50"/>
      <c r="AC1624" s="50"/>
      <c r="AD1624" s="50"/>
    </row>
    <row r="1625" spans="18:30" ht="15">
      <c r="R1625" s="50"/>
      <c r="S1625" s="50"/>
      <c r="T1625" s="50"/>
      <c r="U1625" s="50"/>
      <c r="V1625" s="50"/>
      <c r="W1625" s="50"/>
      <c r="X1625" s="50"/>
      <c r="Y1625" s="50"/>
      <c r="Z1625" s="50"/>
      <c r="AA1625" s="50"/>
      <c r="AB1625" s="50"/>
      <c r="AC1625" s="50"/>
      <c r="AD1625" s="50"/>
    </row>
    <row r="1626" spans="18:30" ht="15">
      <c r="R1626" s="50"/>
      <c r="S1626" s="50"/>
      <c r="T1626" s="50"/>
      <c r="U1626" s="50"/>
      <c r="V1626" s="50"/>
      <c r="W1626" s="50"/>
      <c r="X1626" s="50"/>
      <c r="Y1626" s="50"/>
      <c r="Z1626" s="50"/>
      <c r="AA1626" s="50"/>
      <c r="AB1626" s="50"/>
      <c r="AC1626" s="50"/>
      <c r="AD1626" s="50"/>
    </row>
    <row r="1627" spans="18:30" ht="15">
      <c r="R1627" s="50"/>
      <c r="S1627" s="50"/>
      <c r="T1627" s="50"/>
      <c r="U1627" s="50"/>
      <c r="V1627" s="50"/>
      <c r="W1627" s="50"/>
      <c r="X1627" s="50"/>
      <c r="Y1627" s="50"/>
      <c r="Z1627" s="50"/>
      <c r="AA1627" s="50"/>
      <c r="AB1627" s="50"/>
      <c r="AC1627" s="50"/>
      <c r="AD1627" s="50"/>
    </row>
    <row r="1628" spans="18:30" ht="15">
      <c r="R1628" s="50"/>
      <c r="S1628" s="50"/>
      <c r="T1628" s="50"/>
      <c r="U1628" s="50"/>
      <c r="V1628" s="50"/>
      <c r="W1628" s="50"/>
      <c r="X1628" s="50"/>
      <c r="Y1628" s="50"/>
      <c r="Z1628" s="50"/>
      <c r="AA1628" s="50"/>
      <c r="AB1628" s="50"/>
      <c r="AC1628" s="50"/>
      <c r="AD1628" s="50"/>
    </row>
    <row r="1629" spans="18:30" ht="15">
      <c r="R1629" s="50"/>
      <c r="S1629" s="50"/>
      <c r="T1629" s="50"/>
      <c r="U1629" s="50"/>
      <c r="V1629" s="50"/>
      <c r="W1629" s="50"/>
      <c r="X1629" s="50"/>
      <c r="Y1629" s="50"/>
      <c r="Z1629" s="50"/>
      <c r="AA1629" s="50"/>
      <c r="AB1629" s="50"/>
      <c r="AC1629" s="50"/>
      <c r="AD1629" s="50"/>
    </row>
    <row r="1630" spans="18:30" ht="15">
      <c r="R1630" s="50"/>
      <c r="S1630" s="50"/>
      <c r="T1630" s="50"/>
      <c r="U1630" s="50"/>
      <c r="V1630" s="50"/>
      <c r="W1630" s="50"/>
      <c r="X1630" s="50"/>
      <c r="Y1630" s="50"/>
      <c r="Z1630" s="50"/>
      <c r="AA1630" s="50"/>
      <c r="AB1630" s="50"/>
      <c r="AC1630" s="50"/>
      <c r="AD1630" s="50"/>
    </row>
    <row r="1631" spans="18:30" ht="15">
      <c r="R1631" s="50"/>
      <c r="S1631" s="50"/>
      <c r="T1631" s="50"/>
      <c r="U1631" s="50"/>
      <c r="V1631" s="50"/>
      <c r="W1631" s="50"/>
      <c r="X1631" s="50"/>
      <c r="Y1631" s="50"/>
      <c r="Z1631" s="50"/>
      <c r="AA1631" s="50"/>
      <c r="AB1631" s="50"/>
      <c r="AC1631" s="50"/>
      <c r="AD1631" s="50"/>
    </row>
    <row r="1632" spans="18:30" ht="15">
      <c r="R1632" s="50"/>
      <c r="S1632" s="50"/>
      <c r="T1632" s="50"/>
      <c r="U1632" s="50"/>
      <c r="V1632" s="50"/>
      <c r="W1632" s="50"/>
      <c r="X1632" s="50"/>
      <c r="Y1632" s="50"/>
      <c r="Z1632" s="50"/>
      <c r="AA1632" s="50"/>
      <c r="AB1632" s="50"/>
      <c r="AC1632" s="50"/>
      <c r="AD1632" s="50"/>
    </row>
    <row r="1633" spans="18:30" ht="15">
      <c r="R1633" s="50"/>
      <c r="S1633" s="50"/>
      <c r="T1633" s="50"/>
      <c r="U1633" s="50"/>
      <c r="V1633" s="50"/>
      <c r="W1633" s="50"/>
      <c r="X1633" s="50"/>
      <c r="Y1633" s="50"/>
      <c r="Z1633" s="50"/>
      <c r="AA1633" s="50"/>
      <c r="AB1633" s="50"/>
      <c r="AC1633" s="50"/>
      <c r="AD1633" s="50"/>
    </row>
    <row r="1634" spans="18:30" ht="15">
      <c r="R1634" s="50"/>
      <c r="S1634" s="50"/>
      <c r="T1634" s="50"/>
      <c r="U1634" s="50"/>
      <c r="V1634" s="50"/>
      <c r="W1634" s="50"/>
      <c r="X1634" s="50"/>
      <c r="Y1634" s="50"/>
      <c r="Z1634" s="50"/>
      <c r="AA1634" s="50"/>
      <c r="AB1634" s="50"/>
      <c r="AC1634" s="50"/>
      <c r="AD1634" s="50"/>
    </row>
    <row r="1635" spans="18:30" ht="15">
      <c r="R1635" s="50"/>
      <c r="S1635" s="50"/>
      <c r="T1635" s="50"/>
      <c r="U1635" s="50"/>
      <c r="V1635" s="50"/>
      <c r="W1635" s="50"/>
      <c r="X1635" s="50"/>
      <c r="Y1635" s="50"/>
      <c r="Z1635" s="50"/>
      <c r="AA1635" s="50"/>
      <c r="AB1635" s="50"/>
      <c r="AC1635" s="50"/>
      <c r="AD1635" s="50"/>
    </row>
    <row r="1636" spans="18:30" ht="15">
      <c r="R1636" s="50"/>
      <c r="S1636" s="50"/>
      <c r="T1636" s="50"/>
      <c r="U1636" s="50"/>
      <c r="V1636" s="50"/>
      <c r="W1636" s="50"/>
      <c r="X1636" s="50"/>
      <c r="Y1636" s="50"/>
      <c r="Z1636" s="50"/>
      <c r="AA1636" s="50"/>
      <c r="AB1636" s="50"/>
      <c r="AC1636" s="50"/>
      <c r="AD1636" s="50"/>
    </row>
    <row r="1637" spans="18:30" ht="15">
      <c r="R1637" s="50"/>
      <c r="S1637" s="50"/>
      <c r="T1637" s="50"/>
      <c r="U1637" s="50"/>
      <c r="V1637" s="50"/>
      <c r="W1637" s="50"/>
      <c r="X1637" s="50"/>
      <c r="Y1637" s="50"/>
      <c r="Z1637" s="50"/>
      <c r="AA1637" s="50"/>
      <c r="AB1637" s="50"/>
      <c r="AC1637" s="50"/>
      <c r="AD1637" s="50"/>
    </row>
    <row r="1638" spans="18:30" ht="15">
      <c r="R1638" s="50"/>
      <c r="S1638" s="50"/>
      <c r="T1638" s="50"/>
      <c r="U1638" s="50"/>
      <c r="V1638" s="50"/>
      <c r="W1638" s="50"/>
      <c r="X1638" s="50"/>
      <c r="Y1638" s="50"/>
      <c r="Z1638" s="50"/>
      <c r="AA1638" s="50"/>
      <c r="AB1638" s="50"/>
      <c r="AC1638" s="50"/>
      <c r="AD1638" s="50"/>
    </row>
    <row r="1639" spans="18:30" ht="15">
      <c r="R1639" s="50"/>
      <c r="S1639" s="50"/>
      <c r="T1639" s="50"/>
      <c r="U1639" s="50"/>
      <c r="V1639" s="50"/>
      <c r="W1639" s="50"/>
      <c r="X1639" s="50"/>
      <c r="Y1639" s="50"/>
      <c r="Z1639" s="50"/>
      <c r="AA1639" s="50"/>
      <c r="AB1639" s="50"/>
      <c r="AC1639" s="50"/>
      <c r="AD1639" s="50"/>
    </row>
    <row r="1640" spans="18:30" ht="15">
      <c r="R1640" s="50"/>
      <c r="S1640" s="50"/>
      <c r="T1640" s="50"/>
      <c r="U1640" s="50"/>
      <c r="V1640" s="50"/>
      <c r="W1640" s="50"/>
      <c r="X1640" s="50"/>
      <c r="Y1640" s="50"/>
      <c r="Z1640" s="50"/>
      <c r="AA1640" s="50"/>
      <c r="AB1640" s="50"/>
      <c r="AC1640" s="50"/>
      <c r="AD1640" s="50"/>
    </row>
    <row r="1641" spans="18:30" ht="15">
      <c r="R1641" s="50"/>
      <c r="S1641" s="50"/>
      <c r="T1641" s="50"/>
      <c r="U1641" s="50"/>
      <c r="V1641" s="50"/>
      <c r="W1641" s="50"/>
      <c r="X1641" s="50"/>
      <c r="Y1641" s="50"/>
      <c r="Z1641" s="50"/>
      <c r="AA1641" s="50"/>
      <c r="AB1641" s="50"/>
      <c r="AC1641" s="50"/>
      <c r="AD1641" s="50"/>
    </row>
    <row r="1642" spans="18:30" ht="15">
      <c r="R1642" s="50"/>
      <c r="S1642" s="50"/>
      <c r="T1642" s="50"/>
      <c r="U1642" s="50"/>
      <c r="V1642" s="50"/>
      <c r="W1642" s="50"/>
      <c r="X1642" s="50"/>
      <c r="Y1642" s="50"/>
      <c r="Z1642" s="50"/>
      <c r="AA1642" s="50"/>
      <c r="AB1642" s="50"/>
      <c r="AC1642" s="50"/>
      <c r="AD1642" s="50"/>
    </row>
    <row r="1643" spans="18:30" ht="15">
      <c r="R1643" s="50"/>
      <c r="S1643" s="50"/>
      <c r="T1643" s="50"/>
      <c r="U1643" s="50"/>
      <c r="V1643" s="50"/>
      <c r="W1643" s="50"/>
      <c r="X1643" s="50"/>
      <c r="Y1643" s="50"/>
      <c r="Z1643" s="50"/>
      <c r="AA1643" s="50"/>
      <c r="AB1643" s="50"/>
      <c r="AC1643" s="50"/>
      <c r="AD1643" s="50"/>
    </row>
    <row r="1644" spans="18:30" ht="15">
      <c r="R1644" s="50"/>
      <c r="S1644" s="50"/>
      <c r="T1644" s="50"/>
      <c r="U1644" s="50"/>
      <c r="V1644" s="50"/>
      <c r="W1644" s="50"/>
      <c r="X1644" s="50"/>
      <c r="Y1644" s="50"/>
      <c r="Z1644" s="50"/>
      <c r="AA1644" s="50"/>
      <c r="AB1644" s="50"/>
      <c r="AC1644" s="50"/>
      <c r="AD1644" s="50"/>
    </row>
    <row r="1645" spans="18:30" ht="15">
      <c r="R1645" s="50"/>
      <c r="S1645" s="50"/>
      <c r="T1645" s="50"/>
      <c r="U1645" s="50"/>
      <c r="V1645" s="50"/>
      <c r="W1645" s="50"/>
      <c r="X1645" s="50"/>
      <c r="Y1645" s="50"/>
      <c r="Z1645" s="50"/>
      <c r="AA1645" s="50"/>
      <c r="AB1645" s="50"/>
      <c r="AC1645" s="50"/>
      <c r="AD1645" s="50"/>
    </row>
    <row r="1646" spans="18:30" ht="15">
      <c r="R1646" s="50"/>
      <c r="S1646" s="50"/>
      <c r="T1646" s="50"/>
      <c r="U1646" s="50"/>
      <c r="V1646" s="50"/>
      <c r="W1646" s="50"/>
      <c r="X1646" s="50"/>
      <c r="Y1646" s="50"/>
      <c r="Z1646" s="50"/>
      <c r="AA1646" s="50"/>
      <c r="AB1646" s="50"/>
      <c r="AC1646" s="50"/>
      <c r="AD1646" s="50"/>
    </row>
    <row r="1647" spans="18:30" ht="15">
      <c r="R1647" s="50"/>
      <c r="S1647" s="50"/>
      <c r="T1647" s="50"/>
      <c r="U1647" s="50"/>
      <c r="V1647" s="50"/>
      <c r="W1647" s="50"/>
      <c r="X1647" s="50"/>
      <c r="Y1647" s="50"/>
      <c r="Z1647" s="50"/>
      <c r="AA1647" s="50"/>
      <c r="AB1647" s="50"/>
      <c r="AC1647" s="50"/>
      <c r="AD1647" s="50"/>
    </row>
    <row r="1648" spans="18:30" ht="15">
      <c r="R1648" s="50"/>
      <c r="S1648" s="50"/>
      <c r="T1648" s="50"/>
      <c r="U1648" s="50"/>
      <c r="V1648" s="50"/>
      <c r="W1648" s="50"/>
      <c r="X1648" s="50"/>
      <c r="Y1648" s="50"/>
      <c r="Z1648" s="50"/>
      <c r="AA1648" s="50"/>
      <c r="AB1648" s="50"/>
      <c r="AC1648" s="50"/>
      <c r="AD1648" s="50"/>
    </row>
    <row r="1649" spans="18:30" ht="15">
      <c r="R1649" s="50"/>
      <c r="S1649" s="50"/>
      <c r="T1649" s="50"/>
      <c r="U1649" s="50"/>
      <c r="V1649" s="50"/>
      <c r="W1649" s="50"/>
      <c r="X1649" s="50"/>
      <c r="Y1649" s="50"/>
      <c r="Z1649" s="50"/>
      <c r="AA1649" s="50"/>
      <c r="AB1649" s="50"/>
      <c r="AC1649" s="50"/>
      <c r="AD1649" s="50"/>
    </row>
    <row r="1650" spans="18:30" ht="15">
      <c r="R1650" s="50"/>
      <c r="S1650" s="50"/>
      <c r="T1650" s="50"/>
      <c r="U1650" s="50"/>
      <c r="V1650" s="50"/>
      <c r="W1650" s="50"/>
      <c r="X1650" s="50"/>
      <c r="Y1650" s="50"/>
      <c r="Z1650" s="50"/>
      <c r="AA1650" s="50"/>
      <c r="AB1650" s="50"/>
      <c r="AC1650" s="50"/>
      <c r="AD1650" s="50"/>
    </row>
    <row r="1651" spans="18:30" ht="15">
      <c r="R1651" s="50"/>
      <c r="S1651" s="50"/>
      <c r="T1651" s="50"/>
      <c r="U1651" s="50"/>
      <c r="V1651" s="50"/>
      <c r="W1651" s="50"/>
      <c r="X1651" s="50"/>
      <c r="Y1651" s="50"/>
      <c r="Z1651" s="50"/>
      <c r="AA1651" s="50"/>
      <c r="AB1651" s="50"/>
      <c r="AC1651" s="50"/>
      <c r="AD1651" s="50"/>
    </row>
    <row r="1652" spans="18:30" ht="15">
      <c r="R1652" s="50"/>
      <c r="S1652" s="50"/>
      <c r="T1652" s="50"/>
      <c r="U1652" s="50"/>
      <c r="V1652" s="50"/>
      <c r="W1652" s="50"/>
      <c r="X1652" s="50"/>
      <c r="Y1652" s="50"/>
      <c r="Z1652" s="50"/>
      <c r="AA1652" s="50"/>
      <c r="AB1652" s="50"/>
      <c r="AC1652" s="50"/>
      <c r="AD1652" s="50"/>
    </row>
    <row r="1653" spans="18:30" ht="15">
      <c r="R1653" s="50"/>
      <c r="S1653" s="50"/>
      <c r="T1653" s="50"/>
      <c r="U1653" s="50"/>
      <c r="V1653" s="50"/>
      <c r="W1653" s="50"/>
      <c r="X1653" s="50"/>
      <c r="Y1653" s="50"/>
      <c r="Z1653" s="50"/>
      <c r="AA1653" s="50"/>
      <c r="AB1653" s="50"/>
      <c r="AC1653" s="50"/>
      <c r="AD1653" s="50"/>
    </row>
    <row r="1654" spans="18:30" ht="15">
      <c r="R1654" s="50"/>
      <c r="S1654" s="50"/>
      <c r="T1654" s="50"/>
      <c r="U1654" s="50"/>
      <c r="V1654" s="50"/>
      <c r="W1654" s="50"/>
      <c r="X1654" s="50"/>
      <c r="Y1654" s="50"/>
      <c r="Z1654" s="50"/>
      <c r="AA1654" s="50"/>
      <c r="AB1654" s="50"/>
      <c r="AC1654" s="50"/>
      <c r="AD1654" s="50"/>
    </row>
    <row r="1655" spans="18:30" ht="15">
      <c r="R1655" s="50"/>
      <c r="S1655" s="50"/>
      <c r="T1655" s="50"/>
      <c r="U1655" s="50"/>
      <c r="V1655" s="50"/>
      <c r="W1655" s="50"/>
      <c r="X1655" s="50"/>
      <c r="Y1655" s="50"/>
      <c r="Z1655" s="50"/>
      <c r="AA1655" s="50"/>
      <c r="AB1655" s="50"/>
      <c r="AC1655" s="50"/>
      <c r="AD1655" s="50"/>
    </row>
    <row r="1656" spans="18:30" ht="15">
      <c r="R1656" s="50"/>
      <c r="S1656" s="50"/>
      <c r="T1656" s="50"/>
      <c r="U1656" s="50"/>
      <c r="V1656" s="50"/>
      <c r="W1656" s="50"/>
      <c r="X1656" s="50"/>
      <c r="Y1656" s="50"/>
      <c r="Z1656" s="50"/>
      <c r="AA1656" s="50"/>
      <c r="AB1656" s="50"/>
      <c r="AC1656" s="50"/>
      <c r="AD1656" s="50"/>
    </row>
    <row r="1657" spans="18:30" ht="15">
      <c r="R1657" s="50"/>
      <c r="S1657" s="50"/>
      <c r="T1657" s="50"/>
      <c r="U1657" s="50"/>
      <c r="V1657" s="50"/>
      <c r="W1657" s="50"/>
      <c r="X1657" s="50"/>
      <c r="Y1657" s="50"/>
      <c r="Z1657" s="50"/>
      <c r="AA1657" s="50"/>
      <c r="AB1657" s="50"/>
      <c r="AC1657" s="50"/>
      <c r="AD1657" s="50"/>
    </row>
    <row r="1658" spans="18:30" ht="15">
      <c r="R1658" s="50"/>
      <c r="S1658" s="50"/>
      <c r="T1658" s="50"/>
      <c r="U1658" s="50"/>
      <c r="V1658" s="50"/>
      <c r="W1658" s="50"/>
      <c r="X1658" s="50"/>
      <c r="Y1658" s="50"/>
      <c r="Z1658" s="50"/>
      <c r="AA1658" s="50"/>
      <c r="AB1658" s="50"/>
      <c r="AC1658" s="50"/>
      <c r="AD1658" s="50"/>
    </row>
    <row r="1659" spans="18:30" ht="15">
      <c r="R1659" s="50"/>
      <c r="S1659" s="50"/>
      <c r="T1659" s="50"/>
      <c r="U1659" s="50"/>
      <c r="V1659" s="50"/>
      <c r="W1659" s="50"/>
      <c r="X1659" s="50"/>
      <c r="Y1659" s="50"/>
      <c r="Z1659" s="50"/>
      <c r="AA1659" s="50"/>
      <c r="AB1659" s="50"/>
      <c r="AC1659" s="50"/>
      <c r="AD1659" s="50"/>
    </row>
    <row r="1660" spans="18:30" ht="15">
      <c r="R1660" s="50"/>
      <c r="S1660" s="50"/>
      <c r="T1660" s="50"/>
      <c r="U1660" s="50"/>
      <c r="V1660" s="50"/>
      <c r="W1660" s="50"/>
      <c r="X1660" s="50"/>
      <c r="Y1660" s="50"/>
      <c r="Z1660" s="50"/>
      <c r="AA1660" s="50"/>
      <c r="AB1660" s="50"/>
      <c r="AC1660" s="50"/>
      <c r="AD1660" s="50"/>
    </row>
    <row r="1661" spans="18:30" ht="15">
      <c r="R1661" s="50"/>
      <c r="S1661" s="50"/>
      <c r="T1661" s="50"/>
      <c r="U1661" s="50"/>
      <c r="V1661" s="50"/>
      <c r="W1661" s="50"/>
      <c r="X1661" s="50"/>
      <c r="Y1661" s="50"/>
      <c r="Z1661" s="50"/>
      <c r="AA1661" s="50"/>
      <c r="AB1661" s="50"/>
      <c r="AC1661" s="50"/>
      <c r="AD1661" s="50"/>
    </row>
    <row r="1662" spans="18:30" ht="15">
      <c r="R1662" s="50"/>
      <c r="S1662" s="50"/>
      <c r="T1662" s="50"/>
      <c r="U1662" s="50"/>
      <c r="V1662" s="50"/>
      <c r="W1662" s="50"/>
      <c r="X1662" s="50"/>
      <c r="Y1662" s="50"/>
      <c r="Z1662" s="50"/>
      <c r="AA1662" s="50"/>
      <c r="AB1662" s="50"/>
      <c r="AC1662" s="50"/>
      <c r="AD1662" s="50"/>
    </row>
    <row r="1663" spans="18:30" ht="15">
      <c r="R1663" s="50"/>
      <c r="S1663" s="50"/>
      <c r="T1663" s="50"/>
      <c r="U1663" s="50"/>
      <c r="V1663" s="50"/>
      <c r="W1663" s="50"/>
      <c r="X1663" s="50"/>
      <c r="Y1663" s="50"/>
      <c r="Z1663" s="50"/>
      <c r="AA1663" s="50"/>
      <c r="AB1663" s="50"/>
      <c r="AC1663" s="50"/>
      <c r="AD1663" s="50"/>
    </row>
    <row r="1664" spans="18:30" ht="15">
      <c r="R1664" s="50"/>
      <c r="S1664" s="50"/>
      <c r="T1664" s="50"/>
      <c r="U1664" s="50"/>
      <c r="V1664" s="50"/>
      <c r="W1664" s="50"/>
      <c r="X1664" s="50"/>
      <c r="Y1664" s="50"/>
      <c r="Z1664" s="50"/>
      <c r="AA1664" s="50"/>
      <c r="AB1664" s="50"/>
      <c r="AC1664" s="50"/>
      <c r="AD1664" s="50"/>
    </row>
    <row r="1665" spans="18:30" ht="15">
      <c r="R1665" s="50"/>
      <c r="S1665" s="50"/>
      <c r="T1665" s="50"/>
      <c r="U1665" s="50"/>
      <c r="V1665" s="50"/>
      <c r="W1665" s="50"/>
      <c r="X1665" s="50"/>
      <c r="Y1665" s="50"/>
      <c r="Z1665" s="50"/>
      <c r="AA1665" s="50"/>
      <c r="AB1665" s="50"/>
      <c r="AC1665" s="50"/>
      <c r="AD1665" s="50"/>
    </row>
    <row r="1666" spans="18:30" ht="15">
      <c r="R1666" s="50"/>
      <c r="S1666" s="50"/>
      <c r="T1666" s="50"/>
      <c r="U1666" s="50"/>
      <c r="V1666" s="50"/>
      <c r="W1666" s="50"/>
      <c r="X1666" s="50"/>
      <c r="Y1666" s="50"/>
      <c r="Z1666" s="50"/>
      <c r="AA1666" s="50"/>
      <c r="AB1666" s="50"/>
      <c r="AC1666" s="50"/>
      <c r="AD1666" s="50"/>
    </row>
    <row r="1667" spans="18:30" ht="15">
      <c r="R1667" s="50"/>
      <c r="S1667" s="50"/>
      <c r="T1667" s="50"/>
      <c r="U1667" s="50"/>
      <c r="V1667" s="50"/>
      <c r="W1667" s="50"/>
      <c r="X1667" s="50"/>
      <c r="Y1667" s="50"/>
      <c r="Z1667" s="50"/>
      <c r="AA1667" s="50"/>
      <c r="AB1667" s="50"/>
      <c r="AC1667" s="50"/>
      <c r="AD1667" s="50"/>
    </row>
    <row r="1668" spans="18:30" ht="15">
      <c r="R1668" s="50"/>
      <c r="S1668" s="50"/>
      <c r="T1668" s="50"/>
      <c r="U1668" s="50"/>
      <c r="V1668" s="50"/>
      <c r="W1668" s="50"/>
      <c r="X1668" s="50"/>
      <c r="Y1668" s="50"/>
      <c r="Z1668" s="50"/>
      <c r="AA1668" s="50"/>
      <c r="AB1668" s="50"/>
      <c r="AC1668" s="50"/>
      <c r="AD1668" s="50"/>
    </row>
    <row r="1669" spans="18:30" ht="15">
      <c r="R1669" s="50"/>
      <c r="S1669" s="50"/>
      <c r="T1669" s="50"/>
      <c r="U1669" s="50"/>
      <c r="V1669" s="50"/>
      <c r="W1669" s="50"/>
      <c r="X1669" s="50"/>
      <c r="Y1669" s="50"/>
      <c r="Z1669" s="50"/>
      <c r="AA1669" s="50"/>
      <c r="AB1669" s="50"/>
      <c r="AC1669" s="50"/>
      <c r="AD1669" s="50"/>
    </row>
    <row r="1670" spans="18:30" ht="15">
      <c r="R1670" s="50"/>
      <c r="S1670" s="50"/>
      <c r="T1670" s="50"/>
      <c r="U1670" s="50"/>
      <c r="V1670" s="50"/>
      <c r="W1670" s="50"/>
      <c r="X1670" s="50"/>
      <c r="Y1670" s="50"/>
      <c r="Z1670" s="50"/>
      <c r="AA1670" s="50"/>
      <c r="AB1670" s="50"/>
      <c r="AC1670" s="50"/>
      <c r="AD1670" s="50"/>
    </row>
    <row r="1671" spans="18:30" ht="15">
      <c r="R1671" s="50"/>
      <c r="S1671" s="50"/>
      <c r="T1671" s="50"/>
      <c r="U1671" s="50"/>
      <c r="V1671" s="50"/>
      <c r="W1671" s="50"/>
      <c r="X1671" s="50"/>
      <c r="Y1671" s="50"/>
      <c r="Z1671" s="50"/>
      <c r="AA1671" s="50"/>
      <c r="AB1671" s="50"/>
      <c r="AC1671" s="50"/>
      <c r="AD1671" s="50"/>
    </row>
    <row r="1672" spans="18:30" ht="15">
      <c r="R1672" s="50"/>
      <c r="S1672" s="50"/>
      <c r="T1672" s="50"/>
      <c r="U1672" s="50"/>
      <c r="V1672" s="50"/>
      <c r="W1672" s="50"/>
      <c r="X1672" s="50"/>
      <c r="Y1672" s="50"/>
      <c r="Z1672" s="50"/>
      <c r="AA1672" s="50"/>
      <c r="AB1672" s="50"/>
      <c r="AC1672" s="50"/>
      <c r="AD1672" s="50"/>
    </row>
    <row r="1673" spans="18:30" ht="15">
      <c r="R1673" s="50"/>
      <c r="S1673" s="50"/>
      <c r="T1673" s="50"/>
      <c r="U1673" s="50"/>
      <c r="V1673" s="50"/>
      <c r="W1673" s="50"/>
      <c r="X1673" s="50"/>
      <c r="Y1673" s="50"/>
      <c r="Z1673" s="50"/>
      <c r="AA1673" s="50"/>
      <c r="AB1673" s="50"/>
      <c r="AC1673" s="50"/>
      <c r="AD1673" s="50"/>
    </row>
    <row r="1674" spans="18:30" ht="15">
      <c r="R1674" s="50"/>
      <c r="S1674" s="50"/>
      <c r="T1674" s="50"/>
      <c r="U1674" s="50"/>
      <c r="V1674" s="50"/>
      <c r="W1674" s="50"/>
      <c r="X1674" s="50"/>
      <c r="Y1674" s="50"/>
      <c r="Z1674" s="50"/>
      <c r="AA1674" s="50"/>
      <c r="AB1674" s="50"/>
      <c r="AC1674" s="50"/>
      <c r="AD1674" s="50"/>
    </row>
    <row r="1675" spans="18:30" ht="15">
      <c r="R1675" s="50"/>
      <c r="S1675" s="50"/>
      <c r="T1675" s="50"/>
      <c r="U1675" s="50"/>
      <c r="V1675" s="50"/>
      <c r="W1675" s="50"/>
      <c r="X1675" s="50"/>
      <c r="Y1675" s="50"/>
      <c r="Z1675" s="50"/>
      <c r="AA1675" s="50"/>
      <c r="AB1675" s="50"/>
      <c r="AC1675" s="50"/>
      <c r="AD1675" s="50"/>
    </row>
    <row r="1676" spans="18:30" ht="15">
      <c r="R1676" s="50"/>
      <c r="S1676" s="50"/>
      <c r="T1676" s="50"/>
      <c r="U1676" s="50"/>
      <c r="V1676" s="50"/>
      <c r="W1676" s="50"/>
      <c r="X1676" s="50"/>
      <c r="Y1676" s="50"/>
      <c r="Z1676" s="50"/>
      <c r="AA1676" s="50"/>
      <c r="AB1676" s="50"/>
      <c r="AC1676" s="50"/>
      <c r="AD1676" s="50"/>
    </row>
    <row r="1677" spans="18:30" ht="15">
      <c r="R1677" s="50"/>
      <c r="S1677" s="50"/>
      <c r="T1677" s="50"/>
      <c r="U1677" s="50"/>
      <c r="V1677" s="50"/>
      <c r="W1677" s="50"/>
      <c r="X1677" s="50"/>
      <c r="Y1677" s="50"/>
      <c r="Z1677" s="50"/>
      <c r="AA1677" s="50"/>
      <c r="AB1677" s="50"/>
      <c r="AC1677" s="50"/>
      <c r="AD1677" s="50"/>
    </row>
    <row r="1678" spans="18:30" ht="15">
      <c r="R1678" s="50"/>
      <c r="S1678" s="50"/>
      <c r="T1678" s="50"/>
      <c r="U1678" s="50"/>
      <c r="V1678" s="50"/>
      <c r="W1678" s="50"/>
      <c r="X1678" s="50"/>
      <c r="Y1678" s="50"/>
      <c r="Z1678" s="50"/>
      <c r="AA1678" s="50"/>
      <c r="AB1678" s="50"/>
      <c r="AC1678" s="50"/>
      <c r="AD1678" s="50"/>
    </row>
    <row r="1679" spans="18:30" ht="15">
      <c r="R1679" s="50"/>
      <c r="S1679" s="50"/>
      <c r="T1679" s="50"/>
      <c r="U1679" s="50"/>
      <c r="V1679" s="50"/>
      <c r="W1679" s="50"/>
      <c r="X1679" s="50"/>
      <c r="Y1679" s="50"/>
      <c r="Z1679" s="50"/>
      <c r="AA1679" s="50"/>
      <c r="AB1679" s="50"/>
      <c r="AC1679" s="50"/>
      <c r="AD1679" s="50"/>
    </row>
    <row r="1680" spans="18:30" ht="15">
      <c r="R1680" s="50"/>
      <c r="S1680" s="50"/>
      <c r="T1680" s="50"/>
      <c r="U1680" s="50"/>
      <c r="V1680" s="50"/>
      <c r="W1680" s="50"/>
      <c r="X1680" s="50"/>
      <c r="Y1680" s="50"/>
      <c r="Z1680" s="50"/>
      <c r="AA1680" s="50"/>
      <c r="AB1680" s="50"/>
      <c r="AC1680" s="50"/>
      <c r="AD1680" s="50"/>
    </row>
    <row r="1681" spans="18:30" ht="15">
      <c r="R1681" s="50"/>
      <c r="S1681" s="50"/>
      <c r="T1681" s="50"/>
      <c r="U1681" s="50"/>
      <c r="V1681" s="50"/>
      <c r="W1681" s="50"/>
      <c r="X1681" s="50"/>
      <c r="Y1681" s="50"/>
      <c r="Z1681" s="50"/>
      <c r="AA1681" s="50"/>
      <c r="AB1681" s="50"/>
      <c r="AC1681" s="50"/>
      <c r="AD1681" s="50"/>
    </row>
    <row r="1682" spans="18:30" ht="15">
      <c r="R1682" s="50"/>
      <c r="S1682" s="50"/>
      <c r="T1682" s="50"/>
      <c r="U1682" s="50"/>
      <c r="V1682" s="50"/>
      <c r="W1682" s="50"/>
      <c r="X1682" s="50"/>
      <c r="Y1682" s="50"/>
      <c r="Z1682" s="50"/>
      <c r="AA1682" s="50"/>
      <c r="AB1682" s="50"/>
      <c r="AC1682" s="50"/>
      <c r="AD1682" s="50"/>
    </row>
    <row r="1683" spans="18:30" ht="15">
      <c r="R1683" s="50"/>
      <c r="S1683" s="50"/>
      <c r="T1683" s="50"/>
      <c r="U1683" s="50"/>
      <c r="V1683" s="50"/>
      <c r="W1683" s="50"/>
      <c r="X1683" s="50"/>
      <c r="Y1683" s="50"/>
      <c r="Z1683" s="50"/>
      <c r="AA1683" s="50"/>
      <c r="AB1683" s="50"/>
      <c r="AC1683" s="50"/>
      <c r="AD1683" s="50"/>
    </row>
    <row r="1684" spans="18:30" ht="15">
      <c r="R1684" s="50"/>
      <c r="S1684" s="50"/>
      <c r="T1684" s="50"/>
      <c r="U1684" s="50"/>
      <c r="V1684" s="50"/>
      <c r="W1684" s="50"/>
      <c r="X1684" s="50"/>
      <c r="Y1684" s="50"/>
      <c r="Z1684" s="50"/>
      <c r="AA1684" s="50"/>
      <c r="AB1684" s="50"/>
      <c r="AC1684" s="50"/>
      <c r="AD1684" s="50"/>
    </row>
    <row r="1685" spans="18:30" ht="15">
      <c r="R1685" s="50"/>
      <c r="S1685" s="50"/>
      <c r="T1685" s="50"/>
      <c r="U1685" s="50"/>
      <c r="V1685" s="50"/>
      <c r="W1685" s="50"/>
      <c r="X1685" s="50"/>
      <c r="Y1685" s="50"/>
      <c r="Z1685" s="50"/>
      <c r="AA1685" s="50"/>
      <c r="AB1685" s="50"/>
      <c r="AC1685" s="50"/>
      <c r="AD1685" s="50"/>
    </row>
    <row r="1686" spans="18:30" ht="15">
      <c r="R1686" s="50"/>
      <c r="S1686" s="50"/>
      <c r="T1686" s="50"/>
      <c r="U1686" s="50"/>
      <c r="V1686" s="50"/>
      <c r="W1686" s="50"/>
      <c r="X1686" s="50"/>
      <c r="Y1686" s="50"/>
      <c r="Z1686" s="50"/>
      <c r="AA1686" s="50"/>
      <c r="AB1686" s="50"/>
      <c r="AC1686" s="50"/>
      <c r="AD1686" s="50"/>
    </row>
    <row r="1687" spans="18:30" ht="15">
      <c r="R1687" s="50"/>
      <c r="S1687" s="50"/>
      <c r="T1687" s="50"/>
      <c r="U1687" s="50"/>
      <c r="V1687" s="50"/>
      <c r="W1687" s="50"/>
      <c r="X1687" s="50"/>
      <c r="Y1687" s="50"/>
      <c r="Z1687" s="50"/>
      <c r="AA1687" s="50"/>
      <c r="AB1687" s="50"/>
      <c r="AC1687" s="50"/>
      <c r="AD1687" s="50"/>
    </row>
    <row r="1688" spans="18:30" ht="15">
      <c r="R1688" s="50"/>
      <c r="S1688" s="50"/>
      <c r="T1688" s="50"/>
      <c r="U1688" s="50"/>
      <c r="V1688" s="50"/>
      <c r="W1688" s="50"/>
      <c r="X1688" s="50"/>
      <c r="Y1688" s="50"/>
      <c r="Z1688" s="50"/>
      <c r="AA1688" s="50"/>
      <c r="AB1688" s="50"/>
      <c r="AC1688" s="50"/>
      <c r="AD1688" s="50"/>
    </row>
    <row r="1689" spans="18:30" ht="15">
      <c r="R1689" s="50"/>
      <c r="S1689" s="50"/>
      <c r="T1689" s="50"/>
      <c r="U1689" s="50"/>
      <c r="V1689" s="50"/>
      <c r="W1689" s="50"/>
      <c r="X1689" s="50"/>
      <c r="Y1689" s="50"/>
      <c r="Z1689" s="50"/>
      <c r="AA1689" s="50"/>
      <c r="AB1689" s="50"/>
      <c r="AC1689" s="50"/>
      <c r="AD1689" s="50"/>
    </row>
    <row r="1690" spans="18:30" ht="15">
      <c r="R1690" s="50"/>
      <c r="S1690" s="50"/>
      <c r="T1690" s="50"/>
      <c r="U1690" s="50"/>
      <c r="V1690" s="50"/>
      <c r="W1690" s="50"/>
      <c r="X1690" s="50"/>
      <c r="Y1690" s="50"/>
      <c r="Z1690" s="50"/>
      <c r="AA1690" s="50"/>
      <c r="AB1690" s="50"/>
      <c r="AC1690" s="50"/>
      <c r="AD1690" s="50"/>
    </row>
    <row r="1691" spans="18:30" ht="15">
      <c r="R1691" s="50"/>
      <c r="S1691" s="50"/>
      <c r="T1691" s="50"/>
      <c r="U1691" s="50"/>
      <c r="V1691" s="50"/>
      <c r="W1691" s="50"/>
      <c r="X1691" s="50"/>
      <c r="Y1691" s="50"/>
      <c r="Z1691" s="50"/>
      <c r="AA1691" s="50"/>
      <c r="AB1691" s="50"/>
      <c r="AC1691" s="50"/>
      <c r="AD1691" s="50"/>
    </row>
    <row r="1692" spans="18:30" ht="15">
      <c r="R1692" s="50"/>
      <c r="S1692" s="50"/>
      <c r="T1692" s="50"/>
      <c r="U1692" s="50"/>
      <c r="V1692" s="50"/>
      <c r="W1692" s="50"/>
      <c r="X1692" s="50"/>
      <c r="Y1692" s="50"/>
      <c r="Z1692" s="50"/>
      <c r="AA1692" s="50"/>
      <c r="AB1692" s="50"/>
      <c r="AC1692" s="50"/>
      <c r="AD1692" s="50"/>
    </row>
    <row r="1693" spans="18:30" ht="15">
      <c r="R1693" s="50"/>
      <c r="S1693" s="50"/>
      <c r="T1693" s="50"/>
      <c r="U1693" s="50"/>
      <c r="V1693" s="50"/>
      <c r="W1693" s="50"/>
      <c r="X1693" s="50"/>
      <c r="Y1693" s="50"/>
      <c r="Z1693" s="50"/>
      <c r="AA1693" s="50"/>
      <c r="AB1693" s="50"/>
      <c r="AC1693" s="50"/>
      <c r="AD1693" s="50"/>
    </row>
    <row r="1694" spans="18:30" ht="15">
      <c r="R1694" s="50"/>
      <c r="S1694" s="50"/>
      <c r="T1694" s="50"/>
      <c r="U1694" s="50"/>
      <c r="V1694" s="50"/>
      <c r="W1694" s="50"/>
      <c r="X1694" s="50"/>
      <c r="Y1694" s="50"/>
      <c r="Z1694" s="50"/>
      <c r="AA1694" s="50"/>
      <c r="AB1694" s="50"/>
      <c r="AC1694" s="50"/>
      <c r="AD1694" s="50"/>
    </row>
    <row r="1695" spans="18:30" ht="15">
      <c r="R1695" s="50"/>
      <c r="S1695" s="50"/>
      <c r="T1695" s="50"/>
      <c r="U1695" s="50"/>
      <c r="V1695" s="50"/>
      <c r="W1695" s="50"/>
      <c r="X1695" s="50"/>
      <c r="Y1695" s="50"/>
      <c r="Z1695" s="50"/>
      <c r="AA1695" s="50"/>
      <c r="AB1695" s="50"/>
      <c r="AC1695" s="50"/>
      <c r="AD1695" s="50"/>
    </row>
    <row r="1696" spans="18:30" ht="15">
      <c r="R1696" s="50"/>
      <c r="S1696" s="50"/>
      <c r="T1696" s="50"/>
      <c r="U1696" s="50"/>
      <c r="V1696" s="50"/>
      <c r="W1696" s="50"/>
      <c r="X1696" s="50"/>
      <c r="Y1696" s="50"/>
      <c r="Z1696" s="50"/>
      <c r="AA1696" s="50"/>
      <c r="AB1696" s="50"/>
      <c r="AC1696" s="50"/>
      <c r="AD1696" s="50"/>
    </row>
    <row r="1697" spans="18:30" ht="15">
      <c r="R1697" s="50"/>
      <c r="S1697" s="50"/>
      <c r="T1697" s="50"/>
      <c r="U1697" s="50"/>
      <c r="V1697" s="50"/>
      <c r="W1697" s="50"/>
      <c r="X1697" s="50"/>
      <c r="Y1697" s="50"/>
      <c r="Z1697" s="50"/>
      <c r="AA1697" s="50"/>
      <c r="AB1697" s="50"/>
      <c r="AC1697" s="50"/>
      <c r="AD1697" s="50"/>
    </row>
    <row r="1698" spans="18:30" ht="15">
      <c r="R1698" s="50"/>
      <c r="S1698" s="50"/>
      <c r="T1698" s="50"/>
      <c r="U1698" s="50"/>
      <c r="V1698" s="50"/>
      <c r="W1698" s="50"/>
      <c r="X1698" s="50"/>
      <c r="Y1698" s="50"/>
      <c r="Z1698" s="50"/>
      <c r="AA1698" s="50"/>
      <c r="AB1698" s="50"/>
      <c r="AC1698" s="50"/>
      <c r="AD1698" s="50"/>
    </row>
    <row r="1699" spans="18:30" ht="15">
      <c r="R1699" s="50"/>
      <c r="S1699" s="50"/>
      <c r="T1699" s="50"/>
      <c r="U1699" s="50"/>
      <c r="V1699" s="50"/>
      <c r="W1699" s="50"/>
      <c r="X1699" s="50"/>
      <c r="Y1699" s="50"/>
      <c r="Z1699" s="50"/>
      <c r="AA1699" s="50"/>
      <c r="AB1699" s="50"/>
      <c r="AC1699" s="50"/>
      <c r="AD1699" s="50"/>
    </row>
    <row r="1700" spans="18:30" ht="15">
      <c r="R1700" s="50"/>
      <c r="S1700" s="50"/>
      <c r="T1700" s="50"/>
      <c r="U1700" s="50"/>
      <c r="V1700" s="50"/>
      <c r="W1700" s="50"/>
      <c r="X1700" s="50"/>
      <c r="Y1700" s="50"/>
      <c r="Z1700" s="50"/>
      <c r="AA1700" s="50"/>
      <c r="AB1700" s="50"/>
      <c r="AC1700" s="50"/>
      <c r="AD1700" s="50"/>
    </row>
    <row r="1701" spans="18:30" ht="15">
      <c r="R1701" s="50"/>
      <c r="S1701" s="50"/>
      <c r="T1701" s="50"/>
      <c r="U1701" s="50"/>
      <c r="V1701" s="50"/>
      <c r="W1701" s="50"/>
      <c r="X1701" s="50"/>
      <c r="Y1701" s="50"/>
      <c r="Z1701" s="50"/>
      <c r="AA1701" s="50"/>
      <c r="AB1701" s="50"/>
      <c r="AC1701" s="50"/>
      <c r="AD1701" s="50"/>
    </row>
    <row r="1702" spans="18:30" ht="15">
      <c r="R1702" s="50"/>
      <c r="S1702" s="50"/>
      <c r="T1702" s="50"/>
      <c r="U1702" s="50"/>
      <c r="V1702" s="50"/>
      <c r="W1702" s="50"/>
      <c r="X1702" s="50"/>
      <c r="Y1702" s="50"/>
      <c r="Z1702" s="50"/>
      <c r="AA1702" s="50"/>
      <c r="AB1702" s="50"/>
      <c r="AC1702" s="50"/>
      <c r="AD1702" s="50"/>
    </row>
    <row r="1703" spans="18:30" ht="15">
      <c r="R1703" s="50"/>
      <c r="S1703" s="50"/>
      <c r="T1703" s="50"/>
      <c r="U1703" s="50"/>
      <c r="V1703" s="50"/>
      <c r="W1703" s="50"/>
      <c r="X1703" s="50"/>
      <c r="Y1703" s="50"/>
      <c r="Z1703" s="50"/>
      <c r="AA1703" s="50"/>
      <c r="AB1703" s="50"/>
      <c r="AC1703" s="50"/>
      <c r="AD1703" s="50"/>
    </row>
    <row r="1704" spans="18:30" ht="15">
      <c r="R1704" s="50"/>
      <c r="S1704" s="50"/>
      <c r="T1704" s="50"/>
      <c r="U1704" s="50"/>
      <c r="V1704" s="50"/>
      <c r="W1704" s="50"/>
      <c r="X1704" s="50"/>
      <c r="Y1704" s="50"/>
      <c r="Z1704" s="50"/>
      <c r="AA1704" s="50"/>
      <c r="AB1704" s="50"/>
      <c r="AC1704" s="50"/>
      <c r="AD1704" s="50"/>
    </row>
    <row r="1705" spans="18:30" ht="15">
      <c r="R1705" s="50"/>
      <c r="S1705" s="50"/>
      <c r="T1705" s="50"/>
      <c r="U1705" s="50"/>
      <c r="V1705" s="50"/>
      <c r="W1705" s="50"/>
      <c r="X1705" s="50"/>
      <c r="Y1705" s="50"/>
      <c r="Z1705" s="50"/>
      <c r="AA1705" s="50"/>
      <c r="AB1705" s="50"/>
      <c r="AC1705" s="50"/>
      <c r="AD1705" s="50"/>
    </row>
    <row r="1706" spans="18:30" ht="15">
      <c r="R1706" s="50"/>
      <c r="S1706" s="50"/>
      <c r="T1706" s="50"/>
      <c r="U1706" s="50"/>
      <c r="V1706" s="50"/>
      <c r="W1706" s="50"/>
      <c r="X1706" s="50"/>
      <c r="Y1706" s="50"/>
      <c r="Z1706" s="50"/>
      <c r="AA1706" s="50"/>
      <c r="AB1706" s="50"/>
      <c r="AC1706" s="50"/>
      <c r="AD1706" s="50"/>
    </row>
    <row r="1707" spans="18:30" ht="15">
      <c r="R1707" s="50"/>
      <c r="S1707" s="50"/>
      <c r="T1707" s="50"/>
      <c r="U1707" s="50"/>
      <c r="V1707" s="50"/>
      <c r="W1707" s="50"/>
      <c r="X1707" s="50"/>
      <c r="Y1707" s="50"/>
      <c r="Z1707" s="50"/>
      <c r="AA1707" s="50"/>
      <c r="AB1707" s="50"/>
      <c r="AC1707" s="50"/>
      <c r="AD1707" s="50"/>
    </row>
    <row r="1708" spans="18:30" ht="15">
      <c r="R1708" s="50"/>
      <c r="S1708" s="50"/>
      <c r="T1708" s="50"/>
      <c r="U1708" s="50"/>
      <c r="V1708" s="50"/>
      <c r="W1708" s="50"/>
      <c r="X1708" s="50"/>
      <c r="Y1708" s="50"/>
      <c r="Z1708" s="50"/>
      <c r="AA1708" s="50"/>
      <c r="AB1708" s="50"/>
      <c r="AC1708" s="50"/>
      <c r="AD1708" s="50"/>
    </row>
    <row r="1709" spans="18:30" ht="15">
      <c r="R1709" s="50"/>
      <c r="S1709" s="50"/>
      <c r="T1709" s="50"/>
      <c r="U1709" s="50"/>
      <c r="V1709" s="50"/>
      <c r="W1709" s="50"/>
      <c r="X1709" s="50"/>
      <c r="Y1709" s="50"/>
      <c r="Z1709" s="50"/>
      <c r="AA1709" s="50"/>
      <c r="AB1709" s="50"/>
      <c r="AC1709" s="50"/>
      <c r="AD1709" s="50"/>
    </row>
    <row r="1710" spans="18:30" ht="15">
      <c r="R1710" s="50"/>
      <c r="S1710" s="50"/>
      <c r="T1710" s="50"/>
      <c r="U1710" s="50"/>
      <c r="V1710" s="50"/>
      <c r="W1710" s="50"/>
      <c r="X1710" s="50"/>
      <c r="Y1710" s="50"/>
      <c r="Z1710" s="50"/>
      <c r="AA1710" s="50"/>
      <c r="AB1710" s="50"/>
      <c r="AC1710" s="50"/>
      <c r="AD1710" s="50"/>
    </row>
    <row r="1711" spans="18:30" ht="15">
      <c r="R1711" s="50"/>
      <c r="S1711" s="50"/>
      <c r="T1711" s="50"/>
      <c r="U1711" s="50"/>
      <c r="V1711" s="50"/>
      <c r="W1711" s="50"/>
      <c r="X1711" s="50"/>
      <c r="Y1711" s="50"/>
      <c r="Z1711" s="50"/>
      <c r="AA1711" s="50"/>
      <c r="AB1711" s="50"/>
      <c r="AC1711" s="50"/>
      <c r="AD1711" s="50"/>
    </row>
    <row r="1712" spans="18:30" ht="15">
      <c r="R1712" s="50"/>
      <c r="S1712" s="50"/>
      <c r="T1712" s="50"/>
      <c r="U1712" s="50"/>
      <c r="V1712" s="50"/>
      <c r="W1712" s="50"/>
      <c r="X1712" s="50"/>
      <c r="Y1712" s="50"/>
      <c r="Z1712" s="50"/>
      <c r="AA1712" s="50"/>
      <c r="AB1712" s="50"/>
      <c r="AC1712" s="50"/>
      <c r="AD1712" s="50"/>
    </row>
    <row r="1713" spans="18:30" ht="15">
      <c r="R1713" s="50"/>
      <c r="S1713" s="50"/>
      <c r="T1713" s="50"/>
      <c r="U1713" s="50"/>
      <c r="V1713" s="50"/>
      <c r="W1713" s="50"/>
      <c r="X1713" s="50"/>
      <c r="Y1713" s="50"/>
      <c r="Z1713" s="50"/>
      <c r="AA1713" s="50"/>
      <c r="AB1713" s="50"/>
      <c r="AC1713" s="50"/>
      <c r="AD1713" s="50"/>
    </row>
    <row r="1714" spans="18:30" ht="15">
      <c r="R1714" s="50"/>
      <c r="S1714" s="50"/>
      <c r="T1714" s="50"/>
      <c r="U1714" s="50"/>
      <c r="V1714" s="50"/>
      <c r="W1714" s="50"/>
      <c r="X1714" s="50"/>
      <c r="Y1714" s="50"/>
      <c r="Z1714" s="50"/>
      <c r="AA1714" s="50"/>
      <c r="AB1714" s="50"/>
      <c r="AC1714" s="50"/>
      <c r="AD1714" s="50"/>
    </row>
    <row r="1715" spans="18:30" ht="15">
      <c r="R1715" s="50"/>
      <c r="S1715" s="50"/>
      <c r="T1715" s="50"/>
      <c r="U1715" s="50"/>
      <c r="V1715" s="50"/>
      <c r="W1715" s="50"/>
      <c r="X1715" s="50"/>
      <c r="Y1715" s="50"/>
      <c r="Z1715" s="50"/>
      <c r="AA1715" s="50"/>
      <c r="AB1715" s="50"/>
      <c r="AC1715" s="50"/>
      <c r="AD1715" s="50"/>
    </row>
    <row r="1716" spans="18:30" ht="15">
      <c r="R1716" s="50"/>
      <c r="S1716" s="50"/>
      <c r="T1716" s="50"/>
      <c r="U1716" s="50"/>
      <c r="V1716" s="50"/>
      <c r="W1716" s="50"/>
      <c r="X1716" s="50"/>
      <c r="Y1716" s="50"/>
      <c r="Z1716" s="50"/>
      <c r="AA1716" s="50"/>
      <c r="AB1716" s="50"/>
      <c r="AC1716" s="50"/>
      <c r="AD1716" s="50"/>
    </row>
    <row r="1717" spans="18:30" ht="15">
      <c r="R1717" s="50"/>
      <c r="S1717" s="50"/>
      <c r="T1717" s="50"/>
      <c r="U1717" s="50"/>
      <c r="V1717" s="50"/>
      <c r="W1717" s="50"/>
      <c r="X1717" s="50"/>
      <c r="Y1717" s="50"/>
      <c r="Z1717" s="50"/>
      <c r="AA1717" s="50"/>
      <c r="AB1717" s="50"/>
      <c r="AC1717" s="50"/>
      <c r="AD1717" s="50"/>
    </row>
    <row r="1718" spans="18:30" ht="15">
      <c r="R1718" s="50"/>
      <c r="S1718" s="50"/>
      <c r="T1718" s="50"/>
      <c r="U1718" s="50"/>
      <c r="V1718" s="50"/>
      <c r="W1718" s="50"/>
      <c r="X1718" s="50"/>
      <c r="Y1718" s="50"/>
      <c r="Z1718" s="50"/>
      <c r="AA1718" s="50"/>
      <c r="AB1718" s="50"/>
      <c r="AC1718" s="50"/>
      <c r="AD1718" s="50"/>
    </row>
    <row r="1719" spans="18:30" ht="15">
      <c r="R1719" s="50"/>
      <c r="S1719" s="50"/>
      <c r="T1719" s="50"/>
      <c r="U1719" s="50"/>
      <c r="V1719" s="50"/>
      <c r="W1719" s="50"/>
      <c r="X1719" s="50"/>
      <c r="Y1719" s="50"/>
      <c r="Z1719" s="50"/>
      <c r="AA1719" s="50"/>
      <c r="AB1719" s="50"/>
      <c r="AC1719" s="50"/>
      <c r="AD1719" s="50"/>
    </row>
    <row r="1720" spans="18:30" ht="15">
      <c r="R1720" s="50"/>
      <c r="S1720" s="50"/>
      <c r="T1720" s="50"/>
      <c r="U1720" s="50"/>
      <c r="V1720" s="50"/>
      <c r="W1720" s="50"/>
      <c r="X1720" s="50"/>
      <c r="Y1720" s="50"/>
      <c r="Z1720" s="50"/>
      <c r="AA1720" s="50"/>
      <c r="AB1720" s="50"/>
      <c r="AC1720" s="50"/>
      <c r="AD1720" s="50"/>
    </row>
    <row r="1721" spans="18:30" ht="15">
      <c r="R1721" s="50"/>
      <c r="S1721" s="50"/>
      <c r="T1721" s="50"/>
      <c r="U1721" s="50"/>
      <c r="V1721" s="50"/>
      <c r="W1721" s="50"/>
      <c r="X1721" s="50"/>
      <c r="Y1721" s="50"/>
      <c r="Z1721" s="50"/>
      <c r="AA1721" s="50"/>
      <c r="AB1721" s="50"/>
      <c r="AC1721" s="50"/>
      <c r="AD1721" s="50"/>
    </row>
    <row r="1722" spans="18:30" ht="15">
      <c r="R1722" s="50"/>
      <c r="S1722" s="50"/>
      <c r="T1722" s="50"/>
      <c r="U1722" s="50"/>
      <c r="V1722" s="50"/>
      <c r="W1722" s="50"/>
      <c r="X1722" s="50"/>
      <c r="Y1722" s="50"/>
      <c r="Z1722" s="50"/>
      <c r="AA1722" s="50"/>
      <c r="AB1722" s="50"/>
      <c r="AC1722" s="50"/>
      <c r="AD1722" s="50"/>
    </row>
    <row r="1723" spans="18:30" ht="15">
      <c r="R1723" s="50"/>
      <c r="S1723" s="50"/>
      <c r="T1723" s="50"/>
      <c r="U1723" s="50"/>
      <c r="V1723" s="50"/>
      <c r="W1723" s="50"/>
      <c r="X1723" s="50"/>
      <c r="Y1723" s="50"/>
      <c r="Z1723" s="50"/>
      <c r="AA1723" s="50"/>
      <c r="AB1723" s="50"/>
      <c r="AC1723" s="50"/>
      <c r="AD1723" s="50"/>
    </row>
    <row r="1724" spans="18:30" ht="15">
      <c r="R1724" s="50"/>
      <c r="S1724" s="50"/>
      <c r="T1724" s="50"/>
      <c r="U1724" s="50"/>
      <c r="V1724" s="50"/>
      <c r="W1724" s="50"/>
      <c r="X1724" s="50"/>
      <c r="Y1724" s="50"/>
      <c r="Z1724" s="50"/>
      <c r="AA1724" s="50"/>
      <c r="AB1724" s="50"/>
      <c r="AC1724" s="50"/>
      <c r="AD1724" s="50"/>
    </row>
    <row r="1725" spans="18:30" ht="15">
      <c r="R1725" s="50"/>
      <c r="S1725" s="50"/>
      <c r="T1725" s="50"/>
      <c r="U1725" s="50"/>
      <c r="V1725" s="50"/>
      <c r="W1725" s="50"/>
      <c r="X1725" s="50"/>
      <c r="Y1725" s="50"/>
      <c r="Z1725" s="50"/>
      <c r="AA1725" s="50"/>
      <c r="AB1725" s="50"/>
      <c r="AC1725" s="50"/>
      <c r="AD1725" s="50"/>
    </row>
    <row r="1726" spans="18:30" ht="15">
      <c r="R1726" s="50"/>
      <c r="S1726" s="50"/>
      <c r="T1726" s="50"/>
      <c r="U1726" s="50"/>
      <c r="V1726" s="50"/>
      <c r="W1726" s="50"/>
      <c r="X1726" s="50"/>
      <c r="Y1726" s="50"/>
      <c r="Z1726" s="50"/>
      <c r="AA1726" s="50"/>
      <c r="AB1726" s="50"/>
      <c r="AC1726" s="50"/>
      <c r="AD1726" s="50"/>
    </row>
    <row r="1727" spans="18:30" ht="15">
      <c r="R1727" s="50"/>
      <c r="S1727" s="50"/>
      <c r="T1727" s="50"/>
      <c r="U1727" s="50"/>
      <c r="V1727" s="50"/>
      <c r="W1727" s="50"/>
      <c r="X1727" s="50"/>
      <c r="Y1727" s="50"/>
      <c r="Z1727" s="50"/>
      <c r="AA1727" s="50"/>
      <c r="AB1727" s="50"/>
      <c r="AC1727" s="50"/>
      <c r="AD1727" s="50"/>
    </row>
    <row r="1728" spans="18:30" ht="15">
      <c r="R1728" s="50"/>
      <c r="S1728" s="50"/>
      <c r="T1728" s="50"/>
      <c r="U1728" s="50"/>
      <c r="V1728" s="50"/>
      <c r="W1728" s="50"/>
      <c r="X1728" s="50"/>
      <c r="Y1728" s="50"/>
      <c r="Z1728" s="50"/>
      <c r="AA1728" s="50"/>
      <c r="AB1728" s="50"/>
      <c r="AC1728" s="50"/>
      <c r="AD1728" s="50"/>
    </row>
    <row r="1729" spans="18:30" ht="15">
      <c r="R1729" s="50"/>
      <c r="S1729" s="50"/>
      <c r="T1729" s="50"/>
      <c r="U1729" s="50"/>
      <c r="V1729" s="50"/>
      <c r="W1729" s="50"/>
      <c r="X1729" s="50"/>
      <c r="Y1729" s="50"/>
      <c r="Z1729" s="50"/>
      <c r="AA1729" s="50"/>
      <c r="AB1729" s="50"/>
      <c r="AC1729" s="50"/>
      <c r="AD1729" s="50"/>
    </row>
    <row r="1730" spans="18:30" ht="15">
      <c r="R1730" s="50"/>
      <c r="S1730" s="50"/>
      <c r="T1730" s="50"/>
      <c r="U1730" s="50"/>
      <c r="V1730" s="50"/>
      <c r="W1730" s="50"/>
      <c r="X1730" s="50"/>
      <c r="Y1730" s="50"/>
      <c r="Z1730" s="50"/>
      <c r="AA1730" s="50"/>
      <c r="AB1730" s="50"/>
      <c r="AC1730" s="50"/>
      <c r="AD1730" s="50"/>
    </row>
    <row r="1731" spans="18:30" ht="15">
      <c r="R1731" s="50"/>
      <c r="S1731" s="50"/>
      <c r="T1731" s="50"/>
      <c r="U1731" s="50"/>
      <c r="V1731" s="50"/>
      <c r="W1731" s="50"/>
      <c r="X1731" s="50"/>
      <c r="Y1731" s="50"/>
      <c r="Z1731" s="50"/>
      <c r="AA1731" s="50"/>
      <c r="AB1731" s="50"/>
      <c r="AC1731" s="50"/>
      <c r="AD1731" s="50"/>
    </row>
    <row r="1732" spans="18:30" ht="15">
      <c r="R1732" s="50"/>
      <c r="S1732" s="50"/>
      <c r="T1732" s="50"/>
      <c r="U1732" s="50"/>
      <c r="V1732" s="50"/>
      <c r="W1732" s="50"/>
      <c r="X1732" s="50"/>
      <c r="Y1732" s="50"/>
      <c r="Z1732" s="50"/>
      <c r="AA1732" s="50"/>
      <c r="AB1732" s="50"/>
      <c r="AC1732" s="50"/>
      <c r="AD1732" s="50"/>
    </row>
    <row r="1733" spans="18:30" ht="15">
      <c r="R1733" s="50"/>
      <c r="S1733" s="50"/>
      <c r="T1733" s="50"/>
      <c r="U1733" s="50"/>
      <c r="V1733" s="50"/>
      <c r="W1733" s="50"/>
      <c r="X1733" s="50"/>
      <c r="Y1733" s="50"/>
      <c r="Z1733" s="50"/>
      <c r="AA1733" s="50"/>
      <c r="AB1733" s="50"/>
      <c r="AC1733" s="50"/>
      <c r="AD1733" s="50"/>
    </row>
    <row r="1734" spans="18:30" ht="15">
      <c r="R1734" s="50"/>
      <c r="S1734" s="50"/>
      <c r="T1734" s="50"/>
      <c r="U1734" s="50"/>
      <c r="V1734" s="50"/>
      <c r="W1734" s="50"/>
      <c r="X1734" s="50"/>
      <c r="Y1734" s="50"/>
      <c r="Z1734" s="50"/>
      <c r="AA1734" s="50"/>
      <c r="AB1734" s="50"/>
      <c r="AC1734" s="50"/>
      <c r="AD1734" s="50"/>
    </row>
    <row r="1735" spans="18:30" ht="15">
      <c r="R1735" s="50"/>
      <c r="S1735" s="50"/>
      <c r="T1735" s="50"/>
      <c r="U1735" s="50"/>
      <c r="V1735" s="50"/>
      <c r="W1735" s="50"/>
      <c r="X1735" s="50"/>
      <c r="Y1735" s="50"/>
      <c r="Z1735" s="50"/>
      <c r="AA1735" s="50"/>
      <c r="AB1735" s="50"/>
      <c r="AC1735" s="50"/>
      <c r="AD1735" s="50"/>
    </row>
    <row r="1736" spans="18:30" ht="15">
      <c r="R1736" s="50"/>
      <c r="S1736" s="50"/>
      <c r="T1736" s="50"/>
      <c r="U1736" s="50"/>
      <c r="V1736" s="50"/>
      <c r="W1736" s="50"/>
      <c r="X1736" s="50"/>
      <c r="Y1736" s="50"/>
      <c r="Z1736" s="50"/>
      <c r="AA1736" s="50"/>
      <c r="AB1736" s="50"/>
      <c r="AC1736" s="50"/>
      <c r="AD1736" s="50"/>
    </row>
    <row r="1737" spans="18:30" ht="15">
      <c r="R1737" s="50"/>
      <c r="S1737" s="50"/>
      <c r="T1737" s="50"/>
      <c r="U1737" s="50"/>
      <c r="V1737" s="50"/>
      <c r="W1737" s="50"/>
      <c r="X1737" s="50"/>
      <c r="Y1737" s="50"/>
      <c r="Z1737" s="50"/>
      <c r="AA1737" s="50"/>
      <c r="AB1737" s="50"/>
      <c r="AC1737" s="50"/>
      <c r="AD1737" s="50"/>
    </row>
    <row r="1738" spans="18:30" ht="15">
      <c r="R1738" s="50"/>
      <c r="S1738" s="50"/>
      <c r="T1738" s="50"/>
      <c r="U1738" s="50"/>
      <c r="V1738" s="50"/>
      <c r="W1738" s="50"/>
      <c r="X1738" s="50"/>
      <c r="Y1738" s="50"/>
      <c r="Z1738" s="50"/>
      <c r="AA1738" s="50"/>
      <c r="AB1738" s="50"/>
      <c r="AC1738" s="50"/>
      <c r="AD1738" s="50"/>
    </row>
    <row r="1739" spans="18:30" ht="15">
      <c r="R1739" s="50"/>
      <c r="S1739" s="50"/>
      <c r="T1739" s="50"/>
      <c r="U1739" s="50"/>
      <c r="V1739" s="50"/>
      <c r="W1739" s="50"/>
      <c r="X1739" s="50"/>
      <c r="Y1739" s="50"/>
      <c r="Z1739" s="50"/>
      <c r="AA1739" s="50"/>
      <c r="AB1739" s="50"/>
      <c r="AC1739" s="50"/>
      <c r="AD1739" s="50"/>
    </row>
    <row r="1740" spans="18:30" ht="15">
      <c r="R1740" s="50"/>
      <c r="S1740" s="50"/>
      <c r="T1740" s="50"/>
      <c r="U1740" s="50"/>
      <c r="V1740" s="50"/>
      <c r="W1740" s="50"/>
      <c r="X1740" s="50"/>
      <c r="Y1740" s="50"/>
      <c r="Z1740" s="50"/>
      <c r="AA1740" s="50"/>
      <c r="AB1740" s="50"/>
      <c r="AC1740" s="50"/>
      <c r="AD1740" s="50"/>
    </row>
    <row r="1741" spans="18:30" ht="15">
      <c r="R1741" s="50"/>
      <c r="S1741" s="50"/>
      <c r="T1741" s="50"/>
      <c r="U1741" s="50"/>
      <c r="V1741" s="50"/>
      <c r="W1741" s="50"/>
      <c r="X1741" s="50"/>
      <c r="Y1741" s="50"/>
      <c r="Z1741" s="50"/>
      <c r="AA1741" s="50"/>
      <c r="AB1741" s="50"/>
      <c r="AC1741" s="50"/>
      <c r="AD1741" s="50"/>
    </row>
    <row r="1742" spans="18:30" ht="15">
      <c r="R1742" s="50"/>
      <c r="S1742" s="50"/>
      <c r="T1742" s="50"/>
      <c r="U1742" s="50"/>
      <c r="V1742" s="50"/>
      <c r="W1742" s="50"/>
      <c r="X1742" s="50"/>
      <c r="Y1742" s="50"/>
      <c r="Z1742" s="50"/>
      <c r="AA1742" s="50"/>
      <c r="AB1742" s="50"/>
      <c r="AC1742" s="50"/>
      <c r="AD1742" s="50"/>
    </row>
    <row r="1743" spans="18:30" ht="15">
      <c r="R1743" s="50"/>
      <c r="S1743" s="50"/>
      <c r="T1743" s="50"/>
      <c r="U1743" s="50"/>
      <c r="V1743" s="50"/>
      <c r="W1743" s="50"/>
      <c r="X1743" s="50"/>
      <c r="Y1743" s="50"/>
      <c r="Z1743" s="50"/>
      <c r="AA1743" s="50"/>
      <c r="AB1743" s="50"/>
      <c r="AC1743" s="50"/>
      <c r="AD1743" s="50"/>
    </row>
    <row r="1744" spans="18:30" ht="15">
      <c r="R1744" s="50"/>
      <c r="S1744" s="50"/>
      <c r="T1744" s="50"/>
      <c r="U1744" s="50"/>
      <c r="V1744" s="50"/>
      <c r="W1744" s="50"/>
      <c r="X1744" s="50"/>
      <c r="Y1744" s="50"/>
      <c r="Z1744" s="50"/>
      <c r="AA1744" s="50"/>
      <c r="AB1744" s="50"/>
      <c r="AC1744" s="50"/>
      <c r="AD1744" s="50"/>
    </row>
    <row r="1745" spans="18:30" ht="15">
      <c r="R1745" s="50"/>
      <c r="S1745" s="50"/>
      <c r="T1745" s="50"/>
      <c r="U1745" s="50"/>
      <c r="V1745" s="50"/>
      <c r="W1745" s="50"/>
      <c r="X1745" s="50"/>
      <c r="Y1745" s="50"/>
      <c r="Z1745" s="50"/>
      <c r="AA1745" s="50"/>
      <c r="AB1745" s="50"/>
      <c r="AC1745" s="50"/>
      <c r="AD1745" s="50"/>
    </row>
    <row r="1746" spans="18:30" ht="15">
      <c r="R1746" s="50"/>
      <c r="S1746" s="50"/>
      <c r="T1746" s="50"/>
      <c r="U1746" s="50"/>
      <c r="V1746" s="50"/>
      <c r="W1746" s="50"/>
      <c r="X1746" s="50"/>
      <c r="Y1746" s="50"/>
      <c r="Z1746" s="50"/>
      <c r="AA1746" s="50"/>
      <c r="AB1746" s="50"/>
      <c r="AC1746" s="50"/>
      <c r="AD1746" s="50"/>
    </row>
    <row r="1747" spans="18:30" ht="15">
      <c r="R1747" s="50"/>
      <c r="S1747" s="50"/>
      <c r="T1747" s="50"/>
      <c r="U1747" s="50"/>
      <c r="V1747" s="50"/>
      <c r="W1747" s="50"/>
      <c r="X1747" s="50"/>
      <c r="Y1747" s="50"/>
      <c r="Z1747" s="50"/>
      <c r="AA1747" s="50"/>
      <c r="AB1747" s="50"/>
      <c r="AC1747" s="50"/>
      <c r="AD1747" s="50"/>
    </row>
    <row r="1748" spans="18:30" ht="15">
      <c r="R1748" s="50"/>
      <c r="S1748" s="50"/>
      <c r="T1748" s="50"/>
      <c r="U1748" s="50"/>
      <c r="V1748" s="50"/>
      <c r="W1748" s="50"/>
      <c r="X1748" s="50"/>
      <c r="Y1748" s="50"/>
      <c r="Z1748" s="50"/>
      <c r="AA1748" s="50"/>
      <c r="AB1748" s="50"/>
      <c r="AC1748" s="50"/>
      <c r="AD1748" s="50"/>
    </row>
    <row r="1749" spans="18:30" ht="15">
      <c r="R1749" s="50"/>
      <c r="S1749" s="50"/>
      <c r="T1749" s="50"/>
      <c r="U1749" s="50"/>
      <c r="V1749" s="50"/>
      <c r="W1749" s="50"/>
      <c r="X1749" s="50"/>
      <c r="Y1749" s="50"/>
      <c r="Z1749" s="50"/>
      <c r="AA1749" s="50"/>
      <c r="AB1749" s="50"/>
      <c r="AC1749" s="50"/>
      <c r="AD1749" s="50"/>
    </row>
    <row r="1750" spans="18:30" ht="15">
      <c r="R1750" s="50"/>
      <c r="S1750" s="50"/>
      <c r="T1750" s="50"/>
      <c r="U1750" s="50"/>
      <c r="V1750" s="50"/>
      <c r="W1750" s="50"/>
      <c r="X1750" s="50"/>
      <c r="Y1750" s="50"/>
      <c r="Z1750" s="50"/>
      <c r="AA1750" s="50"/>
      <c r="AB1750" s="50"/>
      <c r="AC1750" s="50"/>
      <c r="AD1750" s="50"/>
    </row>
    <row r="1751" spans="18:30" ht="15">
      <c r="R1751" s="50"/>
      <c r="S1751" s="50"/>
      <c r="T1751" s="50"/>
      <c r="U1751" s="50"/>
      <c r="V1751" s="50"/>
      <c r="W1751" s="50"/>
      <c r="X1751" s="50"/>
      <c r="Y1751" s="50"/>
      <c r="Z1751" s="50"/>
      <c r="AA1751" s="50"/>
      <c r="AB1751" s="50"/>
      <c r="AC1751" s="50"/>
      <c r="AD1751" s="50"/>
    </row>
    <row r="1752" spans="18:30" ht="15">
      <c r="R1752" s="50"/>
      <c r="S1752" s="50"/>
      <c r="T1752" s="50"/>
      <c r="U1752" s="50"/>
      <c r="V1752" s="50"/>
      <c r="W1752" s="50"/>
      <c r="X1752" s="50"/>
      <c r="Y1752" s="50"/>
      <c r="Z1752" s="50"/>
      <c r="AA1752" s="50"/>
      <c r="AB1752" s="50"/>
      <c r="AC1752" s="50"/>
      <c r="AD1752" s="50"/>
    </row>
    <row r="1753" spans="18:30" ht="15">
      <c r="R1753" s="50"/>
      <c r="S1753" s="50"/>
      <c r="T1753" s="50"/>
      <c r="U1753" s="50"/>
      <c r="V1753" s="50"/>
      <c r="W1753" s="50"/>
      <c r="X1753" s="50"/>
      <c r="Y1753" s="50"/>
      <c r="Z1753" s="50"/>
      <c r="AA1753" s="50"/>
      <c r="AB1753" s="50"/>
      <c r="AC1753" s="50"/>
      <c r="AD1753" s="50"/>
    </row>
    <row r="1754" spans="18:30" ht="15">
      <c r="R1754" s="50"/>
      <c r="S1754" s="50"/>
      <c r="T1754" s="50"/>
      <c r="U1754" s="50"/>
      <c r="V1754" s="50"/>
      <c r="W1754" s="50"/>
      <c r="X1754" s="50"/>
      <c r="Y1754" s="50"/>
      <c r="Z1754" s="50"/>
      <c r="AA1754" s="50"/>
      <c r="AB1754" s="50"/>
      <c r="AC1754" s="50"/>
      <c r="AD1754" s="50"/>
    </row>
    <row r="1755" spans="18:30" ht="15">
      <c r="R1755" s="50"/>
      <c r="S1755" s="50"/>
      <c r="T1755" s="50"/>
      <c r="U1755" s="50"/>
      <c r="V1755" s="50"/>
      <c r="W1755" s="50"/>
      <c r="X1755" s="50"/>
      <c r="Y1755" s="50"/>
      <c r="Z1755" s="50"/>
      <c r="AA1755" s="50"/>
      <c r="AB1755" s="50"/>
      <c r="AC1755" s="50"/>
      <c r="AD1755" s="50"/>
    </row>
    <row r="1756" spans="18:30" ht="15">
      <c r="R1756" s="50"/>
      <c r="S1756" s="50"/>
      <c r="T1756" s="50"/>
      <c r="U1756" s="50"/>
      <c r="V1756" s="50"/>
      <c r="W1756" s="50"/>
      <c r="X1756" s="50"/>
      <c r="Y1756" s="50"/>
      <c r="Z1756" s="50"/>
      <c r="AA1756" s="50"/>
      <c r="AB1756" s="50"/>
      <c r="AC1756" s="50"/>
      <c r="AD1756" s="50"/>
    </row>
    <row r="1757" spans="18:30" ht="15">
      <c r="R1757" s="50"/>
      <c r="S1757" s="50"/>
      <c r="T1757" s="50"/>
      <c r="U1757" s="50"/>
      <c r="V1757" s="50"/>
      <c r="W1757" s="50"/>
      <c r="X1757" s="50"/>
      <c r="Y1757" s="50"/>
      <c r="Z1757" s="50"/>
      <c r="AA1757" s="50"/>
      <c r="AB1757" s="50"/>
      <c r="AC1757" s="50"/>
      <c r="AD1757" s="50"/>
    </row>
    <row r="1758" spans="18:30" ht="15">
      <c r="R1758" s="50"/>
      <c r="S1758" s="50"/>
      <c r="T1758" s="50"/>
      <c r="U1758" s="50"/>
      <c r="V1758" s="50"/>
      <c r="W1758" s="50"/>
      <c r="X1758" s="50"/>
      <c r="Y1758" s="50"/>
      <c r="Z1758" s="50"/>
      <c r="AA1758" s="50"/>
      <c r="AB1758" s="50"/>
      <c r="AC1758" s="50"/>
      <c r="AD1758" s="50"/>
    </row>
    <row r="1759" spans="18:30" ht="15">
      <c r="R1759" s="50"/>
      <c r="S1759" s="50"/>
      <c r="T1759" s="50"/>
      <c r="U1759" s="50"/>
      <c r="V1759" s="50"/>
      <c r="W1759" s="50"/>
      <c r="X1759" s="50"/>
      <c r="Y1759" s="50"/>
      <c r="Z1759" s="50"/>
      <c r="AA1759" s="50"/>
      <c r="AB1759" s="50"/>
      <c r="AC1759" s="50"/>
      <c r="AD1759" s="50"/>
    </row>
    <row r="1760" spans="18:30" ht="15">
      <c r="R1760" s="50"/>
      <c r="S1760" s="50"/>
      <c r="T1760" s="50"/>
      <c r="U1760" s="50"/>
      <c r="V1760" s="50"/>
      <c r="W1760" s="50"/>
      <c r="X1760" s="50"/>
      <c r="Y1760" s="50"/>
      <c r="Z1760" s="50"/>
      <c r="AA1760" s="50"/>
      <c r="AB1760" s="50"/>
      <c r="AC1760" s="50"/>
      <c r="AD1760" s="50"/>
    </row>
    <row r="1761" spans="18:30" ht="15">
      <c r="R1761" s="50"/>
      <c r="S1761" s="50"/>
      <c r="T1761" s="50"/>
      <c r="U1761" s="50"/>
      <c r="V1761" s="50"/>
      <c r="W1761" s="50"/>
      <c r="X1761" s="50"/>
      <c r="Y1761" s="50"/>
      <c r="Z1761" s="50"/>
      <c r="AA1761" s="50"/>
      <c r="AB1761" s="50"/>
      <c r="AC1761" s="50"/>
      <c r="AD1761" s="50"/>
    </row>
    <row r="1762" spans="18:30" ht="15">
      <c r="R1762" s="50"/>
      <c r="S1762" s="50"/>
      <c r="T1762" s="50"/>
      <c r="U1762" s="50"/>
      <c r="V1762" s="50"/>
      <c r="W1762" s="50"/>
      <c r="X1762" s="50"/>
      <c r="Y1762" s="50"/>
      <c r="Z1762" s="50"/>
      <c r="AA1762" s="50"/>
      <c r="AB1762" s="50"/>
      <c r="AC1762" s="50"/>
      <c r="AD1762" s="50"/>
    </row>
    <row r="1763" spans="18:30" ht="15">
      <c r="R1763" s="50"/>
      <c r="S1763" s="50"/>
      <c r="T1763" s="50"/>
      <c r="U1763" s="50"/>
      <c r="V1763" s="50"/>
      <c r="W1763" s="50"/>
      <c r="X1763" s="50"/>
      <c r="Y1763" s="50"/>
      <c r="Z1763" s="50"/>
      <c r="AA1763" s="50"/>
      <c r="AB1763" s="50"/>
      <c r="AC1763" s="50"/>
      <c r="AD1763" s="50"/>
    </row>
    <row r="1764" spans="18:30" ht="15">
      <c r="R1764" s="50"/>
      <c r="S1764" s="50"/>
      <c r="T1764" s="50"/>
      <c r="U1764" s="50"/>
      <c r="V1764" s="50"/>
      <c r="W1764" s="50"/>
      <c r="X1764" s="50"/>
      <c r="Y1764" s="50"/>
      <c r="Z1764" s="50"/>
      <c r="AA1764" s="50"/>
      <c r="AB1764" s="50"/>
      <c r="AC1764" s="50"/>
      <c r="AD1764" s="50"/>
    </row>
    <row r="1765" spans="18:30" ht="15">
      <c r="R1765" s="50"/>
      <c r="S1765" s="50"/>
      <c r="T1765" s="50"/>
      <c r="U1765" s="50"/>
      <c r="V1765" s="50"/>
      <c r="W1765" s="50"/>
      <c r="X1765" s="50"/>
      <c r="Y1765" s="50"/>
      <c r="Z1765" s="50"/>
      <c r="AA1765" s="50"/>
      <c r="AB1765" s="50"/>
      <c r="AC1765" s="50"/>
      <c r="AD1765" s="50"/>
    </row>
    <row r="1766" spans="18:30" ht="15">
      <c r="R1766" s="50"/>
      <c r="S1766" s="50"/>
      <c r="T1766" s="50"/>
      <c r="U1766" s="50"/>
      <c r="V1766" s="50"/>
      <c r="W1766" s="50"/>
      <c r="X1766" s="50"/>
      <c r="Y1766" s="50"/>
      <c r="Z1766" s="50"/>
      <c r="AA1766" s="50"/>
      <c r="AB1766" s="50"/>
      <c r="AC1766" s="50"/>
      <c r="AD1766" s="50"/>
    </row>
    <row r="1767" spans="18:30" ht="15">
      <c r="R1767" s="50"/>
      <c r="S1767" s="50"/>
      <c r="T1767" s="50"/>
      <c r="U1767" s="50"/>
      <c r="V1767" s="50"/>
      <c r="W1767" s="50"/>
      <c r="X1767" s="50"/>
      <c r="Y1767" s="50"/>
      <c r="Z1767" s="50"/>
      <c r="AA1767" s="50"/>
      <c r="AB1767" s="50"/>
      <c r="AC1767" s="50"/>
      <c r="AD1767" s="50"/>
    </row>
    <row r="1768" spans="18:30" ht="15">
      <c r="R1768" s="50"/>
      <c r="S1768" s="50"/>
      <c r="T1768" s="50"/>
      <c r="U1768" s="50"/>
      <c r="V1768" s="50"/>
      <c r="W1768" s="50"/>
      <c r="X1768" s="50"/>
      <c r="Y1768" s="50"/>
      <c r="Z1768" s="50"/>
      <c r="AA1768" s="50"/>
      <c r="AB1768" s="50"/>
      <c r="AC1768" s="50"/>
      <c r="AD1768" s="50"/>
    </row>
    <row r="1769" spans="18:30" ht="15">
      <c r="R1769" s="50"/>
      <c r="S1769" s="50"/>
      <c r="T1769" s="50"/>
      <c r="U1769" s="50"/>
      <c r="V1769" s="50"/>
      <c r="W1769" s="50"/>
      <c r="X1769" s="50"/>
      <c r="Y1769" s="50"/>
      <c r="Z1769" s="50"/>
      <c r="AA1769" s="50"/>
      <c r="AB1769" s="50"/>
      <c r="AC1769" s="50"/>
      <c r="AD1769" s="50"/>
    </row>
    <row r="1770" spans="18:30" ht="15">
      <c r="R1770" s="50"/>
      <c r="S1770" s="50"/>
      <c r="T1770" s="50"/>
      <c r="U1770" s="50"/>
      <c r="V1770" s="50"/>
      <c r="W1770" s="50"/>
      <c r="X1770" s="50"/>
      <c r="Y1770" s="50"/>
      <c r="Z1770" s="50"/>
      <c r="AA1770" s="50"/>
      <c r="AB1770" s="50"/>
      <c r="AC1770" s="50"/>
      <c r="AD1770" s="50"/>
    </row>
    <row r="1771" spans="18:30" ht="15">
      <c r="R1771" s="50"/>
      <c r="S1771" s="50"/>
      <c r="T1771" s="50"/>
      <c r="U1771" s="50"/>
      <c r="V1771" s="50"/>
      <c r="W1771" s="50"/>
      <c r="X1771" s="50"/>
      <c r="Y1771" s="50"/>
      <c r="Z1771" s="50"/>
      <c r="AA1771" s="50"/>
      <c r="AB1771" s="50"/>
      <c r="AC1771" s="50"/>
      <c r="AD1771" s="50"/>
    </row>
    <row r="1772" spans="18:30" ht="15">
      <c r="R1772" s="50"/>
      <c r="S1772" s="50"/>
      <c r="T1772" s="50"/>
      <c r="U1772" s="50"/>
      <c r="V1772" s="50"/>
      <c r="W1772" s="50"/>
      <c r="X1772" s="50"/>
      <c r="Y1772" s="50"/>
      <c r="Z1772" s="50"/>
      <c r="AA1772" s="50"/>
      <c r="AB1772" s="50"/>
      <c r="AC1772" s="50"/>
      <c r="AD1772" s="50"/>
    </row>
    <row r="1773" spans="18:30" ht="15">
      <c r="R1773" s="50"/>
      <c r="S1773" s="50"/>
      <c r="T1773" s="50"/>
      <c r="U1773" s="50"/>
      <c r="V1773" s="50"/>
      <c r="W1773" s="50"/>
      <c r="X1773" s="50"/>
      <c r="Y1773" s="50"/>
      <c r="Z1773" s="50"/>
      <c r="AA1773" s="50"/>
      <c r="AB1773" s="50"/>
      <c r="AC1773" s="50"/>
      <c r="AD1773" s="50"/>
    </row>
    <row r="1774" spans="18:30" ht="15">
      <c r="R1774" s="50"/>
      <c r="S1774" s="50"/>
      <c r="T1774" s="50"/>
      <c r="U1774" s="50"/>
      <c r="V1774" s="50"/>
      <c r="W1774" s="50"/>
      <c r="X1774" s="50"/>
      <c r="Y1774" s="50"/>
      <c r="Z1774" s="50"/>
      <c r="AA1774" s="50"/>
      <c r="AB1774" s="50"/>
      <c r="AC1774" s="50"/>
      <c r="AD1774" s="50"/>
    </row>
    <row r="1775" spans="18:30" ht="15">
      <c r="R1775" s="50"/>
      <c r="S1775" s="50"/>
      <c r="T1775" s="50"/>
      <c r="U1775" s="50"/>
      <c r="V1775" s="50"/>
      <c r="W1775" s="50"/>
      <c r="X1775" s="50"/>
      <c r="Y1775" s="50"/>
      <c r="Z1775" s="50"/>
      <c r="AA1775" s="50"/>
      <c r="AB1775" s="50"/>
      <c r="AC1775" s="50"/>
      <c r="AD1775" s="50"/>
    </row>
    <row r="1776" spans="18:30" ht="15">
      <c r="R1776" s="50"/>
      <c r="S1776" s="50"/>
      <c r="T1776" s="50"/>
      <c r="U1776" s="50"/>
      <c r="V1776" s="50"/>
      <c r="W1776" s="50"/>
      <c r="X1776" s="50"/>
      <c r="Y1776" s="50"/>
      <c r="Z1776" s="50"/>
      <c r="AA1776" s="50"/>
      <c r="AB1776" s="50"/>
      <c r="AC1776" s="50"/>
      <c r="AD1776" s="50"/>
    </row>
    <row r="1777" spans="18:30" ht="15">
      <c r="R1777" s="50"/>
      <c r="S1777" s="50"/>
      <c r="T1777" s="50"/>
      <c r="U1777" s="50"/>
      <c r="V1777" s="50"/>
      <c r="W1777" s="50"/>
      <c r="X1777" s="50"/>
      <c r="Y1777" s="50"/>
      <c r="Z1777" s="50"/>
      <c r="AA1777" s="50"/>
      <c r="AB1777" s="50"/>
      <c r="AC1777" s="50"/>
      <c r="AD1777" s="50"/>
    </row>
    <row r="1778" spans="18:30" ht="15">
      <c r="R1778" s="50"/>
      <c r="S1778" s="50"/>
      <c r="T1778" s="50"/>
      <c r="U1778" s="50"/>
      <c r="V1778" s="50"/>
      <c r="W1778" s="50"/>
      <c r="X1778" s="50"/>
      <c r="Y1778" s="50"/>
      <c r="Z1778" s="50"/>
      <c r="AA1778" s="50"/>
      <c r="AB1778" s="50"/>
      <c r="AC1778" s="50"/>
      <c r="AD1778" s="50"/>
    </row>
    <row r="1779" spans="18:30" ht="15">
      <c r="R1779" s="50"/>
      <c r="S1779" s="50"/>
      <c r="T1779" s="50"/>
      <c r="U1779" s="50"/>
      <c r="V1779" s="50"/>
      <c r="W1779" s="50"/>
      <c r="X1779" s="50"/>
      <c r="Y1779" s="50"/>
      <c r="Z1779" s="50"/>
      <c r="AA1779" s="50"/>
      <c r="AB1779" s="50"/>
      <c r="AC1779" s="50"/>
      <c r="AD1779" s="50"/>
    </row>
    <row r="1780" spans="18:30" ht="15">
      <c r="R1780" s="50"/>
      <c r="S1780" s="50"/>
      <c r="T1780" s="50"/>
      <c r="U1780" s="50"/>
      <c r="V1780" s="50"/>
      <c r="W1780" s="50"/>
      <c r="X1780" s="50"/>
      <c r="Y1780" s="50"/>
      <c r="Z1780" s="50"/>
      <c r="AA1780" s="50"/>
      <c r="AB1780" s="50"/>
      <c r="AC1780" s="50"/>
      <c r="AD1780" s="50"/>
    </row>
    <row r="1781" spans="18:30" ht="15">
      <c r="R1781" s="50"/>
      <c r="S1781" s="50"/>
      <c r="T1781" s="50"/>
      <c r="U1781" s="50"/>
      <c r="V1781" s="50"/>
      <c r="W1781" s="50"/>
      <c r="X1781" s="50"/>
      <c r="Y1781" s="50"/>
      <c r="Z1781" s="50"/>
      <c r="AA1781" s="50"/>
      <c r="AB1781" s="50"/>
      <c r="AC1781" s="50"/>
      <c r="AD1781" s="50"/>
    </row>
    <row r="1782" spans="18:30" ht="15">
      <c r="R1782" s="50"/>
      <c r="S1782" s="50"/>
      <c r="T1782" s="50"/>
      <c r="U1782" s="50"/>
      <c r="V1782" s="50"/>
      <c r="W1782" s="50"/>
      <c r="X1782" s="50"/>
      <c r="Y1782" s="50"/>
      <c r="Z1782" s="50"/>
      <c r="AA1782" s="50"/>
      <c r="AB1782" s="50"/>
      <c r="AC1782" s="50"/>
      <c r="AD1782" s="50"/>
    </row>
    <row r="1783" spans="18:30" ht="15">
      <c r="R1783" s="50"/>
      <c r="S1783" s="50"/>
      <c r="T1783" s="50"/>
      <c r="U1783" s="50"/>
      <c r="V1783" s="50"/>
      <c r="W1783" s="50"/>
      <c r="X1783" s="50"/>
      <c r="Y1783" s="50"/>
      <c r="Z1783" s="50"/>
      <c r="AA1783" s="50"/>
      <c r="AB1783" s="50"/>
      <c r="AC1783" s="50"/>
      <c r="AD1783" s="50"/>
    </row>
    <row r="1784" spans="18:30" ht="15">
      <c r="R1784" s="50"/>
      <c r="S1784" s="50"/>
      <c r="T1784" s="50"/>
      <c r="U1784" s="50"/>
      <c r="V1784" s="50"/>
      <c r="W1784" s="50"/>
      <c r="X1784" s="50"/>
      <c r="Y1784" s="50"/>
      <c r="Z1784" s="50"/>
      <c r="AA1784" s="50"/>
      <c r="AB1784" s="50"/>
      <c r="AC1784" s="50"/>
      <c r="AD1784" s="50"/>
    </row>
    <row r="1785" spans="18:30" ht="15">
      <c r="R1785" s="50"/>
      <c r="S1785" s="50"/>
      <c r="T1785" s="50"/>
      <c r="U1785" s="50"/>
      <c r="V1785" s="50"/>
      <c r="W1785" s="50"/>
      <c r="X1785" s="50"/>
      <c r="Y1785" s="50"/>
      <c r="Z1785" s="50"/>
      <c r="AA1785" s="50"/>
      <c r="AB1785" s="50"/>
      <c r="AC1785" s="50"/>
      <c r="AD1785" s="50"/>
    </row>
    <row r="1786" spans="18:30" ht="15">
      <c r="R1786" s="50"/>
      <c r="S1786" s="50"/>
      <c r="T1786" s="50"/>
      <c r="U1786" s="50"/>
      <c r="V1786" s="50"/>
      <c r="W1786" s="50"/>
      <c r="X1786" s="50"/>
      <c r="Y1786" s="50"/>
      <c r="Z1786" s="50"/>
      <c r="AA1786" s="50"/>
      <c r="AB1786" s="50"/>
      <c r="AC1786" s="50"/>
      <c r="AD1786" s="50"/>
    </row>
    <row r="1787" spans="18:30" ht="15">
      <c r="R1787" s="50"/>
      <c r="S1787" s="50"/>
      <c r="T1787" s="50"/>
      <c r="U1787" s="50"/>
      <c r="V1787" s="50"/>
      <c r="W1787" s="50"/>
      <c r="X1787" s="50"/>
      <c r="Y1787" s="50"/>
      <c r="Z1787" s="50"/>
      <c r="AA1787" s="50"/>
      <c r="AB1787" s="50"/>
      <c r="AC1787" s="50"/>
      <c r="AD1787" s="50"/>
    </row>
    <row r="1788" spans="18:30" ht="15">
      <c r="R1788" s="50"/>
      <c r="S1788" s="50"/>
      <c r="T1788" s="50"/>
      <c r="U1788" s="50"/>
      <c r="V1788" s="50"/>
      <c r="W1788" s="50"/>
      <c r="X1788" s="50"/>
      <c r="Y1788" s="50"/>
      <c r="Z1788" s="50"/>
      <c r="AA1788" s="50"/>
      <c r="AB1788" s="50"/>
      <c r="AC1788" s="50"/>
      <c r="AD1788" s="50"/>
    </row>
    <row r="1789" spans="18:30" ht="15">
      <c r="R1789" s="50"/>
      <c r="S1789" s="50"/>
      <c r="T1789" s="50"/>
      <c r="U1789" s="50"/>
      <c r="V1789" s="50"/>
      <c r="W1789" s="50"/>
      <c r="X1789" s="50"/>
      <c r="Y1789" s="50"/>
      <c r="Z1789" s="50"/>
      <c r="AA1789" s="50"/>
      <c r="AB1789" s="50"/>
      <c r="AC1789" s="50"/>
      <c r="AD1789" s="50"/>
    </row>
    <row r="1790" spans="18:30" ht="15">
      <c r="R1790" s="50"/>
      <c r="S1790" s="50"/>
      <c r="T1790" s="50"/>
      <c r="U1790" s="50"/>
      <c r="V1790" s="50"/>
      <c r="W1790" s="50"/>
      <c r="X1790" s="50"/>
      <c r="Y1790" s="50"/>
      <c r="Z1790" s="50"/>
      <c r="AA1790" s="50"/>
      <c r="AB1790" s="50"/>
      <c r="AC1790" s="50"/>
      <c r="AD1790" s="50"/>
    </row>
    <row r="1791" spans="18:30" ht="15">
      <c r="R1791" s="50"/>
      <c r="S1791" s="50"/>
      <c r="T1791" s="50"/>
      <c r="U1791" s="50"/>
      <c r="V1791" s="50"/>
      <c r="W1791" s="50"/>
      <c r="X1791" s="50"/>
      <c r="Y1791" s="50"/>
      <c r="Z1791" s="50"/>
      <c r="AA1791" s="50"/>
      <c r="AB1791" s="50"/>
      <c r="AC1791" s="50"/>
      <c r="AD1791" s="50"/>
    </row>
    <row r="1792" spans="18:30" ht="15">
      <c r="R1792" s="50"/>
      <c r="S1792" s="50"/>
      <c r="T1792" s="50"/>
      <c r="U1792" s="50"/>
      <c r="V1792" s="50"/>
      <c r="W1792" s="50"/>
      <c r="X1792" s="50"/>
      <c r="Y1792" s="50"/>
      <c r="Z1792" s="50"/>
      <c r="AA1792" s="50"/>
      <c r="AB1792" s="50"/>
      <c r="AC1792" s="50"/>
      <c r="AD1792" s="50"/>
    </row>
    <row r="1793" spans="18:30" ht="15">
      <c r="R1793" s="50"/>
      <c r="S1793" s="50"/>
      <c r="T1793" s="50"/>
      <c r="U1793" s="50"/>
      <c r="V1793" s="50"/>
      <c r="W1793" s="50"/>
      <c r="X1793" s="50"/>
      <c r="Y1793" s="50"/>
      <c r="Z1793" s="50"/>
      <c r="AA1793" s="50"/>
      <c r="AB1793" s="50"/>
      <c r="AC1793" s="50"/>
      <c r="AD1793" s="50"/>
    </row>
    <row r="1794" spans="18:30" ht="15">
      <c r="R1794" s="50"/>
      <c r="S1794" s="50"/>
      <c r="T1794" s="50"/>
      <c r="U1794" s="50"/>
      <c r="V1794" s="50"/>
      <c r="W1794" s="50"/>
      <c r="X1794" s="50"/>
      <c r="Y1794" s="50"/>
      <c r="Z1794" s="50"/>
      <c r="AA1794" s="50"/>
      <c r="AB1794" s="50"/>
      <c r="AC1794" s="50"/>
      <c r="AD1794" s="50"/>
    </row>
    <row r="1795" spans="18:30" ht="15">
      <c r="R1795" s="50"/>
      <c r="S1795" s="50"/>
      <c r="T1795" s="50"/>
      <c r="U1795" s="50"/>
      <c r="V1795" s="50"/>
      <c r="W1795" s="50"/>
      <c r="X1795" s="50"/>
      <c r="Y1795" s="50"/>
      <c r="Z1795" s="50"/>
      <c r="AA1795" s="50"/>
      <c r="AB1795" s="50"/>
      <c r="AC1795" s="50"/>
      <c r="AD1795" s="50"/>
    </row>
    <row r="1796" spans="18:30" ht="15">
      <c r="R1796" s="50"/>
      <c r="S1796" s="50"/>
      <c r="T1796" s="50"/>
      <c r="U1796" s="50"/>
      <c r="V1796" s="50"/>
      <c r="W1796" s="50"/>
      <c r="X1796" s="50"/>
      <c r="Y1796" s="50"/>
      <c r="Z1796" s="50"/>
      <c r="AA1796" s="50"/>
      <c r="AB1796" s="50"/>
      <c r="AC1796" s="50"/>
      <c r="AD1796" s="50"/>
    </row>
    <row r="1797" spans="18:30" ht="15">
      <c r="R1797" s="50"/>
      <c r="S1797" s="50"/>
      <c r="T1797" s="50"/>
      <c r="U1797" s="50"/>
      <c r="V1797" s="50"/>
      <c r="W1797" s="50"/>
      <c r="X1797" s="50"/>
      <c r="Y1797" s="50"/>
      <c r="Z1797" s="50"/>
      <c r="AA1797" s="50"/>
      <c r="AB1797" s="50"/>
      <c r="AC1797" s="50"/>
      <c r="AD1797" s="50"/>
    </row>
    <row r="1798" spans="18:30" ht="15">
      <c r="R1798" s="50"/>
      <c r="S1798" s="50"/>
      <c r="T1798" s="50"/>
      <c r="U1798" s="50"/>
      <c r="V1798" s="50"/>
      <c r="W1798" s="50"/>
      <c r="X1798" s="50"/>
      <c r="Y1798" s="50"/>
      <c r="Z1798" s="50"/>
      <c r="AA1798" s="50"/>
      <c r="AB1798" s="50"/>
      <c r="AC1798" s="50"/>
      <c r="AD1798" s="50"/>
    </row>
    <row r="1799" spans="18:30" ht="15">
      <c r="R1799" s="50"/>
      <c r="S1799" s="50"/>
      <c r="T1799" s="50"/>
      <c r="U1799" s="50"/>
      <c r="V1799" s="50"/>
      <c r="W1799" s="50"/>
      <c r="X1799" s="50"/>
      <c r="Y1799" s="50"/>
      <c r="Z1799" s="50"/>
      <c r="AA1799" s="50"/>
      <c r="AB1799" s="50"/>
      <c r="AC1799" s="50"/>
      <c r="AD1799" s="50"/>
    </row>
    <row r="1800" spans="18:30" ht="15">
      <c r="R1800" s="50"/>
      <c r="S1800" s="50"/>
      <c r="T1800" s="50"/>
      <c r="U1800" s="50"/>
      <c r="V1800" s="50"/>
      <c r="W1800" s="50"/>
      <c r="X1800" s="50"/>
      <c r="Y1800" s="50"/>
      <c r="Z1800" s="50"/>
      <c r="AA1800" s="50"/>
      <c r="AB1800" s="50"/>
      <c r="AC1800" s="50"/>
      <c r="AD1800" s="50"/>
    </row>
    <row r="1801" spans="18:30" ht="15">
      <c r="R1801" s="50"/>
      <c r="S1801" s="50"/>
      <c r="T1801" s="50"/>
      <c r="U1801" s="50"/>
      <c r="V1801" s="50"/>
      <c r="W1801" s="50"/>
      <c r="X1801" s="50"/>
      <c r="Y1801" s="50"/>
      <c r="Z1801" s="50"/>
      <c r="AA1801" s="50"/>
      <c r="AB1801" s="50"/>
      <c r="AC1801" s="50"/>
      <c r="AD1801" s="50"/>
    </row>
    <row r="1802" spans="18:30" ht="15">
      <c r="R1802" s="50"/>
      <c r="S1802" s="50"/>
      <c r="T1802" s="50"/>
      <c r="U1802" s="50"/>
      <c r="V1802" s="50"/>
      <c r="W1802" s="50"/>
      <c r="X1802" s="50"/>
      <c r="Y1802" s="50"/>
      <c r="Z1802" s="50"/>
      <c r="AA1802" s="50"/>
      <c r="AB1802" s="50"/>
      <c r="AC1802" s="50"/>
      <c r="AD1802" s="50"/>
    </row>
    <row r="1803" spans="18:30" ht="15">
      <c r="R1803" s="50"/>
      <c r="S1803" s="50"/>
      <c r="T1803" s="50"/>
      <c r="U1803" s="50"/>
      <c r="V1803" s="50"/>
      <c r="W1803" s="50"/>
      <c r="X1803" s="50"/>
      <c r="Y1803" s="50"/>
      <c r="Z1803" s="50"/>
      <c r="AA1803" s="50"/>
      <c r="AB1803" s="50"/>
      <c r="AC1803" s="50"/>
      <c r="AD1803" s="50"/>
    </row>
    <row r="1804" spans="18:30" ht="15">
      <c r="R1804" s="50"/>
      <c r="S1804" s="50"/>
      <c r="T1804" s="50"/>
      <c r="U1804" s="50"/>
      <c r="V1804" s="50"/>
      <c r="W1804" s="50"/>
      <c r="X1804" s="50"/>
      <c r="Y1804" s="50"/>
      <c r="Z1804" s="50"/>
      <c r="AA1804" s="50"/>
      <c r="AB1804" s="50"/>
      <c r="AC1804" s="50"/>
      <c r="AD1804" s="50"/>
    </row>
    <row r="1805" spans="18:30" ht="15">
      <c r="R1805" s="50"/>
      <c r="S1805" s="50"/>
      <c r="T1805" s="50"/>
      <c r="U1805" s="50"/>
      <c r="V1805" s="50"/>
      <c r="W1805" s="50"/>
      <c r="X1805" s="50"/>
      <c r="Y1805" s="50"/>
      <c r="Z1805" s="50"/>
      <c r="AA1805" s="50"/>
      <c r="AB1805" s="50"/>
      <c r="AC1805" s="50"/>
      <c r="AD1805" s="50"/>
    </row>
    <row r="1806" spans="18:30" ht="15">
      <c r="R1806" s="50"/>
      <c r="S1806" s="50"/>
      <c r="T1806" s="50"/>
      <c r="U1806" s="50"/>
      <c r="V1806" s="50"/>
      <c r="W1806" s="50"/>
      <c r="X1806" s="50"/>
      <c r="Y1806" s="50"/>
      <c r="Z1806" s="50"/>
      <c r="AA1806" s="50"/>
      <c r="AB1806" s="50"/>
      <c r="AC1806" s="50"/>
      <c r="AD1806" s="50"/>
    </row>
    <row r="1807" spans="18:30" ht="15">
      <c r="R1807" s="50"/>
      <c r="S1807" s="50"/>
      <c r="T1807" s="50"/>
      <c r="U1807" s="50"/>
      <c r="V1807" s="50"/>
      <c r="W1807" s="50"/>
      <c r="X1807" s="50"/>
      <c r="Y1807" s="50"/>
      <c r="Z1807" s="50"/>
      <c r="AA1807" s="50"/>
      <c r="AB1807" s="50"/>
      <c r="AC1807" s="50"/>
      <c r="AD1807" s="50"/>
    </row>
    <row r="1808" spans="18:30" ht="15">
      <c r="R1808" s="50"/>
      <c r="S1808" s="50"/>
      <c r="T1808" s="50"/>
      <c r="U1808" s="50"/>
      <c r="V1808" s="50"/>
      <c r="W1808" s="50"/>
      <c r="X1808" s="50"/>
      <c r="Y1808" s="50"/>
      <c r="Z1808" s="50"/>
      <c r="AA1808" s="50"/>
      <c r="AB1808" s="50"/>
      <c r="AC1808" s="50"/>
      <c r="AD1808" s="50"/>
    </row>
    <row r="1809" spans="18:30" ht="15">
      <c r="R1809" s="50"/>
      <c r="S1809" s="50"/>
      <c r="T1809" s="50"/>
      <c r="U1809" s="50"/>
      <c r="V1809" s="50"/>
      <c r="W1809" s="50"/>
      <c r="X1809" s="50"/>
      <c r="Y1809" s="50"/>
      <c r="Z1809" s="50"/>
      <c r="AA1809" s="50"/>
      <c r="AB1809" s="50"/>
      <c r="AC1809" s="50"/>
      <c r="AD1809" s="50"/>
    </row>
    <row r="1810" spans="18:30" ht="15">
      <c r="R1810" s="50"/>
      <c r="S1810" s="50"/>
      <c r="T1810" s="50"/>
      <c r="U1810" s="50"/>
      <c r="V1810" s="50"/>
      <c r="W1810" s="50"/>
      <c r="X1810" s="50"/>
      <c r="Y1810" s="50"/>
      <c r="Z1810" s="50"/>
      <c r="AA1810" s="50"/>
      <c r="AB1810" s="50"/>
      <c r="AC1810" s="50"/>
      <c r="AD1810" s="50"/>
    </row>
    <row r="1811" spans="18:30" ht="15">
      <c r="R1811" s="50"/>
      <c r="S1811" s="50"/>
      <c r="T1811" s="50"/>
      <c r="U1811" s="50"/>
      <c r="V1811" s="50"/>
      <c r="W1811" s="50"/>
      <c r="X1811" s="50"/>
      <c r="Y1811" s="50"/>
      <c r="Z1811" s="50"/>
      <c r="AA1811" s="50"/>
      <c r="AB1811" s="50"/>
      <c r="AC1811" s="50"/>
      <c r="AD1811" s="50"/>
    </row>
    <row r="1812" spans="18:30" ht="15">
      <c r="R1812" s="50"/>
      <c r="S1812" s="50"/>
      <c r="T1812" s="50"/>
      <c r="U1812" s="50"/>
      <c r="V1812" s="50"/>
      <c r="W1812" s="50"/>
      <c r="X1812" s="50"/>
      <c r="Y1812" s="50"/>
      <c r="Z1812" s="50"/>
      <c r="AA1812" s="50"/>
      <c r="AB1812" s="50"/>
      <c r="AC1812" s="50"/>
      <c r="AD1812" s="50"/>
    </row>
    <row r="1813" spans="18:30" ht="15">
      <c r="R1813" s="50"/>
      <c r="S1813" s="50"/>
      <c r="T1813" s="50"/>
      <c r="U1813" s="50"/>
      <c r="V1813" s="50"/>
      <c r="W1813" s="50"/>
      <c r="X1813" s="50"/>
      <c r="Y1813" s="50"/>
      <c r="Z1813" s="50"/>
      <c r="AA1813" s="50"/>
      <c r="AB1813" s="50"/>
      <c r="AC1813" s="50"/>
      <c r="AD1813" s="50"/>
    </row>
    <row r="1814" spans="18:30" ht="15">
      <c r="R1814" s="50"/>
      <c r="S1814" s="50"/>
      <c r="T1814" s="50"/>
      <c r="U1814" s="50"/>
      <c r="V1814" s="50"/>
      <c r="W1814" s="50"/>
      <c r="X1814" s="50"/>
      <c r="Y1814" s="50"/>
      <c r="Z1814" s="50"/>
      <c r="AA1814" s="50"/>
      <c r="AB1814" s="50"/>
      <c r="AC1814" s="50"/>
      <c r="AD1814" s="50"/>
    </row>
    <row r="1815" spans="18:30" ht="15">
      <c r="R1815" s="50"/>
      <c r="S1815" s="50"/>
      <c r="T1815" s="50"/>
      <c r="U1815" s="50"/>
      <c r="V1815" s="50"/>
      <c r="W1815" s="50"/>
      <c r="X1815" s="50"/>
      <c r="Y1815" s="50"/>
      <c r="Z1815" s="50"/>
      <c r="AA1815" s="50"/>
      <c r="AB1815" s="50"/>
      <c r="AC1815" s="50"/>
      <c r="AD1815" s="50"/>
    </row>
    <row r="1816" spans="18:30" ht="15">
      <c r="R1816" s="50"/>
      <c r="S1816" s="50"/>
      <c r="T1816" s="50"/>
      <c r="U1816" s="50"/>
      <c r="V1816" s="50"/>
      <c r="W1816" s="50"/>
      <c r="X1816" s="50"/>
      <c r="Y1816" s="50"/>
      <c r="Z1816" s="50"/>
      <c r="AA1816" s="50"/>
      <c r="AB1816" s="50"/>
      <c r="AC1816" s="50"/>
      <c r="AD1816" s="50"/>
    </row>
    <row r="1817" spans="18:30" ht="15">
      <c r="R1817" s="50"/>
      <c r="S1817" s="50"/>
      <c r="T1817" s="50"/>
      <c r="U1817" s="50"/>
      <c r="V1817" s="50"/>
      <c r="W1817" s="50"/>
      <c r="X1817" s="50"/>
      <c r="Y1817" s="50"/>
      <c r="Z1817" s="50"/>
      <c r="AA1817" s="50"/>
      <c r="AB1817" s="50"/>
      <c r="AC1817" s="50"/>
      <c r="AD1817" s="50"/>
    </row>
    <row r="1818" spans="18:30" ht="15">
      <c r="R1818" s="50"/>
      <c r="S1818" s="50"/>
      <c r="T1818" s="50"/>
      <c r="U1818" s="50"/>
      <c r="V1818" s="50"/>
      <c r="W1818" s="50"/>
      <c r="X1818" s="50"/>
      <c r="Y1818" s="50"/>
      <c r="Z1818" s="50"/>
      <c r="AA1818" s="50"/>
      <c r="AB1818" s="50"/>
      <c r="AC1818" s="50"/>
      <c r="AD1818" s="50"/>
    </row>
    <row r="1819" spans="18:30" ht="15">
      <c r="R1819" s="50"/>
      <c r="S1819" s="50"/>
      <c r="T1819" s="50"/>
      <c r="U1819" s="50"/>
      <c r="V1819" s="50"/>
      <c r="W1819" s="50"/>
      <c r="X1819" s="50"/>
      <c r="Y1819" s="50"/>
      <c r="Z1819" s="50"/>
      <c r="AA1819" s="50"/>
      <c r="AB1819" s="50"/>
      <c r="AC1819" s="50"/>
      <c r="AD1819" s="50"/>
    </row>
    <row r="1820" spans="18:30" ht="15">
      <c r="R1820" s="50"/>
      <c r="S1820" s="50"/>
      <c r="T1820" s="50"/>
      <c r="U1820" s="50"/>
      <c r="V1820" s="50"/>
      <c r="W1820" s="50"/>
      <c r="X1820" s="50"/>
      <c r="Y1820" s="50"/>
      <c r="Z1820" s="50"/>
      <c r="AA1820" s="50"/>
      <c r="AB1820" s="50"/>
      <c r="AC1820" s="50"/>
      <c r="AD1820" s="50"/>
    </row>
    <row r="1821" spans="18:30" ht="15">
      <c r="R1821" s="50"/>
      <c r="S1821" s="50"/>
      <c r="T1821" s="50"/>
      <c r="U1821" s="50"/>
      <c r="V1821" s="50"/>
      <c r="W1821" s="50"/>
      <c r="X1821" s="50"/>
      <c r="Y1821" s="50"/>
      <c r="Z1821" s="50"/>
      <c r="AA1821" s="50"/>
      <c r="AB1821" s="50"/>
      <c r="AC1821" s="50"/>
      <c r="AD1821" s="50"/>
    </row>
    <row r="1822" spans="18:30" ht="15">
      <c r="R1822" s="50"/>
      <c r="S1822" s="50"/>
      <c r="T1822" s="50"/>
      <c r="U1822" s="50"/>
      <c r="V1822" s="50"/>
      <c r="W1822" s="50"/>
      <c r="X1822" s="50"/>
      <c r="Y1822" s="50"/>
      <c r="Z1822" s="50"/>
      <c r="AA1822" s="50"/>
      <c r="AB1822" s="50"/>
      <c r="AC1822" s="50"/>
      <c r="AD1822" s="50"/>
    </row>
    <row r="1823" spans="18:30" ht="15">
      <c r="R1823" s="50"/>
      <c r="S1823" s="50"/>
      <c r="T1823" s="50"/>
      <c r="U1823" s="50"/>
      <c r="V1823" s="50"/>
      <c r="W1823" s="50"/>
      <c r="X1823" s="50"/>
      <c r="Y1823" s="50"/>
      <c r="Z1823" s="50"/>
      <c r="AA1823" s="50"/>
      <c r="AB1823" s="50"/>
      <c r="AC1823" s="50"/>
      <c r="AD1823" s="50"/>
    </row>
    <row r="1824" spans="18:30" ht="15">
      <c r="R1824" s="50"/>
      <c r="S1824" s="50"/>
      <c r="T1824" s="50"/>
      <c r="U1824" s="50"/>
      <c r="V1824" s="50"/>
      <c r="W1824" s="50"/>
      <c r="X1824" s="50"/>
      <c r="Y1824" s="50"/>
      <c r="Z1824" s="50"/>
      <c r="AA1824" s="50"/>
      <c r="AB1824" s="50"/>
      <c r="AC1824" s="50"/>
      <c r="AD1824" s="50"/>
    </row>
    <row r="1825" spans="18:30" ht="15">
      <c r="R1825" s="50"/>
      <c r="S1825" s="50"/>
      <c r="T1825" s="50"/>
      <c r="U1825" s="50"/>
      <c r="V1825" s="50"/>
      <c r="W1825" s="50"/>
      <c r="X1825" s="50"/>
      <c r="Y1825" s="50"/>
      <c r="Z1825" s="50"/>
      <c r="AA1825" s="50"/>
      <c r="AB1825" s="50"/>
      <c r="AC1825" s="50"/>
      <c r="AD1825" s="50"/>
    </row>
    <row r="1826" spans="18:30" ht="15">
      <c r="R1826" s="50"/>
      <c r="S1826" s="50"/>
      <c r="T1826" s="50"/>
      <c r="U1826" s="50"/>
      <c r="V1826" s="50"/>
      <c r="W1826" s="50"/>
      <c r="X1826" s="50"/>
      <c r="Y1826" s="50"/>
      <c r="Z1826" s="50"/>
      <c r="AA1826" s="50"/>
      <c r="AB1826" s="50"/>
      <c r="AC1826" s="50"/>
      <c r="AD1826" s="50"/>
    </row>
    <row r="1827" spans="18:30" ht="15">
      <c r="R1827" s="50"/>
      <c r="S1827" s="50"/>
      <c r="T1827" s="50"/>
      <c r="U1827" s="50"/>
      <c r="V1827" s="50"/>
      <c r="W1827" s="50"/>
      <c r="X1827" s="50"/>
      <c r="Y1827" s="50"/>
      <c r="Z1827" s="50"/>
      <c r="AA1827" s="50"/>
      <c r="AB1827" s="50"/>
      <c r="AC1827" s="50"/>
      <c r="AD1827" s="50"/>
    </row>
    <row r="1828" spans="18:30" ht="15">
      <c r="R1828" s="50"/>
      <c r="S1828" s="50"/>
      <c r="T1828" s="50"/>
      <c r="U1828" s="50"/>
      <c r="V1828" s="50"/>
      <c r="W1828" s="50"/>
      <c r="X1828" s="50"/>
      <c r="Y1828" s="50"/>
      <c r="Z1828" s="50"/>
      <c r="AA1828" s="50"/>
      <c r="AB1828" s="50"/>
      <c r="AC1828" s="50"/>
      <c r="AD1828" s="50"/>
    </row>
  </sheetData>
  <mergeCells count="721">
    <mergeCell ref="AK46:AK51"/>
    <mergeCell ref="AL46:AL51"/>
    <mergeCell ref="AM46:AM51"/>
    <mergeCell ref="AL58:AL63"/>
    <mergeCell ref="AM58:AM63"/>
    <mergeCell ref="AN58:AN63"/>
    <mergeCell ref="AO58:AO63"/>
    <mergeCell ref="AP58:AP63"/>
    <mergeCell ref="AQ58:AQ63"/>
    <mergeCell ref="AO46:AO51"/>
    <mergeCell ref="AP46:AP51"/>
    <mergeCell ref="AQ46:AQ51"/>
    <mergeCell ref="AP52:AP57"/>
    <mergeCell ref="C58:C63"/>
    <mergeCell ref="AS46:AS51"/>
    <mergeCell ref="AT46:AT51"/>
    <mergeCell ref="AP22:AP27"/>
    <mergeCell ref="AQ22:AQ27"/>
    <mergeCell ref="AG58:AG63"/>
    <mergeCell ref="AH58:AH63"/>
    <mergeCell ref="AI58:AI63"/>
    <mergeCell ref="AJ58:AJ63"/>
    <mergeCell ref="AK58:AK63"/>
    <mergeCell ref="AS52:AS57"/>
    <mergeCell ref="AT52:AT57"/>
    <mergeCell ref="AI52:AI57"/>
    <mergeCell ref="AI46:AI51"/>
    <mergeCell ref="AJ46:AJ51"/>
    <mergeCell ref="AL52:AL57"/>
    <mergeCell ref="AM52:AM57"/>
    <mergeCell ref="AN52:AN57"/>
    <mergeCell ref="AO52:AO57"/>
    <mergeCell ref="AI34:AI39"/>
    <mergeCell ref="C28:C33"/>
    <mergeCell ref="AG28:AG33"/>
    <mergeCell ref="AH28:AH33"/>
    <mergeCell ref="AN46:AN51"/>
    <mergeCell ref="AU22:AU27"/>
    <mergeCell ref="B262:D262"/>
    <mergeCell ref="E262:R262"/>
    <mergeCell ref="A246:A255"/>
    <mergeCell ref="B246:B255"/>
    <mergeCell ref="AO22:AO27"/>
    <mergeCell ref="AJ22:AJ27"/>
    <mergeCell ref="AK22:AK27"/>
    <mergeCell ref="AL22:AL27"/>
    <mergeCell ref="AM22:AM27"/>
    <mergeCell ref="AN22:AN27"/>
    <mergeCell ref="C124:C127"/>
    <mergeCell ref="A256:C258"/>
    <mergeCell ref="B261:D261"/>
    <mergeCell ref="E261:R261"/>
    <mergeCell ref="C22:C27"/>
    <mergeCell ref="AG22:AG27"/>
    <mergeCell ref="AH22:AH27"/>
    <mergeCell ref="AI22:AI27"/>
    <mergeCell ref="C52:C57"/>
    <mergeCell ref="AG52:AG57"/>
    <mergeCell ref="AH52:AH57"/>
    <mergeCell ref="AJ52:AJ57"/>
    <mergeCell ref="AK52:AK57"/>
    <mergeCell ref="AR22:AR27"/>
    <mergeCell ref="AP16:AP21"/>
    <mergeCell ref="AQ16:AQ21"/>
    <mergeCell ref="AR16:AR21"/>
    <mergeCell ref="AI28:AI33"/>
    <mergeCell ref="AJ28:AJ33"/>
    <mergeCell ref="AK28:AK33"/>
    <mergeCell ref="AL28:AL33"/>
    <mergeCell ref="AM28:AM33"/>
    <mergeCell ref="AN28:AN33"/>
    <mergeCell ref="AO28:AO33"/>
    <mergeCell ref="AP28:AP33"/>
    <mergeCell ref="AQ28:AQ33"/>
    <mergeCell ref="AR28:AR33"/>
    <mergeCell ref="AL10:AL15"/>
    <mergeCell ref="AG8:AK8"/>
    <mergeCell ref="AL8:AM8"/>
    <mergeCell ref="AI16:AI21"/>
    <mergeCell ref="AJ34:AJ39"/>
    <mergeCell ref="AK34:AK39"/>
    <mergeCell ref="AJ16:AJ21"/>
    <mergeCell ref="AK16:AK21"/>
    <mergeCell ref="AL16:AL21"/>
    <mergeCell ref="AM16:AM21"/>
    <mergeCell ref="AM34:AM39"/>
    <mergeCell ref="AM10:AM15"/>
    <mergeCell ref="A4:D4"/>
    <mergeCell ref="E4:AU4"/>
    <mergeCell ref="A1:D3"/>
    <mergeCell ref="E1:AU1"/>
    <mergeCell ref="E2:AU2"/>
    <mergeCell ref="E3:AD3"/>
    <mergeCell ref="AE3:AU3"/>
    <mergeCell ref="AN8:AT8"/>
    <mergeCell ref="AU8:AU9"/>
    <mergeCell ref="A5:D5"/>
    <mergeCell ref="E5:AU5"/>
    <mergeCell ref="A6:D6"/>
    <mergeCell ref="E6:AU6"/>
    <mergeCell ref="A7:AU7"/>
    <mergeCell ref="A8:A9"/>
    <mergeCell ref="B8:B9"/>
    <mergeCell ref="C8:C9"/>
    <mergeCell ref="D8:D9"/>
    <mergeCell ref="E8:E9"/>
    <mergeCell ref="G8:S8"/>
    <mergeCell ref="T8:AF8"/>
    <mergeCell ref="AS16:AS21"/>
    <mergeCell ref="C46:C51"/>
    <mergeCell ref="AG46:AG51"/>
    <mergeCell ref="AH46:AH51"/>
    <mergeCell ref="C34:C39"/>
    <mergeCell ref="AG34:AG39"/>
    <mergeCell ref="AH34:AH39"/>
    <mergeCell ref="AQ40:AQ45"/>
    <mergeCell ref="AR40:AR45"/>
    <mergeCell ref="C40:C45"/>
    <mergeCell ref="AG40:AG45"/>
    <mergeCell ref="AH40:AH45"/>
    <mergeCell ref="AI40:AI45"/>
    <mergeCell ref="AJ40:AJ45"/>
    <mergeCell ref="AK40:AK45"/>
    <mergeCell ref="AL40:AL45"/>
    <mergeCell ref="AM40:AM45"/>
    <mergeCell ref="AN40:AN45"/>
    <mergeCell ref="AO34:AO39"/>
    <mergeCell ref="AP34:AP39"/>
    <mergeCell ref="AQ34:AQ39"/>
    <mergeCell ref="AL34:AL39"/>
    <mergeCell ref="AN34:AN39"/>
    <mergeCell ref="AO40:AO45"/>
    <mergeCell ref="AS10:AS15"/>
    <mergeCell ref="AT10:AT15"/>
    <mergeCell ref="AU10:AU15"/>
    <mergeCell ref="AU28:AU33"/>
    <mergeCell ref="AS22:AS27"/>
    <mergeCell ref="AT22:AT27"/>
    <mergeCell ref="C16:C21"/>
    <mergeCell ref="AU16:AU21"/>
    <mergeCell ref="AN10:AN15"/>
    <mergeCell ref="AO10:AO15"/>
    <mergeCell ref="AP10:AP15"/>
    <mergeCell ref="AQ10:AQ15"/>
    <mergeCell ref="AR10:AR15"/>
    <mergeCell ref="C10:C15"/>
    <mergeCell ref="AG10:AG15"/>
    <mergeCell ref="AH10:AH15"/>
    <mergeCell ref="AT16:AT21"/>
    <mergeCell ref="AO16:AO21"/>
    <mergeCell ref="AG16:AG21"/>
    <mergeCell ref="AH16:AH21"/>
    <mergeCell ref="AN16:AN21"/>
    <mergeCell ref="AI10:AI15"/>
    <mergeCell ref="AJ10:AJ15"/>
    <mergeCell ref="AK10:AK15"/>
    <mergeCell ref="AN88:AN93"/>
    <mergeCell ref="AO88:AO93"/>
    <mergeCell ref="AS28:AS33"/>
    <mergeCell ref="AT28:AT33"/>
    <mergeCell ref="AT34:AT39"/>
    <mergeCell ref="AU34:AU39"/>
    <mergeCell ref="AR34:AR39"/>
    <mergeCell ref="AS34:AS39"/>
    <mergeCell ref="AU46:AU51"/>
    <mergeCell ref="AS40:AS45"/>
    <mergeCell ref="AT40:AT45"/>
    <mergeCell ref="AU40:AU45"/>
    <mergeCell ref="AU52:AU57"/>
    <mergeCell ref="AS58:AS63"/>
    <mergeCell ref="AT58:AT63"/>
    <mergeCell ref="AU58:AU63"/>
    <mergeCell ref="AR46:AR51"/>
    <mergeCell ref="AP40:AP45"/>
    <mergeCell ref="AR58:AR63"/>
    <mergeCell ref="AR70:AR75"/>
    <mergeCell ref="AQ82:AQ87"/>
    <mergeCell ref="AR82:AR87"/>
    <mergeCell ref="AP88:AP93"/>
    <mergeCell ref="AQ88:AQ93"/>
    <mergeCell ref="AS106:AS111"/>
    <mergeCell ref="AU106:AU111"/>
    <mergeCell ref="AS100:AS105"/>
    <mergeCell ref="AT100:AT105"/>
    <mergeCell ref="AU100:AU105"/>
    <mergeCell ref="C112:C117"/>
    <mergeCell ref="AG112:AG117"/>
    <mergeCell ref="AH112:AH117"/>
    <mergeCell ref="AI112:AI117"/>
    <mergeCell ref="AJ112:AJ117"/>
    <mergeCell ref="AK112:AK117"/>
    <mergeCell ref="AL112:AL117"/>
    <mergeCell ref="AM112:AM117"/>
    <mergeCell ref="AN112:AN117"/>
    <mergeCell ref="AN118:AN123"/>
    <mergeCell ref="AG100:AG105"/>
    <mergeCell ref="AH100:AH105"/>
    <mergeCell ref="AQ94:AQ99"/>
    <mergeCell ref="AR94:AR99"/>
    <mergeCell ref="AH106:AH111"/>
    <mergeCell ref="AI106:AI111"/>
    <mergeCell ref="AJ106:AJ111"/>
    <mergeCell ref="AQ52:AQ57"/>
    <mergeCell ref="AR52:AR57"/>
    <mergeCell ref="AG88:AG93"/>
    <mergeCell ref="AH88:AH93"/>
    <mergeCell ref="AI88:AI93"/>
    <mergeCell ref="AJ88:AJ93"/>
    <mergeCell ref="AK88:AK93"/>
    <mergeCell ref="AL88:AL93"/>
    <mergeCell ref="AM88:AM93"/>
    <mergeCell ref="AN106:AN111"/>
    <mergeCell ref="AN100:AN105"/>
    <mergeCell ref="AO100:AO105"/>
    <mergeCell ref="AP100:AP105"/>
    <mergeCell ref="AQ100:AQ105"/>
    <mergeCell ref="AR100:AR105"/>
    <mergeCell ref="AQ70:AQ75"/>
    <mergeCell ref="C118:C123"/>
    <mergeCell ref="AG118:AG123"/>
    <mergeCell ref="AH118:AH123"/>
    <mergeCell ref="AI118:AI123"/>
    <mergeCell ref="AJ118:AJ123"/>
    <mergeCell ref="AK118:AK123"/>
    <mergeCell ref="AL118:AL123"/>
    <mergeCell ref="AM118:AM123"/>
    <mergeCell ref="C88:C93"/>
    <mergeCell ref="AK106:AK111"/>
    <mergeCell ref="AL106:AL111"/>
    <mergeCell ref="AM106:AM111"/>
    <mergeCell ref="AM100:AM105"/>
    <mergeCell ref="AI134:AI139"/>
    <mergeCell ref="AJ134:AJ139"/>
    <mergeCell ref="AK134:AK139"/>
    <mergeCell ref="AL134:AL139"/>
    <mergeCell ref="AM134:AM139"/>
    <mergeCell ref="AI128:AI133"/>
    <mergeCell ref="AJ128:AJ133"/>
    <mergeCell ref="AK128:AK133"/>
    <mergeCell ref="AL128:AL133"/>
    <mergeCell ref="AM128:AM133"/>
    <mergeCell ref="A128:A245"/>
    <mergeCell ref="B128:B245"/>
    <mergeCell ref="C128:C133"/>
    <mergeCell ref="AG128:AG133"/>
    <mergeCell ref="AH128:AH133"/>
    <mergeCell ref="C134:C139"/>
    <mergeCell ref="AG134:AG139"/>
    <mergeCell ref="AH134:AH139"/>
    <mergeCell ref="C140:C145"/>
    <mergeCell ref="AG140:AG145"/>
    <mergeCell ref="AH140:AH145"/>
    <mergeCell ref="C158:C163"/>
    <mergeCell ref="AH182:AH187"/>
    <mergeCell ref="AS128:AS133"/>
    <mergeCell ref="AT128:AT133"/>
    <mergeCell ref="AU128:AU133"/>
    <mergeCell ref="AQ134:AQ139"/>
    <mergeCell ref="AR134:AR139"/>
    <mergeCell ref="AS134:AS139"/>
    <mergeCell ref="AT134:AT139"/>
    <mergeCell ref="AU134:AU139"/>
    <mergeCell ref="AN134:AN139"/>
    <mergeCell ref="AO134:AO139"/>
    <mergeCell ref="AP134:AP139"/>
    <mergeCell ref="AN128:AN133"/>
    <mergeCell ref="AO128:AO133"/>
    <mergeCell ref="AP128:AP133"/>
    <mergeCell ref="AQ128:AQ133"/>
    <mergeCell ref="AR128:AR133"/>
    <mergeCell ref="AS94:AS99"/>
    <mergeCell ref="AT94:AT99"/>
    <mergeCell ref="AU94:AU99"/>
    <mergeCell ref="AO94:AO99"/>
    <mergeCell ref="AP94:AP99"/>
    <mergeCell ref="C94:C99"/>
    <mergeCell ref="AG94:AG99"/>
    <mergeCell ref="AH94:AH99"/>
    <mergeCell ref="AI94:AI99"/>
    <mergeCell ref="AJ94:AJ99"/>
    <mergeCell ref="AK94:AK99"/>
    <mergeCell ref="AL94:AL99"/>
    <mergeCell ref="AM94:AM99"/>
    <mergeCell ref="AN94:AN99"/>
    <mergeCell ref="AU124:AU127"/>
    <mergeCell ref="AS118:AS123"/>
    <mergeCell ref="AT118:AT123"/>
    <mergeCell ref="AU118:AU123"/>
    <mergeCell ref="AU112:AU117"/>
    <mergeCell ref="AT106:AT111"/>
    <mergeCell ref="AO118:AO123"/>
    <mergeCell ref="AP118:AP123"/>
    <mergeCell ref="AQ118:AQ123"/>
    <mergeCell ref="AR118:AR123"/>
    <mergeCell ref="AP112:AP117"/>
    <mergeCell ref="AQ112:AQ117"/>
    <mergeCell ref="AR112:AR117"/>
    <mergeCell ref="AS112:AS117"/>
    <mergeCell ref="AT112:AT117"/>
    <mergeCell ref="AO112:AO117"/>
    <mergeCell ref="AQ106:AQ111"/>
    <mergeCell ref="AO106:AO111"/>
    <mergeCell ref="AP106:AP111"/>
    <mergeCell ref="AR106:AR111"/>
    <mergeCell ref="AP124:AP127"/>
    <mergeCell ref="AQ124:AQ127"/>
    <mergeCell ref="AR124:AR127"/>
    <mergeCell ref="AS124:AS127"/>
    <mergeCell ref="AR88:AR93"/>
    <mergeCell ref="AS70:AS75"/>
    <mergeCell ref="AT70:AT75"/>
    <mergeCell ref="AU70:AU75"/>
    <mergeCell ref="AS64:AS69"/>
    <mergeCell ref="AT64:AT69"/>
    <mergeCell ref="AU64:AU69"/>
    <mergeCell ref="AS82:AS87"/>
    <mergeCell ref="AT82:AT87"/>
    <mergeCell ref="AU82:AU87"/>
    <mergeCell ref="AS76:AS81"/>
    <mergeCell ref="AT76:AT81"/>
    <mergeCell ref="AU76:AU81"/>
    <mergeCell ref="AS88:AS93"/>
    <mergeCell ref="AT88:AT93"/>
    <mergeCell ref="AU88:AU93"/>
    <mergeCell ref="C70:C75"/>
    <mergeCell ref="AG70:AG75"/>
    <mergeCell ref="AH70:AH75"/>
    <mergeCell ref="AI70:AI75"/>
    <mergeCell ref="AJ70:AJ75"/>
    <mergeCell ref="AK70:AK75"/>
    <mergeCell ref="AL70:AL75"/>
    <mergeCell ref="AM70:AM75"/>
    <mergeCell ref="AN70:AN75"/>
    <mergeCell ref="AO70:AO75"/>
    <mergeCell ref="AP70:AP75"/>
    <mergeCell ref="AN64:AN69"/>
    <mergeCell ref="AO64:AO69"/>
    <mergeCell ref="AP64:AP69"/>
    <mergeCell ref="AQ64:AQ69"/>
    <mergeCell ref="AR64:AR69"/>
    <mergeCell ref="AK76:AK81"/>
    <mergeCell ref="AL76:AL81"/>
    <mergeCell ref="AM76:AM81"/>
    <mergeCell ref="AM64:AM69"/>
    <mergeCell ref="AQ76:AQ81"/>
    <mergeCell ref="AR76:AR81"/>
    <mergeCell ref="C76:C81"/>
    <mergeCell ref="AG76:AG81"/>
    <mergeCell ref="AH76:AH81"/>
    <mergeCell ref="A10:A127"/>
    <mergeCell ref="B10:B127"/>
    <mergeCell ref="AI64:AI69"/>
    <mergeCell ref="AJ64:AJ69"/>
    <mergeCell ref="AK64:AK69"/>
    <mergeCell ref="AL64:AL69"/>
    <mergeCell ref="C64:C69"/>
    <mergeCell ref="AG64:AG69"/>
    <mergeCell ref="AH64:AH69"/>
    <mergeCell ref="AI100:AI105"/>
    <mergeCell ref="AJ100:AJ105"/>
    <mergeCell ref="AK100:AK105"/>
    <mergeCell ref="AL100:AL105"/>
    <mergeCell ref="C100:C105"/>
    <mergeCell ref="C106:C111"/>
    <mergeCell ref="AG106:AG111"/>
    <mergeCell ref="C82:C87"/>
    <mergeCell ref="AG82:AG87"/>
    <mergeCell ref="AH82:AH87"/>
    <mergeCell ref="AI82:AI87"/>
    <mergeCell ref="AJ82:AJ87"/>
    <mergeCell ref="AK82:AK87"/>
    <mergeCell ref="AL82:AL87"/>
    <mergeCell ref="AM82:AM87"/>
    <mergeCell ref="AN82:AN87"/>
    <mergeCell ref="AO82:AO87"/>
    <mergeCell ref="AP82:AP87"/>
    <mergeCell ref="AN76:AN81"/>
    <mergeCell ref="AO76:AO81"/>
    <mergeCell ref="AP76:AP81"/>
    <mergeCell ref="AI76:AI81"/>
    <mergeCell ref="AJ76:AJ81"/>
    <mergeCell ref="AS140:AS145"/>
    <mergeCell ref="AT140:AT145"/>
    <mergeCell ref="AU140:AU145"/>
    <mergeCell ref="C146:C151"/>
    <mergeCell ref="AG146:AG151"/>
    <mergeCell ref="AH146:AH151"/>
    <mergeCell ref="AI146:AI151"/>
    <mergeCell ref="AJ146:AJ151"/>
    <mergeCell ref="AK146:AK151"/>
    <mergeCell ref="AL146:AL151"/>
    <mergeCell ref="AM146:AM151"/>
    <mergeCell ref="AN146:AN151"/>
    <mergeCell ref="AO146:AO151"/>
    <mergeCell ref="AP146:AP151"/>
    <mergeCell ref="AQ146:AQ151"/>
    <mergeCell ref="AR146:AR151"/>
    <mergeCell ref="AN140:AN145"/>
    <mergeCell ref="AO140:AO145"/>
    <mergeCell ref="AP140:AP145"/>
    <mergeCell ref="AQ140:AQ145"/>
    <mergeCell ref="AR140:AR145"/>
    <mergeCell ref="AI140:AI145"/>
    <mergeCell ref="AJ140:AJ145"/>
    <mergeCell ref="AK140:AK145"/>
    <mergeCell ref="AU146:AU151"/>
    <mergeCell ref="C152:C157"/>
    <mergeCell ref="AG152:AG157"/>
    <mergeCell ref="AH152:AH157"/>
    <mergeCell ref="AI152:AI157"/>
    <mergeCell ref="AJ152:AJ157"/>
    <mergeCell ref="AK152:AK157"/>
    <mergeCell ref="AL152:AL157"/>
    <mergeCell ref="AM152:AM157"/>
    <mergeCell ref="AN152:AN157"/>
    <mergeCell ref="AO152:AO157"/>
    <mergeCell ref="AP152:AP157"/>
    <mergeCell ref="AQ152:AQ157"/>
    <mergeCell ref="AR152:AR157"/>
    <mergeCell ref="AS152:AS157"/>
    <mergeCell ref="AT152:AT157"/>
    <mergeCell ref="AU152:AU157"/>
    <mergeCell ref="AL140:AL145"/>
    <mergeCell ref="AM140:AM145"/>
    <mergeCell ref="AN158:AN163"/>
    <mergeCell ref="AO158:AO163"/>
    <mergeCell ref="AS146:AS151"/>
    <mergeCell ref="AT146:AT151"/>
    <mergeCell ref="AP158:AP163"/>
    <mergeCell ref="AQ158:AQ163"/>
    <mergeCell ref="AR158:AR163"/>
    <mergeCell ref="AS158:AS163"/>
    <mergeCell ref="AT158:AT163"/>
    <mergeCell ref="AU158:AU163"/>
    <mergeCell ref="C164:C169"/>
    <mergeCell ref="AG164:AG169"/>
    <mergeCell ref="AH164:AH169"/>
    <mergeCell ref="AI164:AI169"/>
    <mergeCell ref="AJ164:AJ169"/>
    <mergeCell ref="AK164:AK169"/>
    <mergeCell ref="AL164:AL169"/>
    <mergeCell ref="AM164:AM169"/>
    <mergeCell ref="AN164:AN169"/>
    <mergeCell ref="AO164:AO169"/>
    <mergeCell ref="AP164:AP169"/>
    <mergeCell ref="AQ164:AQ169"/>
    <mergeCell ref="AR164:AR169"/>
    <mergeCell ref="AS164:AS169"/>
    <mergeCell ref="AT164:AT169"/>
    <mergeCell ref="AU164:AU169"/>
    <mergeCell ref="AG158:AG163"/>
    <mergeCell ref="AH158:AH163"/>
    <mergeCell ref="AI158:AI163"/>
    <mergeCell ref="AJ158:AJ163"/>
    <mergeCell ref="AK158:AK163"/>
    <mergeCell ref="AL158:AL163"/>
    <mergeCell ref="AM158:AM163"/>
    <mergeCell ref="AP170:AP175"/>
    <mergeCell ref="AQ170:AQ175"/>
    <mergeCell ref="AR170:AR175"/>
    <mergeCell ref="AS170:AS175"/>
    <mergeCell ref="AT170:AT175"/>
    <mergeCell ref="AU170:AU175"/>
    <mergeCell ref="C176:C181"/>
    <mergeCell ref="AG176:AG181"/>
    <mergeCell ref="AH176:AH181"/>
    <mergeCell ref="AI176:AI181"/>
    <mergeCell ref="AJ176:AJ181"/>
    <mergeCell ref="AK176:AK181"/>
    <mergeCell ref="AL176:AL181"/>
    <mergeCell ref="AM176:AM181"/>
    <mergeCell ref="AN176:AN181"/>
    <mergeCell ref="AO176:AO181"/>
    <mergeCell ref="AP176:AP181"/>
    <mergeCell ref="AQ176:AQ181"/>
    <mergeCell ref="AR176:AR181"/>
    <mergeCell ref="AS176:AS181"/>
    <mergeCell ref="AT176:AT181"/>
    <mergeCell ref="AU176:AU181"/>
    <mergeCell ref="C170:C175"/>
    <mergeCell ref="AG170:AG175"/>
    <mergeCell ref="AI182:AI187"/>
    <mergeCell ref="AJ182:AJ187"/>
    <mergeCell ref="AK182:AK187"/>
    <mergeCell ref="AL182:AL187"/>
    <mergeCell ref="AM182:AM187"/>
    <mergeCell ref="AN182:AN187"/>
    <mergeCell ref="AO170:AO175"/>
    <mergeCell ref="AH170:AH175"/>
    <mergeCell ref="AI170:AI175"/>
    <mergeCell ref="AJ170:AJ175"/>
    <mergeCell ref="AK170:AK175"/>
    <mergeCell ref="AL170:AL175"/>
    <mergeCell ref="AM170:AM175"/>
    <mergeCell ref="AN170:AN175"/>
    <mergeCell ref="AO182:AO187"/>
    <mergeCell ref="AP182:AP187"/>
    <mergeCell ref="AQ182:AQ187"/>
    <mergeCell ref="AR182:AR187"/>
    <mergeCell ref="AS182:AS187"/>
    <mergeCell ref="AT182:AT187"/>
    <mergeCell ref="AU182:AU187"/>
    <mergeCell ref="C188:C193"/>
    <mergeCell ref="AG188:AG193"/>
    <mergeCell ref="AH188:AH193"/>
    <mergeCell ref="AI188:AI193"/>
    <mergeCell ref="AJ188:AJ193"/>
    <mergeCell ref="AK188:AK193"/>
    <mergeCell ref="AL188:AL193"/>
    <mergeCell ref="AM188:AM193"/>
    <mergeCell ref="AN188:AN193"/>
    <mergeCell ref="AO188:AO193"/>
    <mergeCell ref="AP188:AP193"/>
    <mergeCell ref="AQ188:AQ193"/>
    <mergeCell ref="AR188:AR193"/>
    <mergeCell ref="AS188:AS193"/>
    <mergeCell ref="AT188:AT193"/>
    <mergeCell ref="AU188:AU193"/>
    <mergeCell ref="C182:C187"/>
    <mergeCell ref="AG182:AG187"/>
    <mergeCell ref="AP194:AP199"/>
    <mergeCell ref="AQ194:AQ199"/>
    <mergeCell ref="AR194:AR199"/>
    <mergeCell ref="AS194:AS199"/>
    <mergeCell ref="AT194:AT199"/>
    <mergeCell ref="AU194:AU199"/>
    <mergeCell ref="C200:C205"/>
    <mergeCell ref="AG200:AG205"/>
    <mergeCell ref="AH200:AH205"/>
    <mergeCell ref="AI200:AI205"/>
    <mergeCell ref="AJ200:AJ205"/>
    <mergeCell ref="AK200:AK205"/>
    <mergeCell ref="AL200:AL205"/>
    <mergeCell ref="AM200:AM205"/>
    <mergeCell ref="AN200:AN205"/>
    <mergeCell ref="AO200:AO205"/>
    <mergeCell ref="AP200:AP205"/>
    <mergeCell ref="AQ200:AQ205"/>
    <mergeCell ref="AR200:AR205"/>
    <mergeCell ref="AS200:AS205"/>
    <mergeCell ref="AT200:AT205"/>
    <mergeCell ref="AU200:AU205"/>
    <mergeCell ref="C194:C199"/>
    <mergeCell ref="AG194:AG199"/>
    <mergeCell ref="AI206:AI211"/>
    <mergeCell ref="AJ206:AJ211"/>
    <mergeCell ref="AK206:AK211"/>
    <mergeCell ref="AL206:AL211"/>
    <mergeCell ref="AM206:AM211"/>
    <mergeCell ref="AN206:AN211"/>
    <mergeCell ref="AO194:AO199"/>
    <mergeCell ref="AH194:AH199"/>
    <mergeCell ref="AI194:AI199"/>
    <mergeCell ref="AJ194:AJ199"/>
    <mergeCell ref="AK194:AK199"/>
    <mergeCell ref="AL194:AL199"/>
    <mergeCell ref="AM194:AM199"/>
    <mergeCell ref="AN194:AN199"/>
    <mergeCell ref="AO206:AO211"/>
    <mergeCell ref="AQ206:AQ211"/>
    <mergeCell ref="AR206:AR211"/>
    <mergeCell ref="AS206:AS211"/>
    <mergeCell ref="AT206:AT211"/>
    <mergeCell ref="AU206:AU211"/>
    <mergeCell ref="C212:C217"/>
    <mergeCell ref="AG212:AG217"/>
    <mergeCell ref="AH212:AH217"/>
    <mergeCell ref="AI212:AI217"/>
    <mergeCell ref="AJ212:AJ217"/>
    <mergeCell ref="AK212:AK217"/>
    <mergeCell ref="AL212:AL217"/>
    <mergeCell ref="AM212:AM217"/>
    <mergeCell ref="AN212:AN217"/>
    <mergeCell ref="AO212:AO217"/>
    <mergeCell ref="AP212:AP217"/>
    <mergeCell ref="AQ212:AQ217"/>
    <mergeCell ref="AR212:AR217"/>
    <mergeCell ref="AS212:AS217"/>
    <mergeCell ref="AT212:AT217"/>
    <mergeCell ref="AU212:AU217"/>
    <mergeCell ref="C206:C211"/>
    <mergeCell ref="AG206:AG211"/>
    <mergeCell ref="AH206:AH211"/>
    <mergeCell ref="AU218:AU223"/>
    <mergeCell ref="C224:C229"/>
    <mergeCell ref="AG224:AG229"/>
    <mergeCell ref="AH224:AH229"/>
    <mergeCell ref="AI224:AI229"/>
    <mergeCell ref="AJ224:AJ229"/>
    <mergeCell ref="AK224:AK229"/>
    <mergeCell ref="AL224:AL229"/>
    <mergeCell ref="AM224:AM229"/>
    <mergeCell ref="AN224:AN229"/>
    <mergeCell ref="AO224:AO229"/>
    <mergeCell ref="AP224:AP229"/>
    <mergeCell ref="AQ224:AQ229"/>
    <mergeCell ref="AR224:AR229"/>
    <mergeCell ref="AS224:AS229"/>
    <mergeCell ref="AT224:AT229"/>
    <mergeCell ref="AU224:AU229"/>
    <mergeCell ref="C218:C223"/>
    <mergeCell ref="AG218:AG223"/>
    <mergeCell ref="AH218:AH223"/>
    <mergeCell ref="AI218:AI223"/>
    <mergeCell ref="AJ218:AJ223"/>
    <mergeCell ref="AK218:AK223"/>
    <mergeCell ref="AU230:AU235"/>
    <mergeCell ref="C236:C241"/>
    <mergeCell ref="AG236:AG241"/>
    <mergeCell ref="AH236:AH241"/>
    <mergeCell ref="AI236:AI241"/>
    <mergeCell ref="AJ236:AJ241"/>
    <mergeCell ref="AK236:AK241"/>
    <mergeCell ref="AL236:AL241"/>
    <mergeCell ref="AM236:AM241"/>
    <mergeCell ref="AN236:AN241"/>
    <mergeCell ref="AO236:AO241"/>
    <mergeCell ref="AP236:AP241"/>
    <mergeCell ref="AQ236:AQ241"/>
    <mergeCell ref="AR236:AR241"/>
    <mergeCell ref="C230:C235"/>
    <mergeCell ref="AG230:AG235"/>
    <mergeCell ref="AH230:AH235"/>
    <mergeCell ref="AI230:AI235"/>
    <mergeCell ref="AJ230:AJ235"/>
    <mergeCell ref="AK230:AK235"/>
    <mergeCell ref="AL230:AL235"/>
    <mergeCell ref="AM230:AM235"/>
    <mergeCell ref="AN230:AN235"/>
    <mergeCell ref="AO230:AO235"/>
    <mergeCell ref="C252:C255"/>
    <mergeCell ref="AS236:AS241"/>
    <mergeCell ref="AT236:AT241"/>
    <mergeCell ref="AU236:AU241"/>
    <mergeCell ref="C242:C245"/>
    <mergeCell ref="C246:C251"/>
    <mergeCell ref="AG246:AG251"/>
    <mergeCell ref="AH246:AH251"/>
    <mergeCell ref="AI246:AI251"/>
    <mergeCell ref="AJ246:AJ251"/>
    <mergeCell ref="AK246:AK251"/>
    <mergeCell ref="AL246:AL251"/>
    <mergeCell ref="AM246:AM251"/>
    <mergeCell ref="AN246:AN251"/>
    <mergeCell ref="AO246:AO251"/>
    <mergeCell ref="AP246:AP251"/>
    <mergeCell ref="AQ246:AQ251"/>
    <mergeCell ref="AL242:AL245"/>
    <mergeCell ref="AM242:AM245"/>
    <mergeCell ref="AN242:AN245"/>
    <mergeCell ref="AO242:AO245"/>
    <mergeCell ref="AP242:AP245"/>
    <mergeCell ref="AQ242:AQ245"/>
    <mergeCell ref="AR242:AR245"/>
    <mergeCell ref="AS242:AS245"/>
    <mergeCell ref="AT242:AT245"/>
    <mergeCell ref="AR246:AR251"/>
    <mergeCell ref="AS246:AS251"/>
    <mergeCell ref="AT246:AT251"/>
    <mergeCell ref="AS230:AS235"/>
    <mergeCell ref="AG124:AG127"/>
    <mergeCell ref="AH124:AH127"/>
    <mergeCell ref="AI124:AI127"/>
    <mergeCell ref="AJ124:AJ127"/>
    <mergeCell ref="AT230:AT235"/>
    <mergeCell ref="AO218:AO223"/>
    <mergeCell ref="AP218:AP223"/>
    <mergeCell ref="AQ218:AQ223"/>
    <mergeCell ref="AR218:AR223"/>
    <mergeCell ref="AS218:AS223"/>
    <mergeCell ref="AL218:AL223"/>
    <mergeCell ref="AM218:AM223"/>
    <mergeCell ref="AN218:AN223"/>
    <mergeCell ref="AP230:AP235"/>
    <mergeCell ref="AQ230:AQ235"/>
    <mergeCell ref="AR230:AR235"/>
    <mergeCell ref="AT218:AT223"/>
    <mergeCell ref="AP206:AP211"/>
    <mergeCell ref="AG256:AG258"/>
    <mergeCell ref="AH256:AH258"/>
    <mergeCell ref="AI256:AI258"/>
    <mergeCell ref="AJ256:AJ258"/>
    <mergeCell ref="AK256:AK258"/>
    <mergeCell ref="AL256:AL258"/>
    <mergeCell ref="AM256:AM258"/>
    <mergeCell ref="AN256:AN258"/>
    <mergeCell ref="AO256:AO258"/>
    <mergeCell ref="AK124:AK127"/>
    <mergeCell ref="AL124:AL127"/>
    <mergeCell ref="AM124:AM127"/>
    <mergeCell ref="AN124:AN127"/>
    <mergeCell ref="AO124:AO127"/>
    <mergeCell ref="AT256:AT258"/>
    <mergeCell ref="AU256:AU258"/>
    <mergeCell ref="AU242:AU245"/>
    <mergeCell ref="AU246:AU251"/>
    <mergeCell ref="AU252:AU255"/>
    <mergeCell ref="AP252:AP255"/>
    <mergeCell ref="AQ252:AQ255"/>
    <mergeCell ref="AR252:AR255"/>
    <mergeCell ref="AS252:AS255"/>
    <mergeCell ref="AT252:AT255"/>
    <mergeCell ref="AL252:AL255"/>
    <mergeCell ref="AM252:AM255"/>
    <mergeCell ref="AN252:AN255"/>
    <mergeCell ref="AO252:AO255"/>
    <mergeCell ref="AT124:AT127"/>
    <mergeCell ref="AP256:AP258"/>
    <mergeCell ref="AQ256:AQ258"/>
    <mergeCell ref="AR256:AR258"/>
    <mergeCell ref="AS256:AS258"/>
    <mergeCell ref="AG252:AG255"/>
    <mergeCell ref="AH252:AH255"/>
    <mergeCell ref="AI252:AI255"/>
    <mergeCell ref="AJ252:AJ255"/>
    <mergeCell ref="AG242:AG245"/>
    <mergeCell ref="AH242:AH245"/>
    <mergeCell ref="AI242:AI245"/>
    <mergeCell ref="AJ242:AJ245"/>
    <mergeCell ref="AK242:AK245"/>
    <mergeCell ref="AK252:AK255"/>
  </mergeCells>
  <printOptions/>
  <pageMargins left="0.7" right="0.7" top="0.75" bottom="0.75" header="0.3" footer="0.3"/>
  <pageSetup orientation="portrait" paperSize="9"/>
  <drawing r:id="rId3"/>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1"/>
  <sheetViews>
    <sheetView showGridLines="0" workbookViewId="0" topLeftCell="A1"/>
  </sheetViews>
  <sheetFormatPr defaultColWidth="11.421875" defaultRowHeight="15"/>
  <cols>
    <col min="1" max="1" width="17.421875" style="136" customWidth="1"/>
    <col min="2" max="2" width="24.28125" style="136" customWidth="1"/>
    <col min="3" max="3" width="24.140625" style="136" customWidth="1"/>
    <col min="4" max="5" width="24.00390625" style="136" customWidth="1"/>
    <col min="6" max="6" width="24.421875" style="136" customWidth="1"/>
    <col min="7" max="7" width="20.140625" style="136" customWidth="1"/>
    <col min="8" max="8" width="19.8515625" style="148" customWidth="1"/>
    <col min="9" max="9" width="14.57421875" style="136" customWidth="1"/>
    <col min="10" max="10" width="4.8515625" style="136" customWidth="1"/>
    <col min="11" max="16384" width="11.421875" style="136" customWidth="1"/>
  </cols>
  <sheetData>
    <row r="1" spans="1:9" ht="17.25" customHeight="1">
      <c r="A1" s="132" t="s">
        <v>249</v>
      </c>
      <c r="B1" s="132" t="s">
        <v>250</v>
      </c>
      <c r="C1" s="133" t="s">
        <v>251</v>
      </c>
      <c r="D1" s="134" t="s">
        <v>252</v>
      </c>
      <c r="E1" s="149" t="s">
        <v>256</v>
      </c>
      <c r="F1" s="132" t="s">
        <v>253</v>
      </c>
      <c r="G1" s="132" t="s">
        <v>254</v>
      </c>
      <c r="H1" s="135">
        <f>+INVERSIÓN!H11</f>
        <v>1900000000</v>
      </c>
      <c r="I1" s="135">
        <v>10000</v>
      </c>
    </row>
    <row r="2" spans="1:9" ht="17.25" customHeight="1">
      <c r="A2" s="137">
        <v>1</v>
      </c>
      <c r="B2" s="138" t="s">
        <v>223</v>
      </c>
      <c r="C2" s="138">
        <v>4187</v>
      </c>
      <c r="D2" s="151">
        <v>3951</v>
      </c>
      <c r="E2" s="152">
        <v>1087</v>
      </c>
      <c r="F2" s="139">
        <f>+AVERAGE(C2:E2)</f>
        <v>3075</v>
      </c>
      <c r="G2" s="140">
        <f>+F2/$F$21</f>
        <v>0.11266625141977793</v>
      </c>
      <c r="H2" s="141">
        <f>+ROUND($H$1*G2,0)</f>
        <v>214065878</v>
      </c>
      <c r="I2" s="141">
        <f>+ROUND($I$1*G2,0)</f>
        <v>1127</v>
      </c>
    </row>
    <row r="3" spans="1:9" ht="17.25" customHeight="1">
      <c r="A3" s="137">
        <v>2</v>
      </c>
      <c r="B3" s="138" t="s">
        <v>224</v>
      </c>
      <c r="C3" s="138">
        <v>2764</v>
      </c>
      <c r="D3" s="151">
        <v>2613</v>
      </c>
      <c r="E3" s="152">
        <v>1202</v>
      </c>
      <c r="F3" s="139">
        <f aca="true" t="shared" si="0" ref="F3:F20">+AVERAGE(C3:E3)</f>
        <v>2193</v>
      </c>
      <c r="G3" s="140">
        <f>+F3/$F$21</f>
        <v>0.08035027296376358</v>
      </c>
      <c r="H3" s="141">
        <f aca="true" t="shared" si="1" ref="H3:H19">+ROUND($H$1*G3,0)</f>
        <v>152665519</v>
      </c>
      <c r="I3" s="141">
        <f aca="true" t="shared" si="2" ref="I3:I20">+ROUND($I$1*G3,0)</f>
        <v>804</v>
      </c>
    </row>
    <row r="4" spans="1:9" ht="17.25" customHeight="1">
      <c r="A4" s="137">
        <v>3</v>
      </c>
      <c r="B4" s="138" t="s">
        <v>225</v>
      </c>
      <c r="C4" s="138">
        <v>515</v>
      </c>
      <c r="D4" s="151">
        <v>411</v>
      </c>
      <c r="E4" s="152">
        <v>222</v>
      </c>
      <c r="F4" s="139">
        <f t="shared" si="0"/>
        <v>382.6666666666667</v>
      </c>
      <c r="G4" s="140">
        <f aca="true" t="shared" si="3" ref="G4:G20">+F4/$F$21</f>
        <v>0.014020689065572366</v>
      </c>
      <c r="H4" s="141">
        <f t="shared" si="1"/>
        <v>26639309</v>
      </c>
      <c r="I4" s="141">
        <f t="shared" si="2"/>
        <v>140</v>
      </c>
    </row>
    <row r="5" spans="1:9" ht="17.25" customHeight="1">
      <c r="A5" s="137">
        <v>4</v>
      </c>
      <c r="B5" s="138" t="s">
        <v>226</v>
      </c>
      <c r="C5" s="138">
        <v>707</v>
      </c>
      <c r="D5" s="151">
        <v>525</v>
      </c>
      <c r="E5" s="152">
        <v>298</v>
      </c>
      <c r="F5" s="139">
        <f t="shared" si="0"/>
        <v>510</v>
      </c>
      <c r="G5" s="140">
        <f t="shared" si="3"/>
        <v>0.018686109991572927</v>
      </c>
      <c r="H5" s="141">
        <f t="shared" si="1"/>
        <v>35503609</v>
      </c>
      <c r="I5" s="141">
        <f t="shared" si="2"/>
        <v>187</v>
      </c>
    </row>
    <row r="6" spans="1:9" ht="17.25" customHeight="1">
      <c r="A6" s="137">
        <v>5</v>
      </c>
      <c r="B6" s="138" t="s">
        <v>227</v>
      </c>
      <c r="C6" s="138">
        <v>1477</v>
      </c>
      <c r="D6" s="151">
        <v>747</v>
      </c>
      <c r="E6" s="152">
        <v>40</v>
      </c>
      <c r="F6" s="139">
        <f t="shared" si="0"/>
        <v>754.6666666666666</v>
      </c>
      <c r="G6" s="140">
        <f t="shared" si="3"/>
        <v>0.027650557530013792</v>
      </c>
      <c r="H6" s="141">
        <f t="shared" si="1"/>
        <v>52536059</v>
      </c>
      <c r="I6" s="141">
        <f t="shared" si="2"/>
        <v>277</v>
      </c>
    </row>
    <row r="7" spans="1:9" ht="17.25" customHeight="1">
      <c r="A7" s="137">
        <v>6</v>
      </c>
      <c r="B7" s="138" t="s">
        <v>228</v>
      </c>
      <c r="C7" s="138">
        <v>1056</v>
      </c>
      <c r="D7" s="151">
        <v>414</v>
      </c>
      <c r="E7" s="152">
        <v>267</v>
      </c>
      <c r="F7" s="139">
        <f t="shared" si="0"/>
        <v>579</v>
      </c>
      <c r="G7" s="140">
        <f t="shared" si="3"/>
        <v>0.021214230755138674</v>
      </c>
      <c r="H7" s="141">
        <f t="shared" si="1"/>
        <v>40307038</v>
      </c>
      <c r="I7" s="141">
        <f t="shared" si="2"/>
        <v>212</v>
      </c>
    </row>
    <row r="8" spans="1:9" ht="17.25" customHeight="1">
      <c r="A8" s="137">
        <v>7</v>
      </c>
      <c r="B8" s="138" t="s">
        <v>229</v>
      </c>
      <c r="C8" s="138">
        <v>466</v>
      </c>
      <c r="D8" s="151">
        <v>1352</v>
      </c>
      <c r="E8" s="152">
        <v>280</v>
      </c>
      <c r="F8" s="139">
        <f t="shared" si="0"/>
        <v>699.3333333333334</v>
      </c>
      <c r="G8" s="140">
        <f t="shared" si="3"/>
        <v>0.025623175661647058</v>
      </c>
      <c r="H8" s="141">
        <f t="shared" si="1"/>
        <v>48684034</v>
      </c>
      <c r="I8" s="141">
        <f t="shared" si="2"/>
        <v>256</v>
      </c>
    </row>
    <row r="9" spans="1:9" ht="17.25" customHeight="1">
      <c r="A9" s="137">
        <v>8</v>
      </c>
      <c r="B9" s="138" t="s">
        <v>230</v>
      </c>
      <c r="C9" s="138">
        <v>1727</v>
      </c>
      <c r="D9" s="151">
        <v>2617</v>
      </c>
      <c r="E9" s="152">
        <v>448</v>
      </c>
      <c r="F9" s="139">
        <f t="shared" si="0"/>
        <v>1597.3333333333333</v>
      </c>
      <c r="G9" s="140">
        <f t="shared" si="3"/>
        <v>0.05852538501935781</v>
      </c>
      <c r="H9" s="141">
        <f t="shared" si="1"/>
        <v>111198232</v>
      </c>
      <c r="I9" s="141">
        <f t="shared" si="2"/>
        <v>585</v>
      </c>
    </row>
    <row r="10" spans="1:9" ht="17.25" customHeight="1">
      <c r="A10" s="137">
        <v>9</v>
      </c>
      <c r="B10" s="138" t="s">
        <v>231</v>
      </c>
      <c r="C10" s="138">
        <v>3366</v>
      </c>
      <c r="D10" s="151">
        <v>1822</v>
      </c>
      <c r="E10" s="152">
        <v>1229</v>
      </c>
      <c r="F10" s="139">
        <f t="shared" si="0"/>
        <v>2139</v>
      </c>
      <c r="G10" s="140">
        <f t="shared" si="3"/>
        <v>0.07837174367053822</v>
      </c>
      <c r="H10" s="141">
        <f t="shared" si="1"/>
        <v>148906313</v>
      </c>
      <c r="I10" s="141">
        <f t="shared" si="2"/>
        <v>784</v>
      </c>
    </row>
    <row r="11" spans="1:9" ht="17.25" customHeight="1">
      <c r="A11" s="137">
        <v>10</v>
      </c>
      <c r="B11" s="138" t="s">
        <v>232</v>
      </c>
      <c r="C11" s="138">
        <v>4819</v>
      </c>
      <c r="D11" s="151">
        <v>3533</v>
      </c>
      <c r="E11" s="152">
        <v>912</v>
      </c>
      <c r="F11" s="139">
        <f t="shared" si="0"/>
        <v>3088</v>
      </c>
      <c r="G11" s="140">
        <f t="shared" si="3"/>
        <v>0.11314256402740626</v>
      </c>
      <c r="H11" s="141">
        <f t="shared" si="1"/>
        <v>214970872</v>
      </c>
      <c r="I11" s="141">
        <f t="shared" si="2"/>
        <v>1131</v>
      </c>
    </row>
    <row r="12" spans="1:9" ht="17.25" customHeight="1">
      <c r="A12" s="137">
        <v>11</v>
      </c>
      <c r="B12" s="138" t="s">
        <v>233</v>
      </c>
      <c r="C12" s="138">
        <v>5865</v>
      </c>
      <c r="D12" s="151">
        <v>9623</v>
      </c>
      <c r="E12" s="152">
        <v>1751</v>
      </c>
      <c r="F12" s="139">
        <f t="shared" si="0"/>
        <v>5746.333333333333</v>
      </c>
      <c r="G12" s="140">
        <f t="shared" si="3"/>
        <v>0.21054238571550696</v>
      </c>
      <c r="H12" s="141">
        <f>+ROUND($H$1*G12,0)-3</f>
        <v>400030530</v>
      </c>
      <c r="I12" s="141">
        <f>+ROUND($I$1*G12,0)</f>
        <v>2105</v>
      </c>
    </row>
    <row r="13" spans="1:9" ht="17.25" customHeight="1">
      <c r="A13" s="137">
        <v>12</v>
      </c>
      <c r="B13" s="138" t="s">
        <v>234</v>
      </c>
      <c r="C13" s="138">
        <v>1598</v>
      </c>
      <c r="D13" s="151">
        <v>1441</v>
      </c>
      <c r="E13" s="152">
        <v>467</v>
      </c>
      <c r="F13" s="139">
        <f t="shared" si="0"/>
        <v>1168.6666666666667</v>
      </c>
      <c r="G13" s="140">
        <f t="shared" si="3"/>
        <v>0.042819282111408286</v>
      </c>
      <c r="H13" s="141">
        <f t="shared" si="1"/>
        <v>81356636</v>
      </c>
      <c r="I13" s="141">
        <f t="shared" si="2"/>
        <v>428</v>
      </c>
    </row>
    <row r="14" spans="1:9" ht="17.25" customHeight="1">
      <c r="A14" s="137">
        <v>13</v>
      </c>
      <c r="B14" s="138" t="s">
        <v>235</v>
      </c>
      <c r="C14" s="138">
        <v>2457</v>
      </c>
      <c r="D14" s="151">
        <v>1178</v>
      </c>
      <c r="E14" s="152">
        <v>675</v>
      </c>
      <c r="F14" s="139">
        <f t="shared" si="0"/>
        <v>1436.6666666666667</v>
      </c>
      <c r="G14" s="140">
        <f t="shared" si="3"/>
        <v>0.05263864971482308</v>
      </c>
      <c r="H14" s="141">
        <f t="shared" si="1"/>
        <v>100013434</v>
      </c>
      <c r="I14" s="141">
        <f t="shared" si="2"/>
        <v>526</v>
      </c>
    </row>
    <row r="15" spans="1:9" ht="17.25" customHeight="1">
      <c r="A15" s="137">
        <v>14</v>
      </c>
      <c r="B15" s="138" t="s">
        <v>236</v>
      </c>
      <c r="C15" s="138">
        <v>369</v>
      </c>
      <c r="D15" s="151">
        <v>391</v>
      </c>
      <c r="E15" s="152">
        <v>140</v>
      </c>
      <c r="F15" s="139">
        <f t="shared" si="0"/>
        <v>300</v>
      </c>
      <c r="G15" s="140">
        <f t="shared" si="3"/>
        <v>0.010991829406807603</v>
      </c>
      <c r="H15" s="141">
        <f t="shared" si="1"/>
        <v>20884476</v>
      </c>
      <c r="I15" s="141">
        <f t="shared" si="2"/>
        <v>110</v>
      </c>
    </row>
    <row r="16" spans="1:9" ht="17.25" customHeight="1">
      <c r="A16" s="137">
        <v>15</v>
      </c>
      <c r="B16" s="138" t="s">
        <v>237</v>
      </c>
      <c r="C16" s="138">
        <v>302</v>
      </c>
      <c r="D16" s="151">
        <v>431</v>
      </c>
      <c r="E16" s="152">
        <v>175</v>
      </c>
      <c r="F16" s="139">
        <f t="shared" si="0"/>
        <v>302.6666666666667</v>
      </c>
      <c r="G16" s="140">
        <f t="shared" si="3"/>
        <v>0.011089534557090339</v>
      </c>
      <c r="H16" s="141">
        <f t="shared" si="1"/>
        <v>21070116</v>
      </c>
      <c r="I16" s="141">
        <f t="shared" si="2"/>
        <v>111</v>
      </c>
    </row>
    <row r="17" spans="1:9" ht="17.25" customHeight="1">
      <c r="A17" s="137">
        <v>16</v>
      </c>
      <c r="B17" s="138" t="s">
        <v>238</v>
      </c>
      <c r="C17" s="138">
        <v>2226</v>
      </c>
      <c r="D17" s="151">
        <v>1703</v>
      </c>
      <c r="E17" s="152">
        <v>663</v>
      </c>
      <c r="F17" s="139">
        <f t="shared" si="0"/>
        <v>1530.6666666666667</v>
      </c>
      <c r="G17" s="140">
        <f t="shared" si="3"/>
        <v>0.056082756262289465</v>
      </c>
      <c r="H17" s="141">
        <f t="shared" si="1"/>
        <v>106557237</v>
      </c>
      <c r="I17" s="141">
        <f t="shared" si="2"/>
        <v>561</v>
      </c>
    </row>
    <row r="18" spans="1:9" ht="17.25" customHeight="1">
      <c r="A18" s="137">
        <v>17</v>
      </c>
      <c r="B18" s="138" t="s">
        <v>239</v>
      </c>
      <c r="C18" s="138">
        <v>297</v>
      </c>
      <c r="D18" s="151">
        <v>1625</v>
      </c>
      <c r="E18" s="152">
        <v>55</v>
      </c>
      <c r="F18" s="139">
        <f t="shared" si="0"/>
        <v>659</v>
      </c>
      <c r="G18" s="140">
        <f t="shared" si="3"/>
        <v>0.024145385263620704</v>
      </c>
      <c r="H18" s="141">
        <f t="shared" si="1"/>
        <v>45876232</v>
      </c>
      <c r="I18" s="141">
        <f t="shared" si="2"/>
        <v>241</v>
      </c>
    </row>
    <row r="19" spans="1:9" ht="17.25" customHeight="1">
      <c r="A19" s="137">
        <v>18</v>
      </c>
      <c r="B19" s="142" t="s">
        <v>240</v>
      </c>
      <c r="C19" s="142">
        <v>578</v>
      </c>
      <c r="D19" s="151">
        <v>612</v>
      </c>
      <c r="E19" s="152">
        <v>192</v>
      </c>
      <c r="F19" s="139">
        <f t="shared" si="0"/>
        <v>460.6666666666667</v>
      </c>
      <c r="G19" s="140">
        <f t="shared" si="3"/>
        <v>0.01687856471134234</v>
      </c>
      <c r="H19" s="141">
        <f t="shared" si="1"/>
        <v>32069273</v>
      </c>
      <c r="I19" s="141">
        <f t="shared" si="2"/>
        <v>169</v>
      </c>
    </row>
    <row r="20" spans="1:9" ht="17.25" customHeight="1">
      <c r="A20" s="137">
        <v>19</v>
      </c>
      <c r="B20" s="138" t="s">
        <v>241</v>
      </c>
      <c r="C20" s="138">
        <v>1042</v>
      </c>
      <c r="D20" s="151">
        <v>661</v>
      </c>
      <c r="E20" s="152">
        <v>308</v>
      </c>
      <c r="F20" s="139">
        <f t="shared" si="0"/>
        <v>670.3333333333334</v>
      </c>
      <c r="G20" s="140">
        <f t="shared" si="3"/>
        <v>0.024560632152322324</v>
      </c>
      <c r="H20" s="141">
        <f>+ROUND($H$1*G20,0)+2</f>
        <v>46665203</v>
      </c>
      <c r="I20" s="141">
        <f t="shared" si="2"/>
        <v>246</v>
      </c>
    </row>
    <row r="21" spans="1:9" ht="20.25" customHeight="1">
      <c r="A21" s="871" t="s">
        <v>255</v>
      </c>
      <c r="B21" s="872"/>
      <c r="C21" s="143">
        <f aca="true" t="shared" si="4" ref="C21:I21">SUM(C2:C20)</f>
        <v>35818</v>
      </c>
      <c r="D21" s="144">
        <f t="shared" si="4"/>
        <v>35650</v>
      </c>
      <c r="E21" s="150">
        <f t="shared" si="4"/>
        <v>10411</v>
      </c>
      <c r="F21" s="145">
        <f t="shared" si="4"/>
        <v>27293.000000000007</v>
      </c>
      <c r="G21" s="146">
        <f t="shared" si="4"/>
        <v>0.9999999999999999</v>
      </c>
      <c r="H21" s="147">
        <f t="shared" si="4"/>
        <v>1900000000</v>
      </c>
      <c r="I21" s="147">
        <f t="shared" si="4"/>
        <v>10000</v>
      </c>
    </row>
  </sheetData>
  <mergeCells count="1">
    <mergeCell ref="A21:B21"/>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1"/>
  <sheetViews>
    <sheetView showGridLines="0" workbookViewId="0" topLeftCell="B1">
      <selection activeCell="F2" sqref="F2"/>
    </sheetView>
  </sheetViews>
  <sheetFormatPr defaultColWidth="11.421875" defaultRowHeight="15"/>
  <cols>
    <col min="1" max="1" width="17.421875" style="136" customWidth="1"/>
    <col min="2" max="2" width="24.28125" style="136" customWidth="1"/>
    <col min="3" max="3" width="24.140625" style="136" customWidth="1"/>
    <col min="4" max="5" width="24.00390625" style="136" customWidth="1"/>
    <col min="6" max="6" width="24.421875" style="136" customWidth="1"/>
    <col min="7" max="7" width="20.140625" style="136" customWidth="1"/>
    <col min="8" max="8" width="19.8515625" style="148" customWidth="1"/>
    <col min="9" max="9" width="14.57421875" style="136" customWidth="1"/>
    <col min="10" max="10" width="4.8515625" style="136" customWidth="1"/>
    <col min="11" max="16384" width="11.421875" style="136" customWidth="1"/>
  </cols>
  <sheetData>
    <row r="1" spans="1:9" ht="17.25" customHeight="1">
      <c r="A1" s="132" t="s">
        <v>249</v>
      </c>
      <c r="B1" s="132" t="s">
        <v>250</v>
      </c>
      <c r="C1" s="133" t="s">
        <v>251</v>
      </c>
      <c r="D1" s="134" t="s">
        <v>252</v>
      </c>
      <c r="E1" s="149" t="s">
        <v>256</v>
      </c>
      <c r="F1" s="132" t="s">
        <v>253</v>
      </c>
      <c r="G1" s="132" t="s">
        <v>254</v>
      </c>
      <c r="H1" s="135">
        <f>+INVERSIÓN!H23</f>
        <v>260000000</v>
      </c>
      <c r="I1" s="135">
        <f>+INVERSIÓN!H22</f>
        <v>2000</v>
      </c>
    </row>
    <row r="2" spans="1:9" ht="17.25" customHeight="1">
      <c r="A2" s="137">
        <v>1</v>
      </c>
      <c r="B2" s="138" t="s">
        <v>223</v>
      </c>
      <c r="C2" s="138">
        <v>329</v>
      </c>
      <c r="D2" s="151">
        <v>213</v>
      </c>
      <c r="E2" s="152">
        <v>79</v>
      </c>
      <c r="F2" s="139">
        <f>+AVERAGE(C2:E2)</f>
        <v>207</v>
      </c>
      <c r="G2" s="140">
        <f>+F2/$F$21</f>
        <v>0.053719723183391015</v>
      </c>
      <c r="H2" s="141">
        <f>+ROUND($H$1*G2,0)</f>
        <v>13967128</v>
      </c>
      <c r="I2" s="141">
        <f>+ROUND($I$1*G2,0)</f>
        <v>107</v>
      </c>
    </row>
    <row r="3" spans="1:9" ht="17.25" customHeight="1">
      <c r="A3" s="137">
        <v>2</v>
      </c>
      <c r="B3" s="138" t="s">
        <v>224</v>
      </c>
      <c r="C3" s="138">
        <v>186</v>
      </c>
      <c r="D3" s="151">
        <v>166</v>
      </c>
      <c r="E3" s="152">
        <v>31</v>
      </c>
      <c r="F3" s="139">
        <f>+AVERAGE(C3:E3)</f>
        <v>127.66666666666667</v>
      </c>
      <c r="G3" s="140">
        <f>+F3/$F$21</f>
        <v>0.033131487889273364</v>
      </c>
      <c r="H3" s="141">
        <f aca="true" t="shared" si="0" ref="H3:H19">+ROUND($H$1*G3,0)</f>
        <v>8614187</v>
      </c>
      <c r="I3" s="141">
        <f aca="true" t="shared" si="1" ref="I3:I20">+ROUND($I$1*G3,0)</f>
        <v>66</v>
      </c>
    </row>
    <row r="4" spans="1:9" ht="17.25" customHeight="1">
      <c r="A4" s="137">
        <v>3</v>
      </c>
      <c r="B4" s="138" t="s">
        <v>225</v>
      </c>
      <c r="C4" s="138">
        <v>50</v>
      </c>
      <c r="D4" s="151">
        <v>36</v>
      </c>
      <c r="E4" s="152">
        <v>11</v>
      </c>
      <c r="F4" s="139">
        <f aca="true" t="shared" si="2" ref="F4:F20">+AVERAGE(C4:E4)</f>
        <v>32.333333333333336</v>
      </c>
      <c r="G4" s="140">
        <f aca="true" t="shared" si="3" ref="G4:G20">+F4/$F$21</f>
        <v>0.008391003460207614</v>
      </c>
      <c r="H4" s="141">
        <f t="shared" si="0"/>
        <v>2181661</v>
      </c>
      <c r="I4" s="141">
        <f t="shared" si="1"/>
        <v>17</v>
      </c>
    </row>
    <row r="5" spans="1:9" ht="17.25" customHeight="1">
      <c r="A5" s="137">
        <v>4</v>
      </c>
      <c r="B5" s="138" t="s">
        <v>226</v>
      </c>
      <c r="C5" s="138">
        <v>157</v>
      </c>
      <c r="D5" s="151">
        <v>157</v>
      </c>
      <c r="E5" s="152">
        <v>38</v>
      </c>
      <c r="F5" s="139">
        <f t="shared" si="2"/>
        <v>117.33333333333333</v>
      </c>
      <c r="G5" s="140">
        <f t="shared" si="3"/>
        <v>0.030449826989619382</v>
      </c>
      <c r="H5" s="141">
        <f t="shared" si="0"/>
        <v>7916955</v>
      </c>
      <c r="I5" s="141">
        <f t="shared" si="1"/>
        <v>61</v>
      </c>
    </row>
    <row r="6" spans="1:9" ht="17.25" customHeight="1">
      <c r="A6" s="137">
        <v>5</v>
      </c>
      <c r="B6" s="138" t="s">
        <v>227</v>
      </c>
      <c r="C6" s="138">
        <v>50</v>
      </c>
      <c r="D6" s="151">
        <v>45</v>
      </c>
      <c r="E6" s="152">
        <v>22</v>
      </c>
      <c r="F6" s="139">
        <f t="shared" si="2"/>
        <v>39</v>
      </c>
      <c r="G6" s="140">
        <f t="shared" si="3"/>
        <v>0.010121107266435989</v>
      </c>
      <c r="H6" s="141">
        <f t="shared" si="0"/>
        <v>2631488</v>
      </c>
      <c r="I6" s="141">
        <f t="shared" si="1"/>
        <v>20</v>
      </c>
    </row>
    <row r="7" spans="1:9" ht="17.25" customHeight="1">
      <c r="A7" s="137">
        <v>6</v>
      </c>
      <c r="B7" s="138" t="s">
        <v>228</v>
      </c>
      <c r="C7" s="138">
        <v>169</v>
      </c>
      <c r="D7" s="151">
        <v>135</v>
      </c>
      <c r="E7" s="152">
        <v>66</v>
      </c>
      <c r="F7" s="139">
        <f t="shared" si="2"/>
        <v>123.33333333333333</v>
      </c>
      <c r="G7" s="140">
        <f t="shared" si="3"/>
        <v>0.03200692041522492</v>
      </c>
      <c r="H7" s="141">
        <f t="shared" si="0"/>
        <v>8321799</v>
      </c>
      <c r="I7" s="141">
        <f t="shared" si="1"/>
        <v>64</v>
      </c>
    </row>
    <row r="8" spans="1:9" ht="17.25" customHeight="1">
      <c r="A8" s="137">
        <v>7</v>
      </c>
      <c r="B8" s="138" t="s">
        <v>229</v>
      </c>
      <c r="C8" s="138">
        <v>204</v>
      </c>
      <c r="D8" s="151">
        <v>158</v>
      </c>
      <c r="E8" s="152">
        <v>77</v>
      </c>
      <c r="F8" s="139">
        <f t="shared" si="2"/>
        <v>146.33333333333334</v>
      </c>
      <c r="G8" s="140">
        <f t="shared" si="3"/>
        <v>0.037975778546712816</v>
      </c>
      <c r="H8" s="141">
        <f t="shared" si="0"/>
        <v>9873702</v>
      </c>
      <c r="I8" s="141">
        <f t="shared" si="1"/>
        <v>76</v>
      </c>
    </row>
    <row r="9" spans="1:9" ht="17.25" customHeight="1">
      <c r="A9" s="137">
        <v>8</v>
      </c>
      <c r="B9" s="138" t="s">
        <v>230</v>
      </c>
      <c r="C9" s="138">
        <v>488</v>
      </c>
      <c r="D9" s="151">
        <v>390</v>
      </c>
      <c r="E9" s="152">
        <v>169</v>
      </c>
      <c r="F9" s="139">
        <f t="shared" si="2"/>
        <v>349</v>
      </c>
      <c r="G9" s="140">
        <f t="shared" si="3"/>
        <v>0.09057093425605538</v>
      </c>
      <c r="H9" s="141">
        <f t="shared" si="0"/>
        <v>23548443</v>
      </c>
      <c r="I9" s="141">
        <f t="shared" si="1"/>
        <v>181</v>
      </c>
    </row>
    <row r="10" spans="1:9" ht="17.25" customHeight="1">
      <c r="A10" s="137">
        <v>9</v>
      </c>
      <c r="B10" s="138" t="s">
        <v>231</v>
      </c>
      <c r="C10" s="138">
        <v>633</v>
      </c>
      <c r="D10" s="151">
        <v>459</v>
      </c>
      <c r="E10" s="152">
        <v>184</v>
      </c>
      <c r="F10" s="139">
        <f t="shared" si="2"/>
        <v>425.3333333333333</v>
      </c>
      <c r="G10" s="140">
        <f t="shared" si="3"/>
        <v>0.11038062283737025</v>
      </c>
      <c r="H10" s="141">
        <f>+ROUND($H$1*G10,0)-1</f>
        <v>28698961</v>
      </c>
      <c r="I10" s="141">
        <f>+ROUND($I$1*G10,0)-1</f>
        <v>220</v>
      </c>
    </row>
    <row r="11" spans="1:9" ht="17.25" customHeight="1">
      <c r="A11" s="137">
        <v>10</v>
      </c>
      <c r="B11" s="138" t="s">
        <v>232</v>
      </c>
      <c r="C11" s="138">
        <f>1362+56</f>
        <v>1418</v>
      </c>
      <c r="D11" s="151">
        <v>1216</v>
      </c>
      <c r="E11" s="152">
        <v>531</v>
      </c>
      <c r="F11" s="139">
        <f t="shared" si="2"/>
        <v>1055</v>
      </c>
      <c r="G11" s="140">
        <f t="shared" si="3"/>
        <v>0.2737889273356402</v>
      </c>
      <c r="H11" s="141">
        <f t="shared" si="0"/>
        <v>71185121</v>
      </c>
      <c r="I11" s="141">
        <f t="shared" si="1"/>
        <v>548</v>
      </c>
    </row>
    <row r="12" spans="1:9" ht="17.25" customHeight="1">
      <c r="A12" s="137">
        <v>11</v>
      </c>
      <c r="B12" s="138" t="s">
        <v>233</v>
      </c>
      <c r="C12" s="138">
        <v>416</v>
      </c>
      <c r="D12" s="151">
        <v>308</v>
      </c>
      <c r="E12" s="152">
        <v>127</v>
      </c>
      <c r="F12" s="139">
        <f t="shared" si="2"/>
        <v>283.6666666666667</v>
      </c>
      <c r="G12" s="140">
        <f t="shared" si="3"/>
        <v>0.07361591695501732</v>
      </c>
      <c r="H12" s="141">
        <f>+ROUND($H$1*G12,0)</f>
        <v>19140138</v>
      </c>
      <c r="I12" s="141">
        <f>+ROUND($I$1*G12,0)</f>
        <v>147</v>
      </c>
    </row>
    <row r="13" spans="1:9" ht="17.25" customHeight="1">
      <c r="A13" s="137">
        <v>12</v>
      </c>
      <c r="B13" s="138" t="s">
        <v>234</v>
      </c>
      <c r="C13" s="138">
        <v>478</v>
      </c>
      <c r="D13" s="151">
        <v>378</v>
      </c>
      <c r="E13" s="152">
        <v>115</v>
      </c>
      <c r="F13" s="139">
        <f t="shared" si="2"/>
        <v>323.6666666666667</v>
      </c>
      <c r="G13" s="140">
        <f t="shared" si="3"/>
        <v>0.08399653979238757</v>
      </c>
      <c r="H13" s="141">
        <f t="shared" si="0"/>
        <v>21839100</v>
      </c>
      <c r="I13" s="141">
        <f t="shared" si="1"/>
        <v>168</v>
      </c>
    </row>
    <row r="14" spans="1:9" ht="17.25" customHeight="1">
      <c r="A14" s="137">
        <v>13</v>
      </c>
      <c r="B14" s="138" t="s">
        <v>235</v>
      </c>
      <c r="C14" s="138">
        <v>47</v>
      </c>
      <c r="D14" s="151">
        <v>47</v>
      </c>
      <c r="E14" s="152">
        <v>20</v>
      </c>
      <c r="F14" s="139">
        <f t="shared" si="2"/>
        <v>38</v>
      </c>
      <c r="G14" s="140">
        <f t="shared" si="3"/>
        <v>0.009861591695501732</v>
      </c>
      <c r="H14" s="141">
        <f t="shared" si="0"/>
        <v>2564014</v>
      </c>
      <c r="I14" s="141">
        <f t="shared" si="1"/>
        <v>20</v>
      </c>
    </row>
    <row r="15" spans="1:9" ht="17.25" customHeight="1">
      <c r="A15" s="137">
        <v>14</v>
      </c>
      <c r="B15" s="138" t="s">
        <v>236</v>
      </c>
      <c r="C15" s="138">
        <v>158</v>
      </c>
      <c r="D15" s="151">
        <v>227</v>
      </c>
      <c r="E15" s="152">
        <v>77</v>
      </c>
      <c r="F15" s="139">
        <f t="shared" si="2"/>
        <v>154</v>
      </c>
      <c r="G15" s="140">
        <f t="shared" si="3"/>
        <v>0.03996539792387544</v>
      </c>
      <c r="H15" s="141">
        <f t="shared" si="0"/>
        <v>10391003</v>
      </c>
      <c r="I15" s="141">
        <f t="shared" si="1"/>
        <v>80</v>
      </c>
    </row>
    <row r="16" spans="1:9" ht="17.25" customHeight="1">
      <c r="A16" s="137">
        <v>15</v>
      </c>
      <c r="B16" s="138" t="s">
        <v>237</v>
      </c>
      <c r="C16" s="138">
        <v>43</v>
      </c>
      <c r="D16" s="151">
        <v>43</v>
      </c>
      <c r="E16" s="152">
        <v>16</v>
      </c>
      <c r="F16" s="139">
        <f t="shared" si="2"/>
        <v>34</v>
      </c>
      <c r="G16" s="140">
        <f t="shared" si="3"/>
        <v>0.008823529411764707</v>
      </c>
      <c r="H16" s="141">
        <f t="shared" si="0"/>
        <v>2294118</v>
      </c>
      <c r="I16" s="141">
        <f t="shared" si="1"/>
        <v>18</v>
      </c>
    </row>
    <row r="17" spans="1:9" ht="17.25" customHeight="1">
      <c r="A17" s="137">
        <v>16</v>
      </c>
      <c r="B17" s="138" t="s">
        <v>238</v>
      </c>
      <c r="C17" s="138">
        <v>254</v>
      </c>
      <c r="D17" s="151">
        <v>216</v>
      </c>
      <c r="E17" s="152">
        <v>88</v>
      </c>
      <c r="F17" s="139">
        <f t="shared" si="2"/>
        <v>186</v>
      </c>
      <c r="G17" s="140">
        <f t="shared" si="3"/>
        <v>0.04826989619377164</v>
      </c>
      <c r="H17" s="141">
        <f t="shared" si="0"/>
        <v>12550173</v>
      </c>
      <c r="I17" s="141">
        <f t="shared" si="1"/>
        <v>97</v>
      </c>
    </row>
    <row r="18" spans="1:9" ht="17.25" customHeight="1">
      <c r="A18" s="137">
        <v>17</v>
      </c>
      <c r="B18" s="138" t="s">
        <v>239</v>
      </c>
      <c r="C18" s="138">
        <v>27</v>
      </c>
      <c r="D18" s="151">
        <v>39</v>
      </c>
      <c r="E18" s="152">
        <v>13</v>
      </c>
      <c r="F18" s="139">
        <f t="shared" si="2"/>
        <v>26.333333333333332</v>
      </c>
      <c r="G18" s="140">
        <f t="shared" si="3"/>
        <v>0.006833910034602077</v>
      </c>
      <c r="H18" s="141">
        <f t="shared" si="0"/>
        <v>1776817</v>
      </c>
      <c r="I18" s="141">
        <f t="shared" si="1"/>
        <v>14</v>
      </c>
    </row>
    <row r="19" spans="1:9" ht="17.25" customHeight="1">
      <c r="A19" s="137">
        <v>18</v>
      </c>
      <c r="B19" s="142" t="s">
        <v>240</v>
      </c>
      <c r="C19" s="142">
        <v>182</v>
      </c>
      <c r="D19" s="151">
        <v>143</v>
      </c>
      <c r="E19" s="152">
        <v>64</v>
      </c>
      <c r="F19" s="139">
        <f t="shared" si="2"/>
        <v>129.66666666666666</v>
      </c>
      <c r="G19" s="140">
        <f t="shared" si="3"/>
        <v>0.03365051903114187</v>
      </c>
      <c r="H19" s="141">
        <f t="shared" si="0"/>
        <v>8749135</v>
      </c>
      <c r="I19" s="141">
        <f t="shared" si="1"/>
        <v>67</v>
      </c>
    </row>
    <row r="20" spans="1:9" ht="17.25" customHeight="1">
      <c r="A20" s="137">
        <v>19</v>
      </c>
      <c r="B20" s="138" t="s">
        <v>241</v>
      </c>
      <c r="C20" s="138">
        <v>81</v>
      </c>
      <c r="D20" s="151">
        <v>68</v>
      </c>
      <c r="E20" s="152">
        <v>18</v>
      </c>
      <c r="F20" s="139">
        <f t="shared" si="2"/>
        <v>55.666666666666664</v>
      </c>
      <c r="G20" s="140">
        <f t="shared" si="3"/>
        <v>0.014446366782006923</v>
      </c>
      <c r="H20" s="141">
        <f>+ROUND($H$1*G20,0)+2</f>
        <v>3756057</v>
      </c>
      <c r="I20" s="141">
        <f t="shared" si="1"/>
        <v>29</v>
      </c>
    </row>
    <row r="21" spans="1:9" ht="20.25" customHeight="1">
      <c r="A21" s="871" t="s">
        <v>255</v>
      </c>
      <c r="B21" s="872"/>
      <c r="C21" s="143">
        <f aca="true" t="shared" si="4" ref="C21:I21">SUM(C2:C20)</f>
        <v>5370</v>
      </c>
      <c r="D21" s="144">
        <f t="shared" si="4"/>
        <v>4444</v>
      </c>
      <c r="E21" s="150">
        <f t="shared" si="4"/>
        <v>1746</v>
      </c>
      <c r="F21" s="145">
        <f t="shared" si="4"/>
        <v>3853.3333333333326</v>
      </c>
      <c r="G21" s="146">
        <f t="shared" si="4"/>
        <v>1.0000000000000002</v>
      </c>
      <c r="H21" s="147">
        <f t="shared" si="4"/>
        <v>260000000</v>
      </c>
      <c r="I21" s="147">
        <f t="shared" si="4"/>
        <v>2000</v>
      </c>
    </row>
  </sheetData>
  <mergeCells count="1">
    <mergeCell ref="A21:B2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7:Z47"/>
  <sheetViews>
    <sheetView workbookViewId="0" topLeftCell="A10">
      <selection activeCell="D39" sqref="D39"/>
    </sheetView>
  </sheetViews>
  <sheetFormatPr defaultColWidth="11.421875" defaultRowHeight="15"/>
  <cols>
    <col min="3" max="3" width="12.00390625" style="198" bestFit="1" customWidth="1"/>
    <col min="4" max="4" width="11.421875" style="72" customWidth="1"/>
    <col min="6" max="6" width="27.00390625" style="0" customWidth="1"/>
    <col min="13" max="13" width="12.00390625" style="0" bestFit="1" customWidth="1"/>
    <col min="17" max="17" width="23.8515625" style="0" bestFit="1" customWidth="1"/>
    <col min="19" max="19" width="12.00390625" style="0" bestFit="1" customWidth="1"/>
  </cols>
  <sheetData>
    <row r="7" spans="7:26" ht="15">
      <c r="G7" s="87" t="s">
        <v>212</v>
      </c>
      <c r="H7" s="87" t="s">
        <v>213</v>
      </c>
      <c r="I7" s="87" t="s">
        <v>214</v>
      </c>
      <c r="J7" s="87" t="s">
        <v>215</v>
      </c>
      <c r="K7" s="87" t="s">
        <v>216</v>
      </c>
      <c r="L7" s="87" t="s">
        <v>217</v>
      </c>
      <c r="R7" s="87"/>
      <c r="U7" s="559" t="s">
        <v>212</v>
      </c>
      <c r="V7" s="559"/>
      <c r="W7" s="559" t="s">
        <v>213</v>
      </c>
      <c r="X7" s="559"/>
      <c r="Y7" s="559" t="s">
        <v>214</v>
      </c>
      <c r="Z7" s="559"/>
    </row>
    <row r="8" spans="6:26" ht="15">
      <c r="F8" t="s">
        <v>210</v>
      </c>
      <c r="G8" s="54">
        <v>1100</v>
      </c>
      <c r="H8" s="54">
        <v>480</v>
      </c>
      <c r="I8" s="240">
        <v>800</v>
      </c>
      <c r="J8" s="240">
        <v>800</v>
      </c>
      <c r="K8" s="240">
        <v>1000</v>
      </c>
      <c r="L8" s="240">
        <v>860</v>
      </c>
      <c r="M8" s="198">
        <f>SUM(G8:L8)</f>
        <v>5040</v>
      </c>
      <c r="N8" s="72">
        <f>+M8/$M$12</f>
        <v>0.504</v>
      </c>
      <c r="O8" s="239">
        <f>5040-M8</f>
        <v>0</v>
      </c>
      <c r="Q8" t="s">
        <v>210</v>
      </c>
      <c r="R8" s="166">
        <v>450</v>
      </c>
      <c r="S8" s="198">
        <f>+M8</f>
        <v>5040</v>
      </c>
      <c r="U8">
        <v>1115</v>
      </c>
      <c r="V8" s="73">
        <f>+U8/S8</f>
        <v>0.22123015873015872</v>
      </c>
      <c r="W8">
        <v>478</v>
      </c>
      <c r="X8" s="73">
        <f>+W8/S8</f>
        <v>0.09484126984126984</v>
      </c>
      <c r="Y8">
        <v>805</v>
      </c>
      <c r="Z8" s="73">
        <f>+Y8/S8</f>
        <v>0.1597222222222222</v>
      </c>
    </row>
    <row r="9" spans="6:26" ht="15">
      <c r="F9" t="s">
        <v>218</v>
      </c>
      <c r="G9" s="54">
        <v>700</v>
      </c>
      <c r="H9" s="54">
        <v>480</v>
      </c>
      <c r="I9" s="240">
        <v>350</v>
      </c>
      <c r="J9" s="240">
        <v>800</v>
      </c>
      <c r="K9" s="240">
        <v>1200</v>
      </c>
      <c r="L9" s="240">
        <v>1110</v>
      </c>
      <c r="M9" s="198">
        <f aca="true" t="shared" si="0" ref="M9:M11">SUM(G9:L9)</f>
        <v>4640</v>
      </c>
      <c r="N9" s="72">
        <f aca="true" t="shared" si="1" ref="N9:N12">+M9/$M$12</f>
        <v>0.464</v>
      </c>
      <c r="O9" s="239">
        <f>4640-M9</f>
        <v>0</v>
      </c>
      <c r="Q9" t="s">
        <v>218</v>
      </c>
      <c r="R9" s="166">
        <v>500</v>
      </c>
      <c r="S9" s="198">
        <f aca="true" t="shared" si="2" ref="S9:S12">+M9</f>
        <v>4640</v>
      </c>
      <c r="U9">
        <f>31+681</f>
        <v>712</v>
      </c>
      <c r="V9" s="73">
        <f>+U9/S9</f>
        <v>0.15344827586206897</v>
      </c>
      <c r="W9">
        <v>483</v>
      </c>
      <c r="X9" s="73">
        <f>+W9/S9</f>
        <v>0.1040948275862069</v>
      </c>
      <c r="Y9">
        <v>367</v>
      </c>
      <c r="Z9" s="73">
        <f>+Y9/S9</f>
        <v>0.0790948275862069</v>
      </c>
    </row>
    <row r="10" spans="6:26" ht="15">
      <c r="F10" t="s">
        <v>222</v>
      </c>
      <c r="I10" s="240">
        <v>0</v>
      </c>
      <c r="J10" s="54">
        <v>3</v>
      </c>
      <c r="K10" s="54">
        <v>3</v>
      </c>
      <c r="L10" s="240">
        <v>4</v>
      </c>
      <c r="M10" s="198">
        <f t="shared" si="0"/>
        <v>10</v>
      </c>
      <c r="N10" s="72">
        <f t="shared" si="1"/>
        <v>0.001</v>
      </c>
      <c r="O10" s="239">
        <f>10-M10</f>
        <v>0</v>
      </c>
      <c r="Q10" t="s">
        <v>222</v>
      </c>
      <c r="S10" s="198">
        <f t="shared" si="2"/>
        <v>10</v>
      </c>
      <c r="U10">
        <v>0</v>
      </c>
      <c r="V10" s="73"/>
      <c r="W10">
        <v>0</v>
      </c>
      <c r="X10" s="73"/>
      <c r="Y10">
        <v>0</v>
      </c>
      <c r="Z10" s="73"/>
    </row>
    <row r="11" spans="6:26" ht="15">
      <c r="F11" t="s">
        <v>211</v>
      </c>
      <c r="G11" s="54">
        <v>70</v>
      </c>
      <c r="H11" s="54">
        <v>20</v>
      </c>
      <c r="I11" s="240">
        <v>120</v>
      </c>
      <c r="J11" s="240">
        <v>40</v>
      </c>
      <c r="K11" s="240">
        <v>40</v>
      </c>
      <c r="L11" s="240">
        <v>20</v>
      </c>
      <c r="M11" s="198">
        <f t="shared" si="0"/>
        <v>310</v>
      </c>
      <c r="N11" s="72">
        <f t="shared" si="1"/>
        <v>0.031</v>
      </c>
      <c r="O11" s="239">
        <f>310-M11</f>
        <v>0</v>
      </c>
      <c r="Q11" t="s">
        <v>211</v>
      </c>
      <c r="R11" s="166">
        <v>50</v>
      </c>
      <c r="S11" s="198">
        <f t="shared" si="2"/>
        <v>310</v>
      </c>
      <c r="U11">
        <v>77</v>
      </c>
      <c r="V11" s="73">
        <f>+U11/S11</f>
        <v>0.24838709677419354</v>
      </c>
      <c r="W11">
        <v>24</v>
      </c>
      <c r="X11" s="73">
        <f>+W11/S11</f>
        <v>0.07741935483870968</v>
      </c>
      <c r="Y11">
        <v>159</v>
      </c>
      <c r="Z11" s="73">
        <f>+Y11/S11</f>
        <v>0.5129032258064516</v>
      </c>
    </row>
    <row r="12" spans="7:19" ht="15">
      <c r="G12" s="54">
        <f>SUM(G8:G11)</f>
        <v>1870</v>
      </c>
      <c r="H12" s="54">
        <f aca="true" t="shared" si="3" ref="H12:K12">SUM(H8:H11)</f>
        <v>980</v>
      </c>
      <c r="I12" s="54">
        <f t="shared" si="3"/>
        <v>1270</v>
      </c>
      <c r="J12" s="54">
        <f t="shared" si="3"/>
        <v>1643</v>
      </c>
      <c r="K12" s="54">
        <f t="shared" si="3"/>
        <v>2243</v>
      </c>
      <c r="L12" s="54">
        <f>SUM(L8:L11)</f>
        <v>1994</v>
      </c>
      <c r="M12" s="198">
        <f>SUM(G12:L12)</f>
        <v>10000</v>
      </c>
      <c r="N12" s="72">
        <f t="shared" si="1"/>
        <v>1</v>
      </c>
      <c r="R12" s="166">
        <f aca="true" t="shared" si="4" ref="R12">SUM(R8:R11)</f>
        <v>1000</v>
      </c>
      <c r="S12" s="198">
        <f t="shared" si="2"/>
        <v>10000</v>
      </c>
    </row>
    <row r="13" spans="7:19" ht="15">
      <c r="G13" s="88"/>
      <c r="H13" s="88"/>
      <c r="I13" s="88"/>
      <c r="J13" s="88"/>
      <c r="K13" s="88"/>
      <c r="L13" s="88"/>
      <c r="M13" s="198"/>
      <c r="S13" s="198"/>
    </row>
    <row r="14" spans="18:19" ht="15">
      <c r="R14">
        <v>450</v>
      </c>
      <c r="S14" s="175">
        <f>+G18</f>
        <v>0.22580645161290322</v>
      </c>
    </row>
    <row r="15" spans="3:19" ht="15">
      <c r="C15" s="198">
        <v>10000</v>
      </c>
      <c r="D15" s="73">
        <f>+GESTIÓN!L14</f>
        <v>0.013</v>
      </c>
      <c r="G15" s="73">
        <f aca="true" t="shared" si="5" ref="G15:L15">+G8/$M$8</f>
        <v>0.21825396825396826</v>
      </c>
      <c r="H15" s="73">
        <f t="shared" si="5"/>
        <v>0.09523809523809523</v>
      </c>
      <c r="I15" s="241">
        <f t="shared" si="5"/>
        <v>0.15873015873015872</v>
      </c>
      <c r="J15" s="241">
        <f t="shared" si="5"/>
        <v>0.15873015873015872</v>
      </c>
      <c r="K15" s="241">
        <f t="shared" si="5"/>
        <v>0.1984126984126984</v>
      </c>
      <c r="L15" s="241">
        <f t="shared" si="5"/>
        <v>0.17063492063492064</v>
      </c>
      <c r="R15">
        <v>1115</v>
      </c>
      <c r="S15" s="73">
        <f>+(R15*S14)/R14</f>
        <v>0.5594982078853047</v>
      </c>
    </row>
    <row r="16" spans="3:12" ht="15">
      <c r="C16" s="198">
        <f>+INVERSIÓN!N10</f>
        <v>4220</v>
      </c>
      <c r="D16" s="73">
        <f>+(C16*D15)/C15</f>
        <v>0.0054859999999999996</v>
      </c>
      <c r="G16" s="73">
        <f aca="true" t="shared" si="6" ref="G16:L16">+G9/$M$9</f>
        <v>0.15086206896551724</v>
      </c>
      <c r="H16" s="73">
        <f t="shared" si="6"/>
        <v>0.10344827586206896</v>
      </c>
      <c r="I16" s="241">
        <f t="shared" si="6"/>
        <v>0.07543103448275862</v>
      </c>
      <c r="J16" s="241">
        <f t="shared" si="6"/>
        <v>0.1724137931034483</v>
      </c>
      <c r="K16" s="241">
        <f t="shared" si="6"/>
        <v>0.25862068965517243</v>
      </c>
      <c r="L16" s="241">
        <f t="shared" si="6"/>
        <v>0.23922413793103448</v>
      </c>
    </row>
    <row r="17" spans="4:19" ht="15">
      <c r="D17" s="73"/>
      <c r="G17" s="96"/>
      <c r="H17" s="96"/>
      <c r="I17" s="241">
        <v>0</v>
      </c>
      <c r="J17" s="73">
        <f>+J10/$M$10</f>
        <v>0.3</v>
      </c>
      <c r="K17" s="73">
        <f>+K10/$M$10</f>
        <v>0.3</v>
      </c>
      <c r="L17" s="241">
        <v>0.4</v>
      </c>
      <c r="R17">
        <v>500</v>
      </c>
      <c r="S17" s="73">
        <f>+G16</f>
        <v>0.15086206896551724</v>
      </c>
    </row>
    <row r="18" spans="4:19" ht="15">
      <c r="D18" s="73"/>
      <c r="G18" s="73">
        <f aca="true" t="shared" si="7" ref="G18:L18">+G11/$M$11</f>
        <v>0.22580645161290322</v>
      </c>
      <c r="H18" s="73">
        <f t="shared" si="7"/>
        <v>0.06451612903225806</v>
      </c>
      <c r="I18" s="241">
        <f>+I11/$M$11</f>
        <v>0.3870967741935484</v>
      </c>
      <c r="J18" s="241">
        <f t="shared" si="7"/>
        <v>0.12903225806451613</v>
      </c>
      <c r="K18" s="241">
        <f t="shared" si="7"/>
        <v>0.12903225806451613</v>
      </c>
      <c r="L18" s="241">
        <f t="shared" si="7"/>
        <v>0.06451612903225806</v>
      </c>
      <c r="R18">
        <f>+G11</f>
        <v>70</v>
      </c>
      <c r="S18" s="96">
        <f>+G18</f>
        <v>0.22580645161290322</v>
      </c>
    </row>
    <row r="19" spans="3:4" ht="15">
      <c r="C19" s="198">
        <v>2000</v>
      </c>
      <c r="D19" s="73">
        <f>+GESTIÓN!L15</f>
        <v>0.012</v>
      </c>
    </row>
    <row r="20" spans="3:12" ht="15">
      <c r="C20" s="198">
        <f>+INVERSIÓN!T22+28</f>
        <v>750</v>
      </c>
      <c r="D20" s="73">
        <f>+(C20*D19)/C19</f>
        <v>0.0045</v>
      </c>
      <c r="G20" s="96">
        <v>0.2183</v>
      </c>
      <c r="H20" s="96">
        <v>0.0952</v>
      </c>
      <c r="I20" s="96">
        <v>0.1984</v>
      </c>
      <c r="J20" s="96">
        <v>0.1984</v>
      </c>
      <c r="K20" s="96">
        <v>0.1984</v>
      </c>
      <c r="L20" s="96">
        <v>0.0913</v>
      </c>
    </row>
    <row r="21" spans="7:12" ht="15">
      <c r="G21" s="96">
        <v>0.1509</v>
      </c>
      <c r="H21" s="96">
        <v>0.1034</v>
      </c>
      <c r="I21" s="96">
        <v>0.2155</v>
      </c>
      <c r="J21" s="96">
        <v>0.2155</v>
      </c>
      <c r="K21" s="96">
        <v>0.2155</v>
      </c>
      <c r="L21" s="96">
        <v>0.0991</v>
      </c>
    </row>
    <row r="22" spans="7:12" ht="15">
      <c r="G22" s="96"/>
      <c r="H22" s="96"/>
      <c r="I22" s="96">
        <v>0.2</v>
      </c>
      <c r="J22" s="96">
        <v>0.3</v>
      </c>
      <c r="K22" s="96">
        <v>0.3</v>
      </c>
      <c r="L22" s="96">
        <v>0.2</v>
      </c>
    </row>
    <row r="23" spans="7:12" ht="15">
      <c r="G23" s="96">
        <v>0.2258</v>
      </c>
      <c r="H23" s="96">
        <v>0.0645</v>
      </c>
      <c r="I23" s="96">
        <v>0.1935</v>
      </c>
      <c r="J23" s="96">
        <v>0.1935</v>
      </c>
      <c r="K23" s="96">
        <v>0.1935</v>
      </c>
      <c r="L23" s="96">
        <v>0.129</v>
      </c>
    </row>
    <row r="26" ht="15">
      <c r="C26" s="198">
        <v>333.3333333333333</v>
      </c>
    </row>
    <row r="27" spans="18:23" ht="15">
      <c r="R27" s="560" t="s">
        <v>212</v>
      </c>
      <c r="S27" s="560"/>
      <c r="T27" s="560" t="s">
        <v>213</v>
      </c>
      <c r="U27" s="560"/>
      <c r="V27" s="560" t="s">
        <v>213</v>
      </c>
      <c r="W27" s="560"/>
    </row>
    <row r="28" spans="6:25" ht="15">
      <c r="F28" t="s">
        <v>219</v>
      </c>
      <c r="G28" s="87">
        <v>280</v>
      </c>
      <c r="H28" s="87">
        <v>20</v>
      </c>
      <c r="I28" s="87">
        <v>350</v>
      </c>
      <c r="J28" s="299">
        <v>390</v>
      </c>
      <c r="K28" s="296">
        <v>405</v>
      </c>
      <c r="L28" s="296">
        <v>400</v>
      </c>
      <c r="M28">
        <f>SUM(G28:L28)</f>
        <v>1845</v>
      </c>
      <c r="N28" s="72">
        <f>+M28/$M$31</f>
        <v>0.9225</v>
      </c>
      <c r="O28" s="206">
        <f>+M28-1845</f>
        <v>0</v>
      </c>
      <c r="Q28" t="s">
        <v>219</v>
      </c>
      <c r="R28">
        <v>282</v>
      </c>
      <c r="S28" s="96">
        <f>+R28/M28</f>
        <v>0.15284552845528454</v>
      </c>
      <c r="T28">
        <f>44-24</f>
        <v>20</v>
      </c>
      <c r="U28" s="73">
        <f>+T28/M28</f>
        <v>0.01084010840108401</v>
      </c>
      <c r="V28">
        <f>722-V29-T28-T29-R28-R29</f>
        <v>353</v>
      </c>
      <c r="W28" s="73">
        <f>+V28/M28</f>
        <v>0.1913279132791328</v>
      </c>
      <c r="Y28">
        <f>+R28+T28+V28</f>
        <v>655</v>
      </c>
    </row>
    <row r="29" spans="6:25" ht="15">
      <c r="F29" t="s">
        <v>220</v>
      </c>
      <c r="G29" s="87">
        <v>20</v>
      </c>
      <c r="H29" s="87">
        <v>25</v>
      </c>
      <c r="I29" s="296">
        <v>24</v>
      </c>
      <c r="J29" s="296">
        <v>16</v>
      </c>
      <c r="K29" s="87">
        <v>20</v>
      </c>
      <c r="L29" s="87">
        <v>20</v>
      </c>
      <c r="M29">
        <f aca="true" t="shared" si="8" ref="M29:M31">SUM(G29:L29)</f>
        <v>125</v>
      </c>
      <c r="N29" s="72">
        <f aca="true" t="shared" si="9" ref="N29:N31">+M29/$M$31</f>
        <v>0.0625</v>
      </c>
      <c r="O29" s="206">
        <f>+M29-125</f>
        <v>0</v>
      </c>
      <c r="Q29" t="s">
        <v>220</v>
      </c>
      <c r="R29">
        <v>19</v>
      </c>
      <c r="S29" s="73">
        <f>+R29/M29</f>
        <v>0.152</v>
      </c>
      <c r="T29">
        <f>43-R29</f>
        <v>24</v>
      </c>
      <c r="U29" s="73">
        <f>+T29/M29</f>
        <v>0.192</v>
      </c>
      <c r="V29">
        <f>67-T29-R29</f>
        <v>24</v>
      </c>
      <c r="W29" s="73">
        <f>+V29/M29</f>
        <v>0.192</v>
      </c>
      <c r="Y29">
        <f>+R29+T29+V29</f>
        <v>67</v>
      </c>
    </row>
    <row r="30" spans="6:17" ht="15">
      <c r="F30" t="s">
        <v>221</v>
      </c>
      <c r="G30" s="87"/>
      <c r="H30" s="87"/>
      <c r="I30" s="87"/>
      <c r="J30" s="87"/>
      <c r="K30" s="87">
        <v>15</v>
      </c>
      <c r="L30" s="87">
        <v>15</v>
      </c>
      <c r="M30">
        <f t="shared" si="8"/>
        <v>30</v>
      </c>
      <c r="N30" s="72">
        <f t="shared" si="9"/>
        <v>0.015</v>
      </c>
      <c r="O30" s="206">
        <f>+M30-30</f>
        <v>0</v>
      </c>
      <c r="Q30" t="s">
        <v>221</v>
      </c>
    </row>
    <row r="31" spans="7:19" ht="15">
      <c r="G31" s="87">
        <f>SUM(G28:G30)</f>
        <v>300</v>
      </c>
      <c r="H31" s="87">
        <f aca="true" t="shared" si="10" ref="H31:L31">SUM(H28:H30)</f>
        <v>45</v>
      </c>
      <c r="I31" s="87">
        <f t="shared" si="10"/>
        <v>374</v>
      </c>
      <c r="J31" s="87">
        <f t="shared" si="10"/>
        <v>406</v>
      </c>
      <c r="K31" s="87">
        <f t="shared" si="10"/>
        <v>440</v>
      </c>
      <c r="L31" s="87">
        <f t="shared" si="10"/>
        <v>435</v>
      </c>
      <c r="M31">
        <f t="shared" si="8"/>
        <v>2000</v>
      </c>
      <c r="N31" s="72">
        <f t="shared" si="9"/>
        <v>1</v>
      </c>
      <c r="S31" s="96"/>
    </row>
    <row r="32" spans="7:19" ht="15">
      <c r="G32" s="87"/>
      <c r="H32" s="87"/>
      <c r="I32" s="87"/>
      <c r="J32" s="87"/>
      <c r="K32" s="87"/>
      <c r="L32" s="87"/>
      <c r="M32" s="87"/>
      <c r="S32" s="73"/>
    </row>
    <row r="33" spans="7:12" ht="15">
      <c r="G33" s="204">
        <f>+G28/$M$28</f>
        <v>0.15176151761517614</v>
      </c>
      <c r="H33" s="204">
        <f>+H28/$M$28</f>
        <v>0.01084010840108401</v>
      </c>
      <c r="I33" s="204">
        <f>+I28/$M$28</f>
        <v>0.1897018970189702</v>
      </c>
      <c r="J33" s="298">
        <f aca="true" t="shared" si="11" ref="J33:L33">+J28/$M$28</f>
        <v>0.21138211382113822</v>
      </c>
      <c r="K33" s="297">
        <f t="shared" si="11"/>
        <v>0.21951219512195122</v>
      </c>
      <c r="L33" s="297">
        <f t="shared" si="11"/>
        <v>0.21680216802168023</v>
      </c>
    </row>
    <row r="34" spans="7:18" ht="15">
      <c r="G34" s="205">
        <f>+G29/$M$29</f>
        <v>0.16</v>
      </c>
      <c r="H34" s="205">
        <f aca="true" t="shared" si="12" ref="H34:L34">+H29/$M$29</f>
        <v>0.2</v>
      </c>
      <c r="I34" s="300">
        <f t="shared" si="12"/>
        <v>0.192</v>
      </c>
      <c r="J34" s="300">
        <f t="shared" si="12"/>
        <v>0.128</v>
      </c>
      <c r="K34" s="205">
        <f t="shared" si="12"/>
        <v>0.16</v>
      </c>
      <c r="L34" s="205">
        <f t="shared" si="12"/>
        <v>0.16</v>
      </c>
      <c r="R34">
        <f>+R28+T28</f>
        <v>302</v>
      </c>
    </row>
    <row r="35" spans="7:18" ht="15">
      <c r="G35" s="73"/>
      <c r="H35" s="73"/>
      <c r="I35" s="73"/>
      <c r="J35" s="73"/>
      <c r="K35" s="205">
        <f>+K30/$M$30</f>
        <v>0.5</v>
      </c>
      <c r="L35" s="205">
        <f>+L30/$M$30</f>
        <v>0.5</v>
      </c>
      <c r="R35">
        <f>+R29+T29</f>
        <v>43</v>
      </c>
    </row>
    <row r="36" spans="7:12" ht="15">
      <c r="G36" s="73"/>
      <c r="H36" s="73"/>
      <c r="I36" s="73"/>
      <c r="J36" s="73"/>
      <c r="K36" s="73"/>
      <c r="L36" s="73"/>
    </row>
    <row r="37" spans="3:12" ht="15">
      <c r="C37" s="176">
        <v>1</v>
      </c>
      <c r="D37" s="72">
        <v>0.125</v>
      </c>
      <c r="G37" s="205">
        <v>0.1518</v>
      </c>
      <c r="H37" s="205">
        <v>0.0108</v>
      </c>
      <c r="I37" s="205">
        <v>0.2005</v>
      </c>
      <c r="J37" s="205">
        <v>0.2114</v>
      </c>
      <c r="K37" s="205">
        <v>0.2114</v>
      </c>
      <c r="L37" s="205">
        <v>0.2141</v>
      </c>
    </row>
    <row r="38" spans="3:12" ht="15">
      <c r="C38" s="176">
        <f>+(INVERSIÓN!EC10+INVERSIÓN!EC22+INVERSIÓN!EC28)/3</f>
        <v>0.39433333333333326</v>
      </c>
      <c r="D38" s="72">
        <f>+(C38*D37)/C37</f>
        <v>0.04929166666666666</v>
      </c>
      <c r="G38" s="205">
        <v>0.16</v>
      </c>
      <c r="H38" s="205">
        <v>0.2</v>
      </c>
      <c r="I38" s="205">
        <v>0.16</v>
      </c>
      <c r="J38" s="205">
        <v>0.16</v>
      </c>
      <c r="K38" s="205">
        <v>0.16</v>
      </c>
      <c r="L38" s="205">
        <v>0.16</v>
      </c>
    </row>
    <row r="39" spans="7:12" ht="15">
      <c r="G39" s="205"/>
      <c r="H39" s="205"/>
      <c r="I39" s="205"/>
      <c r="J39" s="205"/>
      <c r="K39" s="205">
        <v>0.5</v>
      </c>
      <c r="L39" s="205">
        <v>0.5</v>
      </c>
    </row>
    <row r="41" spans="6:11" ht="15">
      <c r="F41" s="77">
        <f>+INVERSIÓN!H15</f>
        <v>1900000000</v>
      </c>
      <c r="G41" s="73">
        <f>+F41/$F$44</f>
        <v>0.7883817427385892</v>
      </c>
      <c r="H41" s="73">
        <f>+G41*N8</f>
        <v>0.3973443983402489</v>
      </c>
      <c r="I41" s="73">
        <f>+G41*N9</f>
        <v>0.3658091286307054</v>
      </c>
      <c r="J41" s="73">
        <f>+G41*N10</f>
        <v>0.0007883817427385892</v>
      </c>
      <c r="K41" s="73">
        <f>+G41*N11</f>
        <v>0.024439834024896266</v>
      </c>
    </row>
    <row r="42" spans="6:11" ht="15">
      <c r="F42" s="77">
        <f>+INVERSIÓN!H27</f>
        <v>260000000</v>
      </c>
      <c r="G42" s="73">
        <f>+F42/$F$44</f>
        <v>0.1078838174273859</v>
      </c>
      <c r="H42" s="73">
        <f>+N28*G42</f>
        <v>0.0995228215767635</v>
      </c>
      <c r="I42" s="73">
        <f>+N29*G42</f>
        <v>0.006742738589211619</v>
      </c>
      <c r="J42" s="73">
        <f>+N30*G42</f>
        <v>0.0016182572614107883</v>
      </c>
      <c r="K42" s="96"/>
    </row>
    <row r="43" spans="6:11" ht="15">
      <c r="F43" s="77">
        <f>+INVERSIÓN!H33</f>
        <v>250000000</v>
      </c>
      <c r="G43" s="73">
        <f>+F43/$F$44</f>
        <v>0.1037344398340249</v>
      </c>
      <c r="H43" s="96"/>
      <c r="I43" s="96"/>
      <c r="J43" s="96"/>
      <c r="K43" s="96"/>
    </row>
    <row r="44" spans="6:11" ht="15">
      <c r="F44" s="77">
        <f>SUM(F41:F43)</f>
        <v>2410000000</v>
      </c>
      <c r="H44" s="96"/>
      <c r="I44" s="96"/>
      <c r="J44" s="96"/>
      <c r="K44" s="96"/>
    </row>
    <row r="45" spans="8:11" ht="15">
      <c r="H45" s="96"/>
      <c r="I45" s="96"/>
      <c r="J45" s="96"/>
      <c r="K45" s="96"/>
    </row>
    <row r="46" spans="8:11" ht="15">
      <c r="H46" s="73">
        <v>0.3548</v>
      </c>
      <c r="I46" s="73">
        <v>0.3942</v>
      </c>
      <c r="J46" s="73">
        <v>0.0008</v>
      </c>
      <c r="K46" s="73">
        <v>0.0386</v>
      </c>
    </row>
    <row r="47" spans="8:11" ht="15">
      <c r="H47" s="73">
        <v>0.0963</v>
      </c>
      <c r="I47" s="73">
        <v>0.0062</v>
      </c>
      <c r="J47" s="73">
        <v>0.0054</v>
      </c>
      <c r="K47" s="73"/>
    </row>
  </sheetData>
  <mergeCells count="6">
    <mergeCell ref="U7:V7"/>
    <mergeCell ref="W7:X7"/>
    <mergeCell ref="R27:S27"/>
    <mergeCell ref="T27:U27"/>
    <mergeCell ref="Y7:Z7"/>
    <mergeCell ref="V27:W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B6A1D-7DA0-4DDF-B43F-9ADC25BD508E}">
  <dimension ref="F12:O30"/>
  <sheetViews>
    <sheetView workbookViewId="0" topLeftCell="A4">
      <selection activeCell="O28" sqref="O28:O29"/>
    </sheetView>
  </sheetViews>
  <sheetFormatPr defaultColWidth="11.421875" defaultRowHeight="15"/>
  <cols>
    <col min="6" max="6" width="13.00390625" style="206" bestFit="1" customWidth="1"/>
    <col min="7" max="7" width="15.57421875" style="0" bestFit="1" customWidth="1"/>
    <col min="8" max="8" width="12.00390625" style="0" bestFit="1" customWidth="1"/>
    <col min="10" max="10" width="17.140625" style="0" customWidth="1"/>
    <col min="15" max="15" width="16.8515625" style="0" bestFit="1" customWidth="1"/>
  </cols>
  <sheetData>
    <row r="12" spans="6:12" ht="15">
      <c r="F12" s="561" t="s">
        <v>398</v>
      </c>
      <c r="G12" s="561"/>
      <c r="H12" s="561"/>
      <c r="J12" s="561" t="s">
        <v>399</v>
      </c>
      <c r="K12" s="561"/>
      <c r="L12" s="561"/>
    </row>
    <row r="13" spans="7:12" ht="15">
      <c r="G13" s="359">
        <v>0.15</v>
      </c>
      <c r="H13" s="198">
        <v>115000</v>
      </c>
      <c r="J13" s="206"/>
      <c r="K13" s="359">
        <v>0.15</v>
      </c>
      <c r="L13" s="198">
        <v>115000</v>
      </c>
    </row>
    <row r="14" spans="6:15" ht="15">
      <c r="F14" s="206">
        <v>10000</v>
      </c>
      <c r="G14" s="72">
        <f>+(F14*$G$13)/$H$13</f>
        <v>0.013043478260869565</v>
      </c>
      <c r="J14" s="206">
        <v>10000</v>
      </c>
      <c r="K14" s="73">
        <f>+(J14*$G$13)/$H$13</f>
        <v>0.013043478260869565</v>
      </c>
      <c r="M14" s="358">
        <v>1.3</v>
      </c>
      <c r="O14" s="77"/>
    </row>
    <row r="15" spans="6:15" ht="15">
      <c r="F15" s="206">
        <v>25000</v>
      </c>
      <c r="G15" s="72">
        <f aca="true" t="shared" si="0" ref="G15:G18">+(F15*$G$13)/$H$13</f>
        <v>0.03260869565217391</v>
      </c>
      <c r="J15" s="206">
        <v>22000</v>
      </c>
      <c r="K15" s="73">
        <f aca="true" t="shared" si="1" ref="K15:K18">+(J15*$G$13)/$H$13</f>
        <v>0.028695652173913042</v>
      </c>
      <c r="M15" s="358">
        <v>2.9</v>
      </c>
      <c r="O15" s="77"/>
    </row>
    <row r="16" spans="6:15" ht="15">
      <c r="F16" s="206">
        <v>36000</v>
      </c>
      <c r="G16" s="72">
        <f t="shared" si="0"/>
        <v>0.04695652173913043</v>
      </c>
      <c r="J16" s="206">
        <v>36800</v>
      </c>
      <c r="K16" s="73">
        <f t="shared" si="1"/>
        <v>0.048</v>
      </c>
      <c r="M16" s="358">
        <v>4.8</v>
      </c>
      <c r="O16" s="361"/>
    </row>
    <row r="17" spans="6:13" ht="15">
      <c r="F17" s="206">
        <v>36000</v>
      </c>
      <c r="G17" s="72">
        <f t="shared" si="0"/>
        <v>0.04695652173913043</v>
      </c>
      <c r="J17" s="206">
        <v>36800</v>
      </c>
      <c r="K17" s="73">
        <f t="shared" si="1"/>
        <v>0.048</v>
      </c>
      <c r="M17" s="358">
        <v>4.8</v>
      </c>
    </row>
    <row r="18" spans="6:13" ht="15">
      <c r="F18" s="206">
        <v>8000</v>
      </c>
      <c r="G18" s="72">
        <f t="shared" si="0"/>
        <v>0.010434782608695653</v>
      </c>
      <c r="J18" s="206">
        <v>9400</v>
      </c>
      <c r="K18" s="73">
        <f t="shared" si="1"/>
        <v>0.012260869565217391</v>
      </c>
      <c r="M18" s="358">
        <v>1.2</v>
      </c>
    </row>
    <row r="19" spans="6:10" ht="15">
      <c r="F19" s="206">
        <f>SUM(F14:F18)</f>
        <v>115000</v>
      </c>
      <c r="J19" s="206">
        <f>SUM(J14:J18)</f>
        <v>115000</v>
      </c>
    </row>
    <row r="23" spans="6:12" ht="15">
      <c r="F23" s="561" t="s">
        <v>398</v>
      </c>
      <c r="G23" s="561"/>
      <c r="H23" s="561"/>
      <c r="J23" s="561" t="s">
        <v>399</v>
      </c>
      <c r="K23" s="561"/>
      <c r="L23" s="561"/>
    </row>
    <row r="24" spans="7:12" ht="15">
      <c r="G24" s="359">
        <v>0.15</v>
      </c>
      <c r="H24" s="198">
        <v>24000</v>
      </c>
      <c r="J24" s="206"/>
      <c r="K24" s="359">
        <v>0.15</v>
      </c>
      <c r="L24" s="198">
        <v>115000</v>
      </c>
    </row>
    <row r="25" spans="6:13" ht="15">
      <c r="F25" s="206">
        <v>2000</v>
      </c>
      <c r="G25" s="72">
        <f>+(F25*$G$24)/$H$24</f>
        <v>0.0125</v>
      </c>
      <c r="J25" s="206">
        <f>+INVERSIÓN!M22</f>
        <v>2000</v>
      </c>
      <c r="K25" s="73">
        <f>+(J25*$G$24)/$H$24</f>
        <v>0.0125</v>
      </c>
      <c r="M25" s="360">
        <v>1.2</v>
      </c>
    </row>
    <row r="26" spans="6:15" ht="15">
      <c r="F26" s="206">
        <v>6000</v>
      </c>
      <c r="G26" s="72">
        <f aca="true" t="shared" si="2" ref="G26:G29">+(F26*$G$24)/$H$24</f>
        <v>0.0375</v>
      </c>
      <c r="J26" s="206">
        <v>3200</v>
      </c>
      <c r="K26" s="73">
        <f aca="true" t="shared" si="3" ref="K26:K29">+(J26*$G$24)/$H$24</f>
        <v>0.02</v>
      </c>
      <c r="M26" s="360">
        <v>2</v>
      </c>
      <c r="O26" s="77">
        <f>+INVERSIÓN!U23</f>
        <v>464056000</v>
      </c>
    </row>
    <row r="27" spans="6:15" ht="15">
      <c r="F27" s="206">
        <v>6500</v>
      </c>
      <c r="G27" s="72">
        <f t="shared" si="2"/>
        <v>0.040625</v>
      </c>
      <c r="J27" s="206">
        <v>8300</v>
      </c>
      <c r="K27" s="73">
        <f t="shared" si="3"/>
        <v>0.051875</v>
      </c>
      <c r="M27" s="360">
        <v>5.2</v>
      </c>
      <c r="O27" s="361">
        <f>+(J27*$O$26)/$J$26</f>
        <v>1203645250</v>
      </c>
    </row>
    <row r="28" spans="6:15" ht="15">
      <c r="F28" s="206">
        <v>7000</v>
      </c>
      <c r="G28" s="72">
        <f t="shared" si="2"/>
        <v>0.04375</v>
      </c>
      <c r="J28" s="206">
        <v>8300</v>
      </c>
      <c r="K28" s="73">
        <f t="shared" si="3"/>
        <v>0.051875</v>
      </c>
      <c r="M28" s="360">
        <v>5.2</v>
      </c>
      <c r="O28" s="361">
        <f>+(J28*$O$26)/$J$26</f>
        <v>1203645250</v>
      </c>
    </row>
    <row r="29" spans="6:15" ht="15">
      <c r="F29" s="206">
        <v>2500</v>
      </c>
      <c r="G29" s="72">
        <f t="shared" si="2"/>
        <v>0.015625</v>
      </c>
      <c r="J29" s="206">
        <v>2200</v>
      </c>
      <c r="K29" s="73">
        <f t="shared" si="3"/>
        <v>0.01375</v>
      </c>
      <c r="M29" s="360">
        <v>1.4</v>
      </c>
      <c r="O29" s="361">
        <f>+(J29*$O$26)/$J$26</f>
        <v>319038500</v>
      </c>
    </row>
    <row r="30" spans="6:10" ht="15">
      <c r="F30" s="206">
        <f>SUM(F25:F29)</f>
        <v>24000</v>
      </c>
      <c r="J30" s="206">
        <f>SUM(J25:J29)</f>
        <v>24000</v>
      </c>
    </row>
  </sheetData>
  <mergeCells count="4">
    <mergeCell ref="F12:H12"/>
    <mergeCell ref="J12:L12"/>
    <mergeCell ref="F23:H23"/>
    <mergeCell ref="J23:L2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41"/>
  <sheetViews>
    <sheetView showGridLines="0" tabSelected="1" zoomScale="42" zoomScaleNormal="42" zoomScaleSheetLayoutView="40" workbookViewId="0" topLeftCell="I25">
      <selection activeCell="AT34" sqref="AT34"/>
    </sheetView>
  </sheetViews>
  <sheetFormatPr defaultColWidth="11.421875" defaultRowHeight="15"/>
  <cols>
    <col min="1" max="1" width="23.28125" style="169" hidden="1" customWidth="1"/>
    <col min="2" max="2" width="12.421875" style="169" customWidth="1"/>
    <col min="3" max="3" width="22.8515625" style="169" customWidth="1"/>
    <col min="4" max="4" width="16.140625" style="5" customWidth="1"/>
    <col min="5" max="5" width="16.421875" style="5" customWidth="1"/>
    <col min="6" max="6" width="19.28125" style="76" customWidth="1"/>
    <col min="7" max="7" width="28.7109375" style="6" bestFit="1" customWidth="1"/>
    <col min="8" max="12" width="25.7109375" style="6" customWidth="1"/>
    <col min="13" max="13" width="22.7109375" style="6" customWidth="1"/>
    <col min="14" max="14" width="25.7109375" style="6" customWidth="1"/>
    <col min="15" max="19" width="17.57421875" style="6" hidden="1" customWidth="1"/>
    <col min="20" max="20" width="25.7109375" style="6" hidden="1" customWidth="1"/>
    <col min="21" max="21" width="25.7109375" style="6" customWidth="1"/>
    <col min="22" max="45" width="17.57421875" style="6" hidden="1" customWidth="1"/>
    <col min="46" max="46" width="25.7109375" style="6" customWidth="1"/>
    <col min="47" max="70" width="17.57421875" style="6" hidden="1" customWidth="1"/>
    <col min="71" max="71" width="25.7109375" style="6" customWidth="1"/>
    <col min="72" max="95" width="17.57421875" style="6" hidden="1" customWidth="1"/>
    <col min="96" max="96" width="25.7109375" style="6" customWidth="1"/>
    <col min="97" max="120" width="17.57421875" style="6" hidden="1" customWidth="1"/>
    <col min="121" max="125" width="10.00390625" style="169" hidden="1" customWidth="1"/>
    <col min="126" max="126" width="25.7109375" style="169" hidden="1" customWidth="1"/>
    <col min="127" max="127" width="23.7109375" style="169" customWidth="1"/>
    <col min="128" max="128" width="25.7109375" style="169" customWidth="1"/>
    <col min="129" max="129" width="25.7109375" style="174" customWidth="1"/>
    <col min="130" max="132" width="25.7109375" style="174" hidden="1" customWidth="1"/>
    <col min="133" max="133" width="15.28125" style="169" customWidth="1"/>
    <col min="134" max="134" width="19.7109375" style="169" customWidth="1"/>
    <col min="135" max="135" width="106.421875" style="169" customWidth="1"/>
    <col min="136" max="136" width="29.57421875" style="169" customWidth="1"/>
    <col min="137" max="137" width="28.57421875" style="169" customWidth="1"/>
    <col min="138" max="138" width="57.421875" style="169" customWidth="1"/>
    <col min="139" max="139" width="45.7109375" style="169" customWidth="1"/>
    <col min="140" max="16384" width="11.421875" style="169" customWidth="1"/>
  </cols>
  <sheetData>
    <row r="1" spans="1:139" s="167" customFormat="1" ht="56.25" customHeight="1">
      <c r="A1" s="587"/>
      <c r="B1" s="588"/>
      <c r="C1" s="588"/>
      <c r="D1" s="588"/>
      <c r="E1" s="589"/>
      <c r="F1" s="533" t="s">
        <v>71</v>
      </c>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534"/>
      <c r="DK1" s="534"/>
      <c r="DL1" s="534"/>
      <c r="DM1" s="534"/>
      <c r="DN1" s="534"/>
      <c r="DO1" s="534"/>
      <c r="DP1" s="534"/>
      <c r="DQ1" s="534"/>
      <c r="DR1" s="534"/>
      <c r="DS1" s="534"/>
      <c r="DT1" s="534"/>
      <c r="DU1" s="534"/>
      <c r="DV1" s="534"/>
      <c r="DW1" s="534"/>
      <c r="DX1" s="534"/>
      <c r="DY1" s="534"/>
      <c r="DZ1" s="534"/>
      <c r="EA1" s="534"/>
      <c r="EB1" s="534"/>
      <c r="EC1" s="534"/>
      <c r="ED1" s="534"/>
      <c r="EE1" s="534"/>
      <c r="EF1" s="534"/>
      <c r="EG1" s="534"/>
      <c r="EH1" s="534"/>
      <c r="EI1" s="535"/>
    </row>
    <row r="2" spans="1:139" s="167" customFormat="1" ht="72.75" customHeight="1" thickBot="1">
      <c r="A2" s="590"/>
      <c r="B2" s="591"/>
      <c r="C2" s="591"/>
      <c r="D2" s="591"/>
      <c r="E2" s="592"/>
      <c r="F2" s="596" t="s">
        <v>304</v>
      </c>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c r="AP2" s="597"/>
      <c r="AQ2" s="597"/>
      <c r="AR2" s="597"/>
      <c r="AS2" s="597"/>
      <c r="AT2" s="597"/>
      <c r="AU2" s="597"/>
      <c r="AV2" s="597"/>
      <c r="AW2" s="597"/>
      <c r="AX2" s="597"/>
      <c r="AY2" s="597"/>
      <c r="AZ2" s="597"/>
      <c r="BA2" s="597"/>
      <c r="BB2" s="597"/>
      <c r="BC2" s="597"/>
      <c r="BD2" s="597"/>
      <c r="BE2" s="597"/>
      <c r="BF2" s="597"/>
      <c r="BG2" s="597"/>
      <c r="BH2" s="597"/>
      <c r="BI2" s="597"/>
      <c r="BJ2" s="597"/>
      <c r="BK2" s="597"/>
      <c r="BL2" s="597"/>
      <c r="BM2" s="597"/>
      <c r="BN2" s="597"/>
      <c r="BO2" s="597"/>
      <c r="BP2" s="597"/>
      <c r="BQ2" s="597"/>
      <c r="BR2" s="597"/>
      <c r="BS2" s="597"/>
      <c r="BT2" s="597"/>
      <c r="BU2" s="597"/>
      <c r="BV2" s="597"/>
      <c r="BW2" s="597"/>
      <c r="BX2" s="597"/>
      <c r="BY2" s="597"/>
      <c r="BZ2" s="597"/>
      <c r="CA2" s="597"/>
      <c r="CB2" s="597"/>
      <c r="CC2" s="597"/>
      <c r="CD2" s="597"/>
      <c r="CE2" s="597"/>
      <c r="CF2" s="597"/>
      <c r="CG2" s="597"/>
      <c r="CH2" s="597"/>
      <c r="CI2" s="597"/>
      <c r="CJ2" s="597"/>
      <c r="CK2" s="597"/>
      <c r="CL2" s="597"/>
      <c r="CM2" s="597"/>
      <c r="CN2" s="597"/>
      <c r="CO2" s="597"/>
      <c r="CP2" s="597"/>
      <c r="CQ2" s="597"/>
      <c r="CR2" s="597"/>
      <c r="CS2" s="597"/>
      <c r="CT2" s="597"/>
      <c r="CU2" s="597"/>
      <c r="CV2" s="597"/>
      <c r="CW2" s="597"/>
      <c r="CX2" s="597"/>
      <c r="CY2" s="597"/>
      <c r="CZ2" s="597"/>
      <c r="DA2" s="597"/>
      <c r="DB2" s="597"/>
      <c r="DC2" s="597"/>
      <c r="DD2" s="597"/>
      <c r="DE2" s="597"/>
      <c r="DF2" s="597"/>
      <c r="DG2" s="597"/>
      <c r="DH2" s="597"/>
      <c r="DI2" s="597"/>
      <c r="DJ2" s="597"/>
      <c r="DK2" s="597"/>
      <c r="DL2" s="597"/>
      <c r="DM2" s="597"/>
      <c r="DN2" s="597"/>
      <c r="DO2" s="597"/>
      <c r="DP2" s="597"/>
      <c r="DQ2" s="597"/>
      <c r="DR2" s="597"/>
      <c r="DS2" s="597"/>
      <c r="DT2" s="597"/>
      <c r="DU2" s="597"/>
      <c r="DV2" s="597"/>
      <c r="DW2" s="597"/>
      <c r="DX2" s="597"/>
      <c r="DY2" s="597"/>
      <c r="DZ2" s="597"/>
      <c r="EA2" s="597"/>
      <c r="EB2" s="597"/>
      <c r="EC2" s="597"/>
      <c r="ED2" s="597"/>
      <c r="EE2" s="597"/>
      <c r="EF2" s="597"/>
      <c r="EG2" s="597"/>
      <c r="EH2" s="597"/>
      <c r="EI2" s="598"/>
    </row>
    <row r="3" spans="1:139" s="168" customFormat="1" ht="42" customHeight="1" thickBot="1">
      <c r="A3" s="593"/>
      <c r="B3" s="594"/>
      <c r="C3" s="594"/>
      <c r="D3" s="594"/>
      <c r="E3" s="595"/>
      <c r="F3" s="599" t="s">
        <v>102</v>
      </c>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c r="BD3" s="600"/>
      <c r="BE3" s="600"/>
      <c r="BF3" s="600"/>
      <c r="BG3" s="600"/>
      <c r="BH3" s="600"/>
      <c r="BI3" s="600"/>
      <c r="BJ3" s="600"/>
      <c r="BK3" s="600"/>
      <c r="BL3" s="600"/>
      <c r="BM3" s="600"/>
      <c r="BN3" s="600"/>
      <c r="BO3" s="600"/>
      <c r="BP3" s="600"/>
      <c r="BQ3" s="600"/>
      <c r="BR3" s="600"/>
      <c r="BS3" s="600"/>
      <c r="BT3" s="600"/>
      <c r="BU3" s="600"/>
      <c r="BV3" s="600"/>
      <c r="BW3" s="600"/>
      <c r="BX3" s="600"/>
      <c r="BY3" s="600"/>
      <c r="BZ3" s="600"/>
      <c r="CA3" s="600"/>
      <c r="CB3" s="600"/>
      <c r="CC3" s="600"/>
      <c r="CD3" s="600"/>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1"/>
      <c r="DS3" s="599" t="s">
        <v>183</v>
      </c>
      <c r="DT3" s="600"/>
      <c r="DU3" s="600"/>
      <c r="DV3" s="600"/>
      <c r="DW3" s="600"/>
      <c r="DX3" s="600"/>
      <c r="DY3" s="600"/>
      <c r="DZ3" s="600"/>
      <c r="EA3" s="600"/>
      <c r="EB3" s="600"/>
      <c r="EC3" s="600"/>
      <c r="ED3" s="600"/>
      <c r="EE3" s="600"/>
      <c r="EF3" s="600"/>
      <c r="EG3" s="600"/>
      <c r="EH3" s="600"/>
      <c r="EI3" s="601"/>
    </row>
    <row r="4" spans="1:139" ht="35.25" customHeight="1" thickBot="1">
      <c r="A4" s="602" t="s">
        <v>0</v>
      </c>
      <c r="B4" s="603"/>
      <c r="C4" s="603"/>
      <c r="D4" s="603"/>
      <c r="E4" s="604"/>
      <c r="F4" s="491" t="s">
        <v>187</v>
      </c>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BW4" s="492"/>
      <c r="BX4" s="492"/>
      <c r="BY4" s="492"/>
      <c r="BZ4" s="492"/>
      <c r="CA4" s="492"/>
      <c r="CB4" s="492"/>
      <c r="CC4" s="492"/>
      <c r="CD4" s="492"/>
      <c r="CE4" s="492"/>
      <c r="CF4" s="492"/>
      <c r="CG4" s="492"/>
      <c r="CH4" s="492"/>
      <c r="CI4" s="492"/>
      <c r="CJ4" s="492"/>
      <c r="CK4" s="492"/>
      <c r="CL4" s="492"/>
      <c r="CM4" s="492"/>
      <c r="CN4" s="492"/>
      <c r="CO4" s="492"/>
      <c r="CP4" s="492"/>
      <c r="CQ4" s="492"/>
      <c r="CR4" s="492"/>
      <c r="CS4" s="492"/>
      <c r="CT4" s="492"/>
      <c r="CU4" s="492"/>
      <c r="CV4" s="492"/>
      <c r="CW4" s="492"/>
      <c r="CX4" s="492"/>
      <c r="CY4" s="492"/>
      <c r="CZ4" s="492"/>
      <c r="DA4" s="492"/>
      <c r="DB4" s="492"/>
      <c r="DC4" s="492"/>
      <c r="DD4" s="492"/>
      <c r="DE4" s="492"/>
      <c r="DF4" s="492"/>
      <c r="DG4" s="492"/>
      <c r="DH4" s="492"/>
      <c r="DI4" s="492"/>
      <c r="DJ4" s="492"/>
      <c r="DK4" s="492"/>
      <c r="DL4" s="492"/>
      <c r="DM4" s="492"/>
      <c r="DN4" s="492"/>
      <c r="DO4" s="492"/>
      <c r="DP4" s="492"/>
      <c r="DQ4" s="492"/>
      <c r="DR4" s="492"/>
      <c r="DS4" s="492"/>
      <c r="DT4" s="492"/>
      <c r="DU4" s="492"/>
      <c r="DV4" s="492"/>
      <c r="DW4" s="492"/>
      <c r="DX4" s="492"/>
      <c r="DY4" s="492"/>
      <c r="DZ4" s="492"/>
      <c r="EA4" s="492"/>
      <c r="EB4" s="492"/>
      <c r="EC4" s="492"/>
      <c r="ED4" s="492"/>
      <c r="EE4" s="492"/>
      <c r="EF4" s="492"/>
      <c r="EG4" s="492"/>
      <c r="EH4" s="492"/>
      <c r="EI4" s="493"/>
    </row>
    <row r="5" spans="1:139" ht="36" customHeight="1" thickBot="1">
      <c r="A5" s="602" t="s">
        <v>2</v>
      </c>
      <c r="B5" s="603"/>
      <c r="C5" s="603"/>
      <c r="D5" s="603"/>
      <c r="E5" s="604"/>
      <c r="F5" s="491" t="s">
        <v>188</v>
      </c>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2"/>
      <c r="AZ5" s="492"/>
      <c r="BA5" s="492"/>
      <c r="BB5" s="492"/>
      <c r="BC5" s="492"/>
      <c r="BD5" s="492"/>
      <c r="BE5" s="492"/>
      <c r="BF5" s="492"/>
      <c r="BG5" s="492"/>
      <c r="BH5" s="492"/>
      <c r="BI5" s="492"/>
      <c r="BJ5" s="492"/>
      <c r="BK5" s="492"/>
      <c r="BL5" s="492"/>
      <c r="BM5" s="492"/>
      <c r="BN5" s="492"/>
      <c r="BO5" s="492"/>
      <c r="BP5" s="492"/>
      <c r="BQ5" s="492"/>
      <c r="BR5" s="492"/>
      <c r="BS5" s="492"/>
      <c r="BT5" s="492"/>
      <c r="BU5" s="492"/>
      <c r="BV5" s="492"/>
      <c r="BW5" s="492"/>
      <c r="BX5" s="492"/>
      <c r="BY5" s="492"/>
      <c r="BZ5" s="492"/>
      <c r="CA5" s="492"/>
      <c r="CB5" s="492"/>
      <c r="CC5" s="492"/>
      <c r="CD5" s="492"/>
      <c r="CE5" s="492"/>
      <c r="CF5" s="492"/>
      <c r="CG5" s="492"/>
      <c r="CH5" s="492"/>
      <c r="CI5" s="492"/>
      <c r="CJ5" s="492"/>
      <c r="CK5" s="492"/>
      <c r="CL5" s="492"/>
      <c r="CM5" s="492"/>
      <c r="CN5" s="492"/>
      <c r="CO5" s="492"/>
      <c r="CP5" s="492"/>
      <c r="CQ5" s="492"/>
      <c r="CR5" s="492"/>
      <c r="CS5" s="492"/>
      <c r="CT5" s="492"/>
      <c r="CU5" s="492"/>
      <c r="CV5" s="492"/>
      <c r="CW5" s="492"/>
      <c r="CX5" s="492"/>
      <c r="CY5" s="492"/>
      <c r="CZ5" s="492"/>
      <c r="DA5" s="492"/>
      <c r="DB5" s="492"/>
      <c r="DC5" s="492"/>
      <c r="DD5" s="492"/>
      <c r="DE5" s="492"/>
      <c r="DF5" s="492"/>
      <c r="DG5" s="492"/>
      <c r="DH5" s="492"/>
      <c r="DI5" s="492"/>
      <c r="DJ5" s="492"/>
      <c r="DK5" s="492"/>
      <c r="DL5" s="492"/>
      <c r="DM5" s="492"/>
      <c r="DN5" s="492"/>
      <c r="DO5" s="492"/>
      <c r="DP5" s="492"/>
      <c r="DQ5" s="492"/>
      <c r="DR5" s="492"/>
      <c r="DS5" s="492"/>
      <c r="DT5" s="492"/>
      <c r="DU5" s="492"/>
      <c r="DV5" s="492"/>
      <c r="DW5" s="492"/>
      <c r="DX5" s="492"/>
      <c r="DY5" s="492"/>
      <c r="DZ5" s="492"/>
      <c r="EA5" s="492"/>
      <c r="EB5" s="492"/>
      <c r="EC5" s="492"/>
      <c r="ED5" s="492"/>
      <c r="EE5" s="492"/>
      <c r="EF5" s="492"/>
      <c r="EG5" s="492"/>
      <c r="EH5" s="492"/>
      <c r="EI5" s="493"/>
    </row>
    <row r="6" spans="1:139" ht="14.25" customHeight="1" thickBot="1">
      <c r="A6" s="170"/>
      <c r="B6" s="170"/>
      <c r="C6" s="170"/>
      <c r="D6" s="33"/>
      <c r="E6" s="33"/>
      <c r="F6" s="75"/>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170"/>
      <c r="DR6" s="170"/>
      <c r="DS6" s="170"/>
      <c r="DT6" s="170"/>
      <c r="DU6" s="170"/>
      <c r="DV6" s="170"/>
      <c r="DW6" s="170"/>
      <c r="DX6" s="170"/>
      <c r="DY6" s="171"/>
      <c r="DZ6" s="171"/>
      <c r="EA6" s="171"/>
      <c r="EB6" s="172"/>
      <c r="EC6" s="170"/>
      <c r="ED6" s="170"/>
      <c r="EE6" s="170"/>
      <c r="EF6" s="170"/>
      <c r="EG6" s="170"/>
      <c r="EH6" s="170"/>
      <c r="EI6" s="170"/>
    </row>
    <row r="7" spans="1:139" s="173" customFormat="1" ht="45" customHeight="1" thickBot="1">
      <c r="A7" s="518" t="s">
        <v>31</v>
      </c>
      <c r="B7" s="508" t="s">
        <v>40</v>
      </c>
      <c r="C7" s="508"/>
      <c r="D7" s="508"/>
      <c r="E7" s="508" t="s">
        <v>44</v>
      </c>
      <c r="F7" s="508" t="s">
        <v>139</v>
      </c>
      <c r="G7" s="556" t="s">
        <v>182</v>
      </c>
      <c r="H7" s="530" t="s">
        <v>140</v>
      </c>
      <c r="I7" s="531"/>
      <c r="J7" s="531"/>
      <c r="K7" s="531"/>
      <c r="L7" s="531"/>
      <c r="M7" s="531"/>
      <c r="N7" s="531"/>
      <c r="O7" s="531"/>
      <c r="P7" s="531"/>
      <c r="Q7" s="531"/>
      <c r="R7" s="531"/>
      <c r="S7" s="531"/>
      <c r="T7" s="531"/>
      <c r="U7" s="528"/>
      <c r="V7" s="528"/>
      <c r="W7" s="528"/>
      <c r="X7" s="528"/>
      <c r="Y7" s="528"/>
      <c r="Z7" s="528"/>
      <c r="AA7" s="528"/>
      <c r="AB7" s="528"/>
      <c r="AC7" s="528"/>
      <c r="AD7" s="528"/>
      <c r="AE7" s="528"/>
      <c r="AF7" s="528"/>
      <c r="AG7" s="528"/>
      <c r="AH7" s="528"/>
      <c r="AI7" s="528"/>
      <c r="AJ7" s="528"/>
      <c r="AK7" s="528"/>
      <c r="AL7" s="528"/>
      <c r="AM7" s="528"/>
      <c r="AN7" s="528"/>
      <c r="AO7" s="528"/>
      <c r="AP7" s="528"/>
      <c r="AQ7" s="528"/>
      <c r="AR7" s="528"/>
      <c r="AS7" s="528"/>
      <c r="AT7" s="528"/>
      <c r="AU7" s="528"/>
      <c r="AV7" s="528"/>
      <c r="AW7" s="528"/>
      <c r="AX7" s="528"/>
      <c r="AY7" s="528"/>
      <c r="AZ7" s="528"/>
      <c r="BA7" s="528"/>
      <c r="BB7" s="528"/>
      <c r="BC7" s="528"/>
      <c r="BD7" s="528"/>
      <c r="BE7" s="528"/>
      <c r="BF7" s="528"/>
      <c r="BG7" s="528"/>
      <c r="BH7" s="528"/>
      <c r="BI7" s="528"/>
      <c r="BJ7" s="528"/>
      <c r="BK7" s="528"/>
      <c r="BL7" s="528"/>
      <c r="BM7" s="528"/>
      <c r="BN7" s="528"/>
      <c r="BO7" s="528"/>
      <c r="BP7" s="528"/>
      <c r="BQ7" s="528"/>
      <c r="BR7" s="528"/>
      <c r="BS7" s="528"/>
      <c r="BT7" s="528"/>
      <c r="BU7" s="528"/>
      <c r="BV7" s="528"/>
      <c r="BW7" s="528"/>
      <c r="BX7" s="528"/>
      <c r="BY7" s="528"/>
      <c r="BZ7" s="528"/>
      <c r="CA7" s="528"/>
      <c r="CB7" s="528"/>
      <c r="CC7" s="528"/>
      <c r="CD7" s="528"/>
      <c r="CE7" s="528"/>
      <c r="CF7" s="528"/>
      <c r="CG7" s="528"/>
      <c r="CH7" s="528"/>
      <c r="CI7" s="528"/>
      <c r="CJ7" s="528"/>
      <c r="CK7" s="528"/>
      <c r="CL7" s="528"/>
      <c r="CM7" s="528"/>
      <c r="CN7" s="528"/>
      <c r="CO7" s="528"/>
      <c r="CP7" s="528"/>
      <c r="CQ7" s="528"/>
      <c r="CR7" s="528"/>
      <c r="CS7" s="528"/>
      <c r="CT7" s="528"/>
      <c r="CU7" s="528"/>
      <c r="CV7" s="528"/>
      <c r="CW7" s="528"/>
      <c r="CX7" s="528"/>
      <c r="CY7" s="528"/>
      <c r="CZ7" s="528"/>
      <c r="DA7" s="528"/>
      <c r="DB7" s="528"/>
      <c r="DC7" s="528"/>
      <c r="DD7" s="528"/>
      <c r="DE7" s="528"/>
      <c r="DF7" s="528"/>
      <c r="DG7" s="528"/>
      <c r="DH7" s="528"/>
      <c r="DI7" s="528"/>
      <c r="DJ7" s="528"/>
      <c r="DK7" s="528"/>
      <c r="DL7" s="528"/>
      <c r="DM7" s="528"/>
      <c r="DN7" s="528"/>
      <c r="DO7" s="528"/>
      <c r="DP7" s="529"/>
      <c r="DQ7" s="555" t="s">
        <v>142</v>
      </c>
      <c r="DR7" s="507"/>
      <c r="DS7" s="507"/>
      <c r="DT7" s="507"/>
      <c r="DU7" s="507"/>
      <c r="DV7" s="507"/>
      <c r="DW7" s="507"/>
      <c r="DX7" s="507"/>
      <c r="DY7" s="507"/>
      <c r="DZ7" s="507"/>
      <c r="EA7" s="507"/>
      <c r="EB7" s="507"/>
      <c r="EC7" s="508" t="s">
        <v>144</v>
      </c>
      <c r="ED7" s="508" t="s">
        <v>145</v>
      </c>
      <c r="EE7" s="508" t="s">
        <v>146</v>
      </c>
      <c r="EF7" s="508" t="s">
        <v>147</v>
      </c>
      <c r="EG7" s="508" t="s">
        <v>148</v>
      </c>
      <c r="EH7" s="508" t="s">
        <v>149</v>
      </c>
      <c r="EI7" s="556" t="s">
        <v>150</v>
      </c>
    </row>
    <row r="8" spans="1:139" s="173" customFormat="1" ht="45" customHeight="1">
      <c r="A8" s="519"/>
      <c r="B8" s="509"/>
      <c r="C8" s="509"/>
      <c r="D8" s="509"/>
      <c r="E8" s="509"/>
      <c r="F8" s="509"/>
      <c r="G8" s="557"/>
      <c r="H8" s="618" t="s">
        <v>141</v>
      </c>
      <c r="I8" s="619"/>
      <c r="J8" s="619"/>
      <c r="K8" s="619"/>
      <c r="L8" s="619"/>
      <c r="M8" s="619"/>
      <c r="N8" s="619"/>
      <c r="O8" s="619"/>
      <c r="P8" s="619"/>
      <c r="Q8" s="619"/>
      <c r="R8" s="619"/>
      <c r="S8" s="619"/>
      <c r="T8" s="620"/>
      <c r="U8" s="609" t="s">
        <v>113</v>
      </c>
      <c r="V8" s="609"/>
      <c r="W8" s="609"/>
      <c r="X8" s="609"/>
      <c r="Y8" s="609"/>
      <c r="Z8" s="609"/>
      <c r="AA8" s="609"/>
      <c r="AB8" s="609"/>
      <c r="AC8" s="609"/>
      <c r="AD8" s="609"/>
      <c r="AE8" s="609"/>
      <c r="AF8" s="609"/>
      <c r="AG8" s="609"/>
      <c r="AH8" s="609"/>
      <c r="AI8" s="609"/>
      <c r="AJ8" s="609"/>
      <c r="AK8" s="609"/>
      <c r="AL8" s="609"/>
      <c r="AM8" s="609"/>
      <c r="AN8" s="609"/>
      <c r="AO8" s="609"/>
      <c r="AP8" s="609"/>
      <c r="AQ8" s="609"/>
      <c r="AR8" s="609"/>
      <c r="AS8" s="610"/>
      <c r="AT8" s="611" t="s">
        <v>133</v>
      </c>
      <c r="AU8" s="609"/>
      <c r="AV8" s="609"/>
      <c r="AW8" s="609"/>
      <c r="AX8" s="609"/>
      <c r="AY8" s="609"/>
      <c r="AZ8" s="609"/>
      <c r="BA8" s="609"/>
      <c r="BB8" s="609"/>
      <c r="BC8" s="609"/>
      <c r="BD8" s="609"/>
      <c r="BE8" s="609"/>
      <c r="BF8" s="609"/>
      <c r="BG8" s="609"/>
      <c r="BH8" s="609"/>
      <c r="BI8" s="609"/>
      <c r="BJ8" s="609"/>
      <c r="BK8" s="609"/>
      <c r="BL8" s="609"/>
      <c r="BM8" s="609"/>
      <c r="BN8" s="609"/>
      <c r="BO8" s="609"/>
      <c r="BP8" s="609"/>
      <c r="BQ8" s="609"/>
      <c r="BR8" s="610"/>
      <c r="BS8" s="611" t="s">
        <v>134</v>
      </c>
      <c r="BT8" s="609"/>
      <c r="BU8" s="609"/>
      <c r="BV8" s="609"/>
      <c r="BW8" s="609"/>
      <c r="BX8" s="609"/>
      <c r="BY8" s="609"/>
      <c r="BZ8" s="609"/>
      <c r="CA8" s="609"/>
      <c r="CB8" s="609"/>
      <c r="CC8" s="609"/>
      <c r="CD8" s="609"/>
      <c r="CE8" s="609"/>
      <c r="CF8" s="609"/>
      <c r="CG8" s="609"/>
      <c r="CH8" s="609"/>
      <c r="CI8" s="609"/>
      <c r="CJ8" s="609"/>
      <c r="CK8" s="609"/>
      <c r="CL8" s="609"/>
      <c r="CM8" s="609"/>
      <c r="CN8" s="609"/>
      <c r="CO8" s="609"/>
      <c r="CP8" s="609"/>
      <c r="CQ8" s="610"/>
      <c r="CR8" s="606" t="s">
        <v>137</v>
      </c>
      <c r="CS8" s="607"/>
      <c r="CT8" s="607"/>
      <c r="CU8" s="607"/>
      <c r="CV8" s="607"/>
      <c r="CW8" s="607"/>
      <c r="CX8" s="607"/>
      <c r="CY8" s="607"/>
      <c r="CZ8" s="607"/>
      <c r="DA8" s="607"/>
      <c r="DB8" s="607"/>
      <c r="DC8" s="607"/>
      <c r="DD8" s="607"/>
      <c r="DE8" s="607"/>
      <c r="DF8" s="607"/>
      <c r="DG8" s="607"/>
      <c r="DH8" s="607"/>
      <c r="DI8" s="607"/>
      <c r="DJ8" s="607"/>
      <c r="DK8" s="607"/>
      <c r="DL8" s="607"/>
      <c r="DM8" s="607"/>
      <c r="DN8" s="607"/>
      <c r="DO8" s="607"/>
      <c r="DP8" s="608"/>
      <c r="DQ8" s="583" t="s">
        <v>143</v>
      </c>
      <c r="DR8" s="584"/>
      <c r="DS8" s="584"/>
      <c r="DT8" s="584"/>
      <c r="DU8" s="584"/>
      <c r="DV8" s="584"/>
      <c r="DW8" s="584"/>
      <c r="DX8" s="585"/>
      <c r="DY8" s="585"/>
      <c r="DZ8" s="585"/>
      <c r="EA8" s="585"/>
      <c r="EB8" s="586"/>
      <c r="EC8" s="615"/>
      <c r="ED8" s="509"/>
      <c r="EE8" s="509"/>
      <c r="EF8" s="509"/>
      <c r="EG8" s="509"/>
      <c r="EH8" s="509"/>
      <c r="EI8" s="557"/>
    </row>
    <row r="9" spans="1:139" s="173" customFormat="1" ht="64.5" customHeight="1" thickBot="1">
      <c r="A9" s="520"/>
      <c r="B9" s="163" t="s">
        <v>41</v>
      </c>
      <c r="C9" s="163" t="s">
        <v>42</v>
      </c>
      <c r="D9" s="163" t="s">
        <v>43</v>
      </c>
      <c r="E9" s="510"/>
      <c r="F9" s="510"/>
      <c r="G9" s="617"/>
      <c r="H9" s="443" t="s">
        <v>174</v>
      </c>
      <c r="I9" s="364" t="s">
        <v>79</v>
      </c>
      <c r="J9" s="444" t="s">
        <v>114</v>
      </c>
      <c r="K9" s="364" t="s">
        <v>80</v>
      </c>
      <c r="L9" s="444" t="s">
        <v>115</v>
      </c>
      <c r="M9" s="364" t="s">
        <v>81</v>
      </c>
      <c r="N9" s="444" t="s">
        <v>116</v>
      </c>
      <c r="O9" s="364" t="s">
        <v>111</v>
      </c>
      <c r="P9" s="444" t="s">
        <v>117</v>
      </c>
      <c r="Q9" s="364" t="s">
        <v>82</v>
      </c>
      <c r="R9" s="444" t="s">
        <v>118</v>
      </c>
      <c r="S9" s="364" t="s">
        <v>97</v>
      </c>
      <c r="T9" s="445" t="s">
        <v>119</v>
      </c>
      <c r="U9" s="446" t="s">
        <v>66</v>
      </c>
      <c r="V9" s="364" t="s">
        <v>73</v>
      </c>
      <c r="W9" s="444" t="s">
        <v>120</v>
      </c>
      <c r="X9" s="364" t="s">
        <v>74</v>
      </c>
      <c r="Y9" s="444" t="s">
        <v>121</v>
      </c>
      <c r="Z9" s="364" t="s">
        <v>75</v>
      </c>
      <c r="AA9" s="444" t="s">
        <v>122</v>
      </c>
      <c r="AB9" s="364" t="s">
        <v>76</v>
      </c>
      <c r="AC9" s="444" t="s">
        <v>123</v>
      </c>
      <c r="AD9" s="364" t="s">
        <v>77</v>
      </c>
      <c r="AE9" s="444" t="s">
        <v>125</v>
      </c>
      <c r="AF9" s="364" t="s">
        <v>78</v>
      </c>
      <c r="AG9" s="444" t="s">
        <v>126</v>
      </c>
      <c r="AH9" s="364" t="s">
        <v>79</v>
      </c>
      <c r="AI9" s="444" t="s">
        <v>127</v>
      </c>
      <c r="AJ9" s="364" t="s">
        <v>80</v>
      </c>
      <c r="AK9" s="444" t="s">
        <v>128</v>
      </c>
      <c r="AL9" s="364" t="s">
        <v>81</v>
      </c>
      <c r="AM9" s="444" t="s">
        <v>129</v>
      </c>
      <c r="AN9" s="364" t="s">
        <v>111</v>
      </c>
      <c r="AO9" s="444" t="s">
        <v>130</v>
      </c>
      <c r="AP9" s="364" t="s">
        <v>82</v>
      </c>
      <c r="AQ9" s="444" t="s">
        <v>131</v>
      </c>
      <c r="AR9" s="364" t="s">
        <v>97</v>
      </c>
      <c r="AS9" s="445" t="s">
        <v>132</v>
      </c>
      <c r="AT9" s="443" t="s">
        <v>66</v>
      </c>
      <c r="AU9" s="364" t="s">
        <v>73</v>
      </c>
      <c r="AV9" s="444" t="s">
        <v>120</v>
      </c>
      <c r="AW9" s="364" t="s">
        <v>74</v>
      </c>
      <c r="AX9" s="444" t="s">
        <v>121</v>
      </c>
      <c r="AY9" s="364" t="s">
        <v>75</v>
      </c>
      <c r="AZ9" s="444" t="s">
        <v>122</v>
      </c>
      <c r="BA9" s="364" t="s">
        <v>76</v>
      </c>
      <c r="BB9" s="444" t="s">
        <v>123</v>
      </c>
      <c r="BC9" s="364" t="s">
        <v>77</v>
      </c>
      <c r="BD9" s="444" t="s">
        <v>125</v>
      </c>
      <c r="BE9" s="364" t="s">
        <v>78</v>
      </c>
      <c r="BF9" s="444" t="s">
        <v>126</v>
      </c>
      <c r="BG9" s="364" t="s">
        <v>79</v>
      </c>
      <c r="BH9" s="444" t="s">
        <v>127</v>
      </c>
      <c r="BI9" s="364" t="s">
        <v>80</v>
      </c>
      <c r="BJ9" s="444" t="s">
        <v>128</v>
      </c>
      <c r="BK9" s="364" t="s">
        <v>81</v>
      </c>
      <c r="BL9" s="444" t="s">
        <v>129</v>
      </c>
      <c r="BM9" s="364" t="s">
        <v>111</v>
      </c>
      <c r="BN9" s="444" t="s">
        <v>130</v>
      </c>
      <c r="BO9" s="364" t="s">
        <v>82</v>
      </c>
      <c r="BP9" s="444" t="s">
        <v>131</v>
      </c>
      <c r="BQ9" s="364" t="s">
        <v>97</v>
      </c>
      <c r="BR9" s="445" t="s">
        <v>151</v>
      </c>
      <c r="BS9" s="443" t="s">
        <v>66</v>
      </c>
      <c r="BT9" s="364" t="s">
        <v>73</v>
      </c>
      <c r="BU9" s="444" t="s">
        <v>120</v>
      </c>
      <c r="BV9" s="364" t="s">
        <v>74</v>
      </c>
      <c r="BW9" s="444" t="s">
        <v>121</v>
      </c>
      <c r="BX9" s="364" t="s">
        <v>75</v>
      </c>
      <c r="BY9" s="444" t="s">
        <v>122</v>
      </c>
      <c r="BZ9" s="364" t="s">
        <v>76</v>
      </c>
      <c r="CA9" s="444" t="s">
        <v>123</v>
      </c>
      <c r="CB9" s="364" t="s">
        <v>77</v>
      </c>
      <c r="CC9" s="444" t="s">
        <v>125</v>
      </c>
      <c r="CD9" s="364" t="s">
        <v>78</v>
      </c>
      <c r="CE9" s="444" t="s">
        <v>126</v>
      </c>
      <c r="CF9" s="364" t="s">
        <v>79</v>
      </c>
      <c r="CG9" s="444" t="s">
        <v>127</v>
      </c>
      <c r="CH9" s="364" t="s">
        <v>80</v>
      </c>
      <c r="CI9" s="444" t="s">
        <v>128</v>
      </c>
      <c r="CJ9" s="364" t="s">
        <v>81</v>
      </c>
      <c r="CK9" s="444" t="s">
        <v>129</v>
      </c>
      <c r="CL9" s="364" t="s">
        <v>111</v>
      </c>
      <c r="CM9" s="444" t="s">
        <v>130</v>
      </c>
      <c r="CN9" s="364" t="s">
        <v>82</v>
      </c>
      <c r="CO9" s="444" t="s">
        <v>131</v>
      </c>
      <c r="CP9" s="364" t="s">
        <v>97</v>
      </c>
      <c r="CQ9" s="445" t="s">
        <v>136</v>
      </c>
      <c r="CR9" s="443" t="s">
        <v>66</v>
      </c>
      <c r="CS9" s="364" t="s">
        <v>73</v>
      </c>
      <c r="CT9" s="444" t="s">
        <v>120</v>
      </c>
      <c r="CU9" s="364" t="s">
        <v>74</v>
      </c>
      <c r="CV9" s="444" t="s">
        <v>121</v>
      </c>
      <c r="CW9" s="364" t="s">
        <v>75</v>
      </c>
      <c r="CX9" s="444" t="s">
        <v>122</v>
      </c>
      <c r="CY9" s="364" t="s">
        <v>76</v>
      </c>
      <c r="CZ9" s="444" t="s">
        <v>123</v>
      </c>
      <c r="DA9" s="364" t="s">
        <v>77</v>
      </c>
      <c r="DB9" s="444" t="s">
        <v>125</v>
      </c>
      <c r="DC9" s="364" t="s">
        <v>78</v>
      </c>
      <c r="DD9" s="444" t="s">
        <v>126</v>
      </c>
      <c r="DE9" s="364" t="s">
        <v>79</v>
      </c>
      <c r="DF9" s="444" t="s">
        <v>127</v>
      </c>
      <c r="DG9" s="364" t="s">
        <v>80</v>
      </c>
      <c r="DH9" s="444" t="s">
        <v>128</v>
      </c>
      <c r="DI9" s="364" t="s">
        <v>81</v>
      </c>
      <c r="DJ9" s="444" t="s">
        <v>129</v>
      </c>
      <c r="DK9" s="364" t="s">
        <v>111</v>
      </c>
      <c r="DL9" s="444" t="s">
        <v>130</v>
      </c>
      <c r="DM9" s="364" t="s">
        <v>82</v>
      </c>
      <c r="DN9" s="444" t="s">
        <v>131</v>
      </c>
      <c r="DO9" s="364" t="s">
        <v>97</v>
      </c>
      <c r="DP9" s="445" t="s">
        <v>138</v>
      </c>
      <c r="DQ9" s="447" t="s">
        <v>83</v>
      </c>
      <c r="DR9" s="363" t="s">
        <v>84</v>
      </c>
      <c r="DS9" s="363" t="s">
        <v>85</v>
      </c>
      <c r="DT9" s="363" t="s">
        <v>86</v>
      </c>
      <c r="DU9" s="363" t="s">
        <v>87</v>
      </c>
      <c r="DV9" s="363" t="s">
        <v>88</v>
      </c>
      <c r="DW9" s="363" t="s">
        <v>89</v>
      </c>
      <c r="DX9" s="364" t="s">
        <v>90</v>
      </c>
      <c r="DY9" s="364" t="s">
        <v>91</v>
      </c>
      <c r="DZ9" s="364" t="s">
        <v>92</v>
      </c>
      <c r="EA9" s="364" t="s">
        <v>93</v>
      </c>
      <c r="EB9" s="448" t="s">
        <v>5</v>
      </c>
      <c r="EC9" s="616"/>
      <c r="ED9" s="582"/>
      <c r="EE9" s="582"/>
      <c r="EF9" s="582"/>
      <c r="EG9" s="582"/>
      <c r="EH9" s="582"/>
      <c r="EI9" s="605"/>
    </row>
    <row r="10" spans="1:139" s="173" customFormat="1" ht="48.75" customHeight="1">
      <c r="A10" s="634" t="s">
        <v>192</v>
      </c>
      <c r="B10" s="638">
        <v>1</v>
      </c>
      <c r="C10" s="631" t="s">
        <v>193</v>
      </c>
      <c r="D10" s="621" t="s">
        <v>197</v>
      </c>
      <c r="E10" s="612">
        <v>237</v>
      </c>
      <c r="F10" s="78" t="s">
        <v>94</v>
      </c>
      <c r="G10" s="422">
        <v>115000</v>
      </c>
      <c r="H10" s="199">
        <v>10000</v>
      </c>
      <c r="I10" s="199">
        <v>10000</v>
      </c>
      <c r="J10" s="199">
        <v>1904</v>
      </c>
      <c r="K10" s="199">
        <v>10000</v>
      </c>
      <c r="L10" s="199">
        <v>2889</v>
      </c>
      <c r="M10" s="199">
        <v>10000</v>
      </c>
      <c r="N10" s="199">
        <v>4220</v>
      </c>
      <c r="O10" s="199"/>
      <c r="P10" s="199"/>
      <c r="Q10" s="199"/>
      <c r="R10" s="199"/>
      <c r="S10" s="199"/>
      <c r="T10" s="199">
        <f>+N10</f>
        <v>4220</v>
      </c>
      <c r="U10" s="199">
        <v>22000</v>
      </c>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v>36800</v>
      </c>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v>36800</v>
      </c>
      <c r="BT10" s="199"/>
      <c r="BU10" s="199"/>
      <c r="BV10" s="199"/>
      <c r="BW10" s="199"/>
      <c r="BX10" s="199"/>
      <c r="BY10" s="199"/>
      <c r="BZ10" s="199"/>
      <c r="CA10" s="199"/>
      <c r="CB10" s="199"/>
      <c r="CC10" s="199"/>
      <c r="CD10" s="199"/>
      <c r="CE10" s="199"/>
      <c r="CF10" s="199"/>
      <c r="CG10" s="199"/>
      <c r="CH10" s="199"/>
      <c r="CI10" s="199"/>
      <c r="CJ10" s="199"/>
      <c r="CK10" s="199"/>
      <c r="CL10" s="199"/>
      <c r="CM10" s="199"/>
      <c r="CN10" s="199"/>
      <c r="CO10" s="199"/>
      <c r="CP10" s="199"/>
      <c r="CQ10" s="199"/>
      <c r="CR10" s="199">
        <v>9400</v>
      </c>
      <c r="CS10" s="199"/>
      <c r="CT10" s="199"/>
      <c r="CU10" s="199"/>
      <c r="CV10" s="199"/>
      <c r="CW10" s="199"/>
      <c r="CX10" s="199"/>
      <c r="CY10" s="199"/>
      <c r="CZ10" s="199"/>
      <c r="DA10" s="199"/>
      <c r="DB10" s="199"/>
      <c r="DC10" s="199"/>
      <c r="DD10" s="199"/>
      <c r="DE10" s="199"/>
      <c r="DF10" s="199"/>
      <c r="DG10" s="199"/>
      <c r="DH10" s="199"/>
      <c r="DI10" s="199"/>
      <c r="DJ10" s="199"/>
      <c r="DK10" s="199"/>
      <c r="DL10" s="199"/>
      <c r="DM10" s="199"/>
      <c r="DN10" s="199"/>
      <c r="DO10" s="199"/>
      <c r="DP10" s="199"/>
      <c r="DQ10" s="224"/>
      <c r="DR10" s="224"/>
      <c r="DS10" s="224"/>
      <c r="DT10" s="224"/>
      <c r="DU10" s="224"/>
      <c r="DV10" s="456"/>
      <c r="DW10" s="228">
        <v>1904</v>
      </c>
      <c r="DX10" s="199">
        <v>2889</v>
      </c>
      <c r="DY10" s="199">
        <f>+T10</f>
        <v>4220</v>
      </c>
      <c r="DZ10" s="355"/>
      <c r="EA10" s="355"/>
      <c r="EB10" s="355"/>
      <c r="EC10" s="457">
        <f>+DY10/M10</f>
        <v>0.422</v>
      </c>
      <c r="ED10" s="458">
        <f>+DY10/G10</f>
        <v>0.036695652173913046</v>
      </c>
      <c r="EE10" s="563" t="s">
        <v>295</v>
      </c>
      <c r="EF10" s="573" t="s">
        <v>257</v>
      </c>
      <c r="EG10" s="573" t="s">
        <v>257</v>
      </c>
      <c r="EH10" s="563" t="s">
        <v>266</v>
      </c>
      <c r="EI10" s="570" t="s">
        <v>267</v>
      </c>
    </row>
    <row r="11" spans="1:139" s="173" customFormat="1" ht="48.75" customHeight="1">
      <c r="A11" s="635"/>
      <c r="B11" s="625"/>
      <c r="C11" s="632"/>
      <c r="D11" s="613"/>
      <c r="E11" s="613"/>
      <c r="F11" s="79" t="s">
        <v>6</v>
      </c>
      <c r="G11" s="459">
        <f>M11+U11+AT11+BS11+CR11</f>
        <v>15670180000</v>
      </c>
      <c r="H11" s="216">
        <v>1900000000</v>
      </c>
      <c r="I11" s="200">
        <v>1900000000</v>
      </c>
      <c r="J11" s="216">
        <v>420855000</v>
      </c>
      <c r="K11" s="200">
        <v>1900000000</v>
      </c>
      <c r="L11" s="216">
        <v>1574140000</v>
      </c>
      <c r="M11" s="200">
        <v>1900000000</v>
      </c>
      <c r="N11" s="200">
        <v>1586806000</v>
      </c>
      <c r="O11" s="216"/>
      <c r="P11" s="216"/>
      <c r="Q11" s="216"/>
      <c r="R11" s="216"/>
      <c r="S11" s="216"/>
      <c r="T11" s="200">
        <f>+N11</f>
        <v>1586806000</v>
      </c>
      <c r="U11" s="216">
        <v>3710180000</v>
      </c>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v>4030000000</v>
      </c>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v>4130000000</v>
      </c>
      <c r="BT11" s="216"/>
      <c r="BU11" s="216"/>
      <c r="BV11" s="216"/>
      <c r="BW11" s="216"/>
      <c r="BX11" s="216"/>
      <c r="BY11" s="216"/>
      <c r="BZ11" s="216"/>
      <c r="CA11" s="216"/>
      <c r="CB11" s="216"/>
      <c r="CC11" s="216"/>
      <c r="CD11" s="216"/>
      <c r="CE11" s="216"/>
      <c r="CF11" s="216"/>
      <c r="CG11" s="216"/>
      <c r="CH11" s="216"/>
      <c r="CI11" s="216"/>
      <c r="CJ11" s="216"/>
      <c r="CK11" s="216"/>
      <c r="CL11" s="216"/>
      <c r="CM11" s="216"/>
      <c r="CN11" s="216"/>
      <c r="CO11" s="216"/>
      <c r="CP11" s="216"/>
      <c r="CQ11" s="216"/>
      <c r="CR11" s="216">
        <v>1900000000</v>
      </c>
      <c r="CS11" s="225"/>
      <c r="CT11" s="225"/>
      <c r="CU11" s="225"/>
      <c r="CV11" s="225"/>
      <c r="CW11" s="225"/>
      <c r="CX11" s="225"/>
      <c r="CY11" s="225"/>
      <c r="CZ11" s="225"/>
      <c r="DA11" s="225"/>
      <c r="DB11" s="225"/>
      <c r="DC11" s="225"/>
      <c r="DD11" s="225"/>
      <c r="DE11" s="225"/>
      <c r="DF11" s="225"/>
      <c r="DG11" s="225"/>
      <c r="DH11" s="225"/>
      <c r="DI11" s="225"/>
      <c r="DJ11" s="225"/>
      <c r="DK11" s="225"/>
      <c r="DL11" s="225"/>
      <c r="DM11" s="225"/>
      <c r="DN11" s="225"/>
      <c r="DO11" s="225"/>
      <c r="DP11" s="225"/>
      <c r="DQ11" s="225"/>
      <c r="DR11" s="225"/>
      <c r="DS11" s="225"/>
      <c r="DT11" s="225"/>
      <c r="DU11" s="225"/>
      <c r="DV11" s="225"/>
      <c r="DW11" s="225">
        <v>420855000</v>
      </c>
      <c r="DX11" s="216">
        <v>1574140000</v>
      </c>
      <c r="DY11" s="200">
        <f>+T11</f>
        <v>1586806000</v>
      </c>
      <c r="DZ11" s="353"/>
      <c r="EA11" s="353"/>
      <c r="EB11" s="353"/>
      <c r="EC11" s="449">
        <f>+DY11/M11</f>
        <v>0.8351610526315789</v>
      </c>
      <c r="ED11" s="451">
        <f>+DY11/G11</f>
        <v>0.10126278064451079</v>
      </c>
      <c r="EE11" s="564"/>
      <c r="EF11" s="574"/>
      <c r="EG11" s="574"/>
      <c r="EH11" s="564"/>
      <c r="EI11" s="571"/>
    </row>
    <row r="12" spans="1:139" s="173" customFormat="1" ht="48.75" customHeight="1">
      <c r="A12" s="635"/>
      <c r="B12" s="625"/>
      <c r="C12" s="632"/>
      <c r="D12" s="613"/>
      <c r="E12" s="613"/>
      <c r="F12" s="80" t="s">
        <v>95</v>
      </c>
      <c r="G12" s="419"/>
      <c r="H12" s="217"/>
      <c r="I12" s="200"/>
      <c r="J12" s="217"/>
      <c r="K12" s="200"/>
      <c r="L12" s="217"/>
      <c r="M12" s="200"/>
      <c r="N12" s="200"/>
      <c r="O12" s="217"/>
      <c r="P12" s="217"/>
      <c r="Q12" s="217"/>
      <c r="R12" s="217"/>
      <c r="S12" s="217"/>
      <c r="T12" s="200"/>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217"/>
      <c r="CO12" s="217"/>
      <c r="CP12" s="217"/>
      <c r="CQ12" s="217"/>
      <c r="CR12" s="217"/>
      <c r="CS12" s="218"/>
      <c r="CT12" s="218"/>
      <c r="CU12" s="218"/>
      <c r="CV12" s="218"/>
      <c r="CW12" s="218"/>
      <c r="CX12" s="218"/>
      <c r="CY12" s="218"/>
      <c r="CZ12" s="218"/>
      <c r="DA12" s="218"/>
      <c r="DB12" s="218"/>
      <c r="DC12" s="218"/>
      <c r="DD12" s="218"/>
      <c r="DE12" s="218"/>
      <c r="DF12" s="218"/>
      <c r="DG12" s="218"/>
      <c r="DH12" s="218"/>
      <c r="DI12" s="218"/>
      <c r="DJ12" s="218"/>
      <c r="DK12" s="218"/>
      <c r="DL12" s="218"/>
      <c r="DM12" s="218"/>
      <c r="DN12" s="218"/>
      <c r="DO12" s="218"/>
      <c r="DP12" s="218"/>
      <c r="DQ12" s="226"/>
      <c r="DR12" s="226"/>
      <c r="DS12" s="226"/>
      <c r="DT12" s="226"/>
      <c r="DU12" s="226"/>
      <c r="DV12" s="226"/>
      <c r="DW12" s="226"/>
      <c r="DX12" s="217"/>
      <c r="DY12" s="200"/>
      <c r="DZ12" s="353"/>
      <c r="EA12" s="353"/>
      <c r="EB12" s="452"/>
      <c r="EC12" s="453"/>
      <c r="ED12" s="454"/>
      <c r="EE12" s="564"/>
      <c r="EF12" s="574"/>
      <c r="EG12" s="574"/>
      <c r="EH12" s="564"/>
      <c r="EI12" s="571"/>
    </row>
    <row r="13" spans="1:139" s="173" customFormat="1" ht="48.75" customHeight="1">
      <c r="A13" s="635"/>
      <c r="B13" s="625"/>
      <c r="C13" s="632"/>
      <c r="D13" s="613"/>
      <c r="E13" s="613"/>
      <c r="F13" s="79" t="s">
        <v>7</v>
      </c>
      <c r="G13" s="419"/>
      <c r="H13" s="218"/>
      <c r="I13" s="200"/>
      <c r="J13" s="218"/>
      <c r="K13" s="200"/>
      <c r="L13" s="218"/>
      <c r="M13" s="200"/>
      <c r="N13" s="200"/>
      <c r="O13" s="218"/>
      <c r="P13" s="218"/>
      <c r="Q13" s="218"/>
      <c r="R13" s="218"/>
      <c r="S13" s="218"/>
      <c r="T13" s="200"/>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8"/>
      <c r="CH13" s="218"/>
      <c r="CI13" s="218"/>
      <c r="CJ13" s="218"/>
      <c r="CK13" s="218"/>
      <c r="CL13" s="218"/>
      <c r="CM13" s="218"/>
      <c r="CN13" s="218"/>
      <c r="CO13" s="218"/>
      <c r="CP13" s="218"/>
      <c r="CQ13" s="218"/>
      <c r="CR13" s="218"/>
      <c r="CS13" s="218"/>
      <c r="CT13" s="218"/>
      <c r="CU13" s="218"/>
      <c r="CV13" s="218"/>
      <c r="CW13" s="218"/>
      <c r="CX13" s="218"/>
      <c r="CY13" s="218"/>
      <c r="CZ13" s="218"/>
      <c r="DA13" s="218"/>
      <c r="DB13" s="218"/>
      <c r="DC13" s="218"/>
      <c r="DD13" s="218"/>
      <c r="DE13" s="218"/>
      <c r="DF13" s="218"/>
      <c r="DG13" s="218"/>
      <c r="DH13" s="218"/>
      <c r="DI13" s="218"/>
      <c r="DJ13" s="218"/>
      <c r="DK13" s="218"/>
      <c r="DL13" s="218"/>
      <c r="DM13" s="218"/>
      <c r="DN13" s="218"/>
      <c r="DO13" s="218"/>
      <c r="DP13" s="218"/>
      <c r="DQ13" s="225"/>
      <c r="DR13" s="225"/>
      <c r="DS13" s="225"/>
      <c r="DT13" s="225"/>
      <c r="DU13" s="225"/>
      <c r="DV13" s="225"/>
      <c r="DW13" s="225"/>
      <c r="DX13" s="218"/>
      <c r="DY13" s="200"/>
      <c r="DZ13" s="353"/>
      <c r="EA13" s="353"/>
      <c r="EB13" s="455"/>
      <c r="EC13" s="453"/>
      <c r="ED13" s="454"/>
      <c r="EE13" s="564"/>
      <c r="EF13" s="574"/>
      <c r="EG13" s="574"/>
      <c r="EH13" s="564"/>
      <c r="EI13" s="571"/>
    </row>
    <row r="14" spans="1:139" s="173" customFormat="1" ht="48.75" customHeight="1">
      <c r="A14" s="635"/>
      <c r="B14" s="625"/>
      <c r="C14" s="632"/>
      <c r="D14" s="613"/>
      <c r="E14" s="613"/>
      <c r="F14" s="80" t="s">
        <v>96</v>
      </c>
      <c r="G14" s="459">
        <v>114000</v>
      </c>
      <c r="H14" s="220">
        <f>+H10+H12</f>
        <v>10000</v>
      </c>
      <c r="I14" s="200">
        <v>10000</v>
      </c>
      <c r="J14" s="220">
        <f>+J10</f>
        <v>1904</v>
      </c>
      <c r="K14" s="200">
        <v>10000</v>
      </c>
      <c r="L14" s="200">
        <v>2889</v>
      </c>
      <c r="M14" s="200">
        <v>10000</v>
      </c>
      <c r="N14" s="200">
        <f>+N10</f>
        <v>4220</v>
      </c>
      <c r="O14" s="220"/>
      <c r="P14" s="220"/>
      <c r="Q14" s="220"/>
      <c r="R14" s="220"/>
      <c r="S14" s="220"/>
      <c r="T14" s="200">
        <f>+N14</f>
        <v>4220</v>
      </c>
      <c r="U14" s="220">
        <f>+U10+U12</f>
        <v>22000</v>
      </c>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f>+AT10+AT12</f>
        <v>36800</v>
      </c>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f>+BS10+BS12</f>
        <v>36800</v>
      </c>
      <c r="BT14" s="220"/>
      <c r="BU14" s="220"/>
      <c r="BV14" s="220"/>
      <c r="BW14" s="220"/>
      <c r="BX14" s="220"/>
      <c r="BY14" s="220"/>
      <c r="BZ14" s="220"/>
      <c r="CA14" s="220"/>
      <c r="CB14" s="220"/>
      <c r="CC14" s="220"/>
      <c r="CD14" s="220"/>
      <c r="CE14" s="220"/>
      <c r="CF14" s="220"/>
      <c r="CG14" s="220"/>
      <c r="CH14" s="220"/>
      <c r="CI14" s="220"/>
      <c r="CJ14" s="220"/>
      <c r="CK14" s="220"/>
      <c r="CL14" s="220"/>
      <c r="CM14" s="220"/>
      <c r="CN14" s="220"/>
      <c r="CO14" s="220"/>
      <c r="CP14" s="220"/>
      <c r="CQ14" s="220"/>
      <c r="CR14" s="220">
        <f>+CR10+CR12</f>
        <v>9400</v>
      </c>
      <c r="CS14" s="220"/>
      <c r="CT14" s="220"/>
      <c r="CU14" s="220"/>
      <c r="CV14" s="220"/>
      <c r="CW14" s="220"/>
      <c r="CX14" s="220"/>
      <c r="CY14" s="220"/>
      <c r="CZ14" s="220"/>
      <c r="DA14" s="220"/>
      <c r="DB14" s="220"/>
      <c r="DC14" s="220"/>
      <c r="DD14" s="220"/>
      <c r="DE14" s="220"/>
      <c r="DF14" s="220"/>
      <c r="DG14" s="220"/>
      <c r="DH14" s="220"/>
      <c r="DI14" s="220"/>
      <c r="DJ14" s="220"/>
      <c r="DK14" s="220"/>
      <c r="DL14" s="220"/>
      <c r="DM14" s="220"/>
      <c r="DN14" s="220"/>
      <c r="DO14" s="220"/>
      <c r="DP14" s="220"/>
      <c r="DQ14" s="226"/>
      <c r="DR14" s="226"/>
      <c r="DS14" s="226"/>
      <c r="DT14" s="226"/>
      <c r="DU14" s="226"/>
      <c r="DV14" s="226"/>
      <c r="DW14" s="229">
        <v>1904</v>
      </c>
      <c r="DX14" s="200">
        <v>2889</v>
      </c>
      <c r="DY14" s="200">
        <f>+T14</f>
        <v>4220</v>
      </c>
      <c r="DZ14" s="353"/>
      <c r="EA14" s="353"/>
      <c r="EB14" s="452"/>
      <c r="EC14" s="449">
        <f>+DY14/M14</f>
        <v>0.422</v>
      </c>
      <c r="ED14" s="450">
        <f>+DY14/G14</f>
        <v>0.03701754385964912</v>
      </c>
      <c r="EE14" s="564"/>
      <c r="EF14" s="574"/>
      <c r="EG14" s="574"/>
      <c r="EH14" s="564"/>
      <c r="EI14" s="571"/>
    </row>
    <row r="15" spans="1:139" s="173" customFormat="1" ht="48.75" customHeight="1" thickBot="1">
      <c r="A15" s="635"/>
      <c r="B15" s="637"/>
      <c r="C15" s="633"/>
      <c r="D15" s="622"/>
      <c r="E15" s="614"/>
      <c r="F15" s="81" t="s">
        <v>99</v>
      </c>
      <c r="G15" s="465">
        <v>15900000000</v>
      </c>
      <c r="H15" s="466">
        <f>+H11+H13</f>
        <v>1900000000</v>
      </c>
      <c r="I15" s="467">
        <v>1900000000</v>
      </c>
      <c r="J15" s="424">
        <f>+J11</f>
        <v>420855000</v>
      </c>
      <c r="K15" s="467">
        <v>1900000000</v>
      </c>
      <c r="L15" s="424">
        <v>1574140000</v>
      </c>
      <c r="M15" s="467">
        <v>1900000000</v>
      </c>
      <c r="N15" s="467">
        <f>+N11</f>
        <v>1586806000</v>
      </c>
      <c r="O15" s="424"/>
      <c r="P15" s="424"/>
      <c r="Q15" s="424"/>
      <c r="R15" s="424"/>
      <c r="S15" s="424"/>
      <c r="T15" s="467">
        <f>+N15</f>
        <v>1586806000</v>
      </c>
      <c r="U15" s="466">
        <f>+U11+U13</f>
        <v>3710180000</v>
      </c>
      <c r="V15" s="424"/>
      <c r="W15" s="424"/>
      <c r="X15" s="424"/>
      <c r="Y15" s="424"/>
      <c r="Z15" s="424"/>
      <c r="AA15" s="424"/>
      <c r="AB15" s="424"/>
      <c r="AC15" s="424"/>
      <c r="AD15" s="424"/>
      <c r="AE15" s="424"/>
      <c r="AF15" s="424"/>
      <c r="AG15" s="424"/>
      <c r="AH15" s="424"/>
      <c r="AI15" s="424"/>
      <c r="AJ15" s="424"/>
      <c r="AK15" s="424"/>
      <c r="AL15" s="424"/>
      <c r="AM15" s="424"/>
      <c r="AN15" s="424"/>
      <c r="AO15" s="424"/>
      <c r="AP15" s="424"/>
      <c r="AQ15" s="424"/>
      <c r="AR15" s="424"/>
      <c r="AS15" s="424"/>
      <c r="AT15" s="466">
        <f>+AT11+AT13</f>
        <v>4030000000</v>
      </c>
      <c r="AU15" s="424"/>
      <c r="AV15" s="424"/>
      <c r="AW15" s="424"/>
      <c r="AX15" s="424"/>
      <c r="AY15" s="424"/>
      <c r="AZ15" s="424"/>
      <c r="BA15" s="424"/>
      <c r="BB15" s="424"/>
      <c r="BC15" s="424"/>
      <c r="BD15" s="424"/>
      <c r="BE15" s="424"/>
      <c r="BF15" s="424"/>
      <c r="BG15" s="424"/>
      <c r="BH15" s="424"/>
      <c r="BI15" s="424"/>
      <c r="BJ15" s="424"/>
      <c r="BK15" s="424"/>
      <c r="BL15" s="424"/>
      <c r="BM15" s="424"/>
      <c r="BN15" s="424"/>
      <c r="BO15" s="424"/>
      <c r="BP15" s="424"/>
      <c r="BQ15" s="424"/>
      <c r="BR15" s="424"/>
      <c r="BS15" s="466">
        <f>+BS11+BS13</f>
        <v>4130000000</v>
      </c>
      <c r="BT15" s="424"/>
      <c r="BU15" s="424"/>
      <c r="BV15" s="424"/>
      <c r="BW15" s="424"/>
      <c r="BX15" s="424"/>
      <c r="BY15" s="424"/>
      <c r="BZ15" s="424"/>
      <c r="CA15" s="424"/>
      <c r="CB15" s="424"/>
      <c r="CC15" s="424"/>
      <c r="CD15" s="424"/>
      <c r="CE15" s="424"/>
      <c r="CF15" s="424"/>
      <c r="CG15" s="424"/>
      <c r="CH15" s="424"/>
      <c r="CI15" s="424"/>
      <c r="CJ15" s="424"/>
      <c r="CK15" s="424"/>
      <c r="CL15" s="424"/>
      <c r="CM15" s="424"/>
      <c r="CN15" s="424"/>
      <c r="CO15" s="424"/>
      <c r="CP15" s="424"/>
      <c r="CQ15" s="424"/>
      <c r="CR15" s="466">
        <f>+CR11+CR13</f>
        <v>1900000000</v>
      </c>
      <c r="CS15" s="230"/>
      <c r="CT15" s="230"/>
      <c r="CU15" s="230"/>
      <c r="CV15" s="230"/>
      <c r="CW15" s="230"/>
      <c r="CX15" s="230"/>
      <c r="CY15" s="230"/>
      <c r="CZ15" s="230"/>
      <c r="DA15" s="230"/>
      <c r="DB15" s="230"/>
      <c r="DC15" s="230"/>
      <c r="DD15" s="230"/>
      <c r="DE15" s="230"/>
      <c r="DF15" s="230"/>
      <c r="DG15" s="230"/>
      <c r="DH15" s="230"/>
      <c r="DI15" s="230"/>
      <c r="DJ15" s="230"/>
      <c r="DK15" s="230"/>
      <c r="DL15" s="230"/>
      <c r="DM15" s="230"/>
      <c r="DN15" s="230"/>
      <c r="DO15" s="230"/>
      <c r="DP15" s="230"/>
      <c r="DQ15" s="227"/>
      <c r="DR15" s="227"/>
      <c r="DS15" s="227"/>
      <c r="DT15" s="227"/>
      <c r="DU15" s="227"/>
      <c r="DV15" s="227"/>
      <c r="DW15" s="230">
        <v>420855000</v>
      </c>
      <c r="DX15" s="424">
        <v>1574140000</v>
      </c>
      <c r="DY15" s="467">
        <f>+T15</f>
        <v>1586806000</v>
      </c>
      <c r="DZ15" s="354"/>
      <c r="EA15" s="354"/>
      <c r="EB15" s="468"/>
      <c r="EC15" s="469">
        <f>+DY15/M15</f>
        <v>0.8351610526315789</v>
      </c>
      <c r="ED15" s="470">
        <f>+DY15/G15</f>
        <v>0.09979911949685534</v>
      </c>
      <c r="EE15" s="576"/>
      <c r="EF15" s="575"/>
      <c r="EG15" s="575"/>
      <c r="EH15" s="576"/>
      <c r="EI15" s="572"/>
    </row>
    <row r="16" spans="1:139" s="173" customFormat="1" ht="48.75" customHeight="1">
      <c r="A16" s="635"/>
      <c r="B16" s="624">
        <v>2</v>
      </c>
      <c r="C16" s="631" t="s">
        <v>194</v>
      </c>
      <c r="D16" s="621" t="s">
        <v>197</v>
      </c>
      <c r="E16" s="621">
        <v>237</v>
      </c>
      <c r="F16" s="78" t="s">
        <v>94</v>
      </c>
      <c r="G16" s="422">
        <v>4</v>
      </c>
      <c r="H16" s="199">
        <v>0</v>
      </c>
      <c r="I16" s="199">
        <v>0</v>
      </c>
      <c r="J16" s="199"/>
      <c r="K16" s="199">
        <v>0</v>
      </c>
      <c r="L16" s="199"/>
      <c r="M16" s="199">
        <v>0</v>
      </c>
      <c r="N16" s="199">
        <v>0</v>
      </c>
      <c r="O16" s="199"/>
      <c r="P16" s="199"/>
      <c r="Q16" s="199"/>
      <c r="R16" s="199"/>
      <c r="S16" s="199"/>
      <c r="T16" s="199"/>
      <c r="U16" s="199">
        <v>0</v>
      </c>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v>2</v>
      </c>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v>2</v>
      </c>
      <c r="BT16" s="199"/>
      <c r="BU16" s="199"/>
      <c r="BV16" s="199"/>
      <c r="BW16" s="199"/>
      <c r="BX16" s="199"/>
      <c r="BY16" s="199"/>
      <c r="BZ16" s="199"/>
      <c r="CA16" s="199"/>
      <c r="CB16" s="199"/>
      <c r="CC16" s="199"/>
      <c r="CD16" s="199"/>
      <c r="CE16" s="199"/>
      <c r="CF16" s="199"/>
      <c r="CG16" s="199"/>
      <c r="CH16" s="199"/>
      <c r="CI16" s="199"/>
      <c r="CJ16" s="199"/>
      <c r="CK16" s="199"/>
      <c r="CL16" s="199"/>
      <c r="CM16" s="199"/>
      <c r="CN16" s="199"/>
      <c r="CO16" s="199"/>
      <c r="CP16" s="199"/>
      <c r="CQ16" s="199"/>
      <c r="CR16" s="199">
        <v>0</v>
      </c>
      <c r="CS16" s="199"/>
      <c r="CT16" s="199"/>
      <c r="CU16" s="199"/>
      <c r="CV16" s="199"/>
      <c r="CW16" s="199"/>
      <c r="CX16" s="199"/>
      <c r="CY16" s="199"/>
      <c r="CZ16" s="199"/>
      <c r="DA16" s="199"/>
      <c r="DB16" s="199"/>
      <c r="DC16" s="199"/>
      <c r="DD16" s="199"/>
      <c r="DE16" s="199"/>
      <c r="DF16" s="199"/>
      <c r="DG16" s="199"/>
      <c r="DH16" s="199"/>
      <c r="DI16" s="199"/>
      <c r="DJ16" s="199"/>
      <c r="DK16" s="199"/>
      <c r="DL16" s="199"/>
      <c r="DM16" s="199"/>
      <c r="DN16" s="199"/>
      <c r="DO16" s="199"/>
      <c r="DP16" s="199"/>
      <c r="DQ16" s="224"/>
      <c r="DR16" s="224"/>
      <c r="DS16" s="224"/>
      <c r="DT16" s="224"/>
      <c r="DU16" s="224"/>
      <c r="DV16" s="456"/>
      <c r="DW16" s="224"/>
      <c r="DX16" s="224"/>
      <c r="DY16" s="199"/>
      <c r="DZ16" s="355"/>
      <c r="EA16" s="355"/>
      <c r="EB16" s="355"/>
      <c r="EC16" s="458"/>
      <c r="ED16" s="458"/>
      <c r="EE16" s="577" t="s">
        <v>257</v>
      </c>
      <c r="EF16" s="577" t="s">
        <v>257</v>
      </c>
      <c r="EG16" s="577" t="s">
        <v>257</v>
      </c>
      <c r="EH16" s="577" t="s">
        <v>257</v>
      </c>
      <c r="EI16" s="566" t="s">
        <v>257</v>
      </c>
    </row>
    <row r="17" spans="1:139" s="173" customFormat="1" ht="48.75" customHeight="1">
      <c r="A17" s="635"/>
      <c r="B17" s="625"/>
      <c r="C17" s="632"/>
      <c r="D17" s="613"/>
      <c r="E17" s="613"/>
      <c r="F17" s="79" t="s">
        <v>6</v>
      </c>
      <c r="G17" s="459">
        <f>M17+U17+AT17+BS17+CR17</f>
        <v>740000000</v>
      </c>
      <c r="H17" s="216">
        <v>0</v>
      </c>
      <c r="I17" s="200">
        <v>0</v>
      </c>
      <c r="J17" s="216"/>
      <c r="K17" s="200">
        <v>0</v>
      </c>
      <c r="L17" s="200"/>
      <c r="M17" s="200">
        <v>0</v>
      </c>
      <c r="N17" s="200">
        <v>0</v>
      </c>
      <c r="O17" s="216"/>
      <c r="P17" s="216"/>
      <c r="Q17" s="216"/>
      <c r="R17" s="216"/>
      <c r="S17" s="216"/>
      <c r="T17" s="200"/>
      <c r="U17" s="216">
        <v>0</v>
      </c>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f>370000000</f>
        <v>370000000</v>
      </c>
      <c r="AU17" s="216">
        <f aca="true" t="shared" si="0" ref="AU17:BS17">370000000</f>
        <v>370000000</v>
      </c>
      <c r="AV17" s="216">
        <f t="shared" si="0"/>
        <v>370000000</v>
      </c>
      <c r="AW17" s="216">
        <f t="shared" si="0"/>
        <v>370000000</v>
      </c>
      <c r="AX17" s="216">
        <f t="shared" si="0"/>
        <v>370000000</v>
      </c>
      <c r="AY17" s="216">
        <f t="shared" si="0"/>
        <v>370000000</v>
      </c>
      <c r="AZ17" s="216">
        <f t="shared" si="0"/>
        <v>370000000</v>
      </c>
      <c r="BA17" s="216">
        <f t="shared" si="0"/>
        <v>370000000</v>
      </c>
      <c r="BB17" s="216">
        <f t="shared" si="0"/>
        <v>370000000</v>
      </c>
      <c r="BC17" s="216">
        <f t="shared" si="0"/>
        <v>370000000</v>
      </c>
      <c r="BD17" s="216">
        <f t="shared" si="0"/>
        <v>370000000</v>
      </c>
      <c r="BE17" s="216">
        <f t="shared" si="0"/>
        <v>370000000</v>
      </c>
      <c r="BF17" s="216">
        <f t="shared" si="0"/>
        <v>370000000</v>
      </c>
      <c r="BG17" s="216">
        <f t="shared" si="0"/>
        <v>370000000</v>
      </c>
      <c r="BH17" s="216">
        <f t="shared" si="0"/>
        <v>370000000</v>
      </c>
      <c r="BI17" s="216">
        <f t="shared" si="0"/>
        <v>370000000</v>
      </c>
      <c r="BJ17" s="216">
        <f t="shared" si="0"/>
        <v>370000000</v>
      </c>
      <c r="BK17" s="216">
        <f t="shared" si="0"/>
        <v>370000000</v>
      </c>
      <c r="BL17" s="216">
        <f t="shared" si="0"/>
        <v>370000000</v>
      </c>
      <c r="BM17" s="216">
        <f t="shared" si="0"/>
        <v>370000000</v>
      </c>
      <c r="BN17" s="216">
        <f t="shared" si="0"/>
        <v>370000000</v>
      </c>
      <c r="BO17" s="216">
        <f t="shared" si="0"/>
        <v>370000000</v>
      </c>
      <c r="BP17" s="216">
        <f t="shared" si="0"/>
        <v>370000000</v>
      </c>
      <c r="BQ17" s="216">
        <f t="shared" si="0"/>
        <v>370000000</v>
      </c>
      <c r="BR17" s="216">
        <f t="shared" si="0"/>
        <v>370000000</v>
      </c>
      <c r="BS17" s="216">
        <f t="shared" si="0"/>
        <v>370000000</v>
      </c>
      <c r="BT17" s="216"/>
      <c r="BU17" s="216"/>
      <c r="BV17" s="216"/>
      <c r="BW17" s="216"/>
      <c r="BX17" s="216"/>
      <c r="BY17" s="216"/>
      <c r="BZ17" s="216"/>
      <c r="CA17" s="216"/>
      <c r="CB17" s="216"/>
      <c r="CC17" s="216"/>
      <c r="CD17" s="216"/>
      <c r="CE17" s="216"/>
      <c r="CF17" s="216"/>
      <c r="CG17" s="216"/>
      <c r="CH17" s="216"/>
      <c r="CI17" s="216"/>
      <c r="CJ17" s="216"/>
      <c r="CK17" s="216"/>
      <c r="CL17" s="216"/>
      <c r="CM17" s="216"/>
      <c r="CN17" s="216"/>
      <c r="CO17" s="216"/>
      <c r="CP17" s="216"/>
      <c r="CQ17" s="216"/>
      <c r="CR17" s="216">
        <v>0</v>
      </c>
      <c r="CS17" s="225"/>
      <c r="CT17" s="225"/>
      <c r="CU17" s="225"/>
      <c r="CV17" s="225"/>
      <c r="CW17" s="225"/>
      <c r="CX17" s="225"/>
      <c r="CY17" s="225"/>
      <c r="CZ17" s="225"/>
      <c r="DA17" s="225"/>
      <c r="DB17" s="225"/>
      <c r="DC17" s="225"/>
      <c r="DD17" s="225"/>
      <c r="DE17" s="225"/>
      <c r="DF17" s="225"/>
      <c r="DG17" s="225"/>
      <c r="DH17" s="225"/>
      <c r="DI17" s="225"/>
      <c r="DJ17" s="225"/>
      <c r="DK17" s="225"/>
      <c r="DL17" s="225"/>
      <c r="DM17" s="225"/>
      <c r="DN17" s="225"/>
      <c r="DO17" s="225"/>
      <c r="DP17" s="225"/>
      <c r="DQ17" s="225"/>
      <c r="DR17" s="225"/>
      <c r="DS17" s="225"/>
      <c r="DT17" s="225"/>
      <c r="DU17" s="225"/>
      <c r="DV17" s="225"/>
      <c r="DW17" s="225"/>
      <c r="DX17" s="225"/>
      <c r="DY17" s="200"/>
      <c r="DZ17" s="353"/>
      <c r="EA17" s="353"/>
      <c r="EB17" s="353"/>
      <c r="EC17" s="451"/>
      <c r="ED17" s="451"/>
      <c r="EE17" s="578"/>
      <c r="EF17" s="580"/>
      <c r="EG17" s="580"/>
      <c r="EH17" s="578"/>
      <c r="EI17" s="567"/>
    </row>
    <row r="18" spans="1:139" s="173" customFormat="1" ht="48.75" customHeight="1">
      <c r="A18" s="635"/>
      <c r="B18" s="625"/>
      <c r="C18" s="632"/>
      <c r="D18" s="613"/>
      <c r="E18" s="613"/>
      <c r="F18" s="80" t="s">
        <v>95</v>
      </c>
      <c r="G18" s="419"/>
      <c r="H18" s="218"/>
      <c r="I18" s="200"/>
      <c r="J18" s="218"/>
      <c r="K18" s="200"/>
      <c r="L18" s="200"/>
      <c r="M18" s="200"/>
      <c r="N18" s="200"/>
      <c r="O18" s="218"/>
      <c r="P18" s="218"/>
      <c r="Q18" s="218"/>
      <c r="R18" s="218"/>
      <c r="S18" s="218"/>
      <c r="T18" s="200"/>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472"/>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8"/>
      <c r="DH18" s="218"/>
      <c r="DI18" s="218"/>
      <c r="DJ18" s="218"/>
      <c r="DK18" s="218"/>
      <c r="DL18" s="218"/>
      <c r="DM18" s="218"/>
      <c r="DN18" s="218"/>
      <c r="DO18" s="218"/>
      <c r="DP18" s="218"/>
      <c r="DQ18" s="226"/>
      <c r="DR18" s="226"/>
      <c r="DS18" s="226"/>
      <c r="DT18" s="226"/>
      <c r="DU18" s="226"/>
      <c r="DV18" s="226"/>
      <c r="DW18" s="226"/>
      <c r="DX18" s="226"/>
      <c r="DY18" s="200"/>
      <c r="DZ18" s="353"/>
      <c r="EA18" s="353"/>
      <c r="EB18" s="455"/>
      <c r="EC18" s="454"/>
      <c r="ED18" s="454"/>
      <c r="EE18" s="578"/>
      <c r="EF18" s="580"/>
      <c r="EG18" s="580"/>
      <c r="EH18" s="578"/>
      <c r="EI18" s="567"/>
    </row>
    <row r="19" spans="1:139" s="173" customFormat="1" ht="48.75" customHeight="1">
      <c r="A19" s="635"/>
      <c r="B19" s="625"/>
      <c r="C19" s="632"/>
      <c r="D19" s="613"/>
      <c r="E19" s="613"/>
      <c r="F19" s="79" t="s">
        <v>7</v>
      </c>
      <c r="G19" s="419"/>
      <c r="H19" s="219"/>
      <c r="I19" s="200"/>
      <c r="J19" s="219"/>
      <c r="K19" s="200"/>
      <c r="L19" s="200"/>
      <c r="M19" s="200"/>
      <c r="N19" s="200"/>
      <c r="O19" s="219"/>
      <c r="P19" s="219"/>
      <c r="Q19" s="219"/>
      <c r="R19" s="219"/>
      <c r="S19" s="219"/>
      <c r="T19" s="200"/>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19"/>
      <c r="BZ19" s="219"/>
      <c r="CA19" s="219"/>
      <c r="CB19" s="219"/>
      <c r="CC19" s="219"/>
      <c r="CD19" s="219"/>
      <c r="CE19" s="219"/>
      <c r="CF19" s="219"/>
      <c r="CG19" s="219"/>
      <c r="CH19" s="219"/>
      <c r="CI19" s="219"/>
      <c r="CJ19" s="219"/>
      <c r="CK19" s="219"/>
      <c r="CL19" s="219"/>
      <c r="CM19" s="219"/>
      <c r="CN19" s="219"/>
      <c r="CO19" s="219"/>
      <c r="CP19" s="219"/>
      <c r="CQ19" s="219"/>
      <c r="CR19" s="219"/>
      <c r="CS19" s="219"/>
      <c r="CT19" s="219"/>
      <c r="CU19" s="219"/>
      <c r="CV19" s="219"/>
      <c r="CW19" s="219"/>
      <c r="CX19" s="219"/>
      <c r="CY19" s="219"/>
      <c r="CZ19" s="219"/>
      <c r="DA19" s="219"/>
      <c r="DB19" s="219"/>
      <c r="DC19" s="219"/>
      <c r="DD19" s="219"/>
      <c r="DE19" s="219"/>
      <c r="DF19" s="219"/>
      <c r="DG19" s="219"/>
      <c r="DH19" s="219"/>
      <c r="DI19" s="219"/>
      <c r="DJ19" s="219"/>
      <c r="DK19" s="219"/>
      <c r="DL19" s="219"/>
      <c r="DM19" s="219"/>
      <c r="DN19" s="219"/>
      <c r="DO19" s="219"/>
      <c r="DP19" s="219"/>
      <c r="DQ19" s="225"/>
      <c r="DR19" s="225"/>
      <c r="DS19" s="225"/>
      <c r="DT19" s="225"/>
      <c r="DU19" s="225"/>
      <c r="DV19" s="225"/>
      <c r="DW19" s="225"/>
      <c r="DX19" s="225"/>
      <c r="DY19" s="200"/>
      <c r="DZ19" s="356"/>
      <c r="EA19" s="356"/>
      <c r="EB19" s="356"/>
      <c r="EC19" s="454"/>
      <c r="ED19" s="454"/>
      <c r="EE19" s="578"/>
      <c r="EF19" s="580"/>
      <c r="EG19" s="580"/>
      <c r="EH19" s="578"/>
      <c r="EI19" s="567"/>
    </row>
    <row r="20" spans="1:139" s="173" customFormat="1" ht="48.75" customHeight="1">
      <c r="A20" s="635"/>
      <c r="B20" s="625"/>
      <c r="C20" s="632"/>
      <c r="D20" s="613"/>
      <c r="E20" s="613"/>
      <c r="F20" s="80" t="s">
        <v>96</v>
      </c>
      <c r="G20" s="459">
        <v>4</v>
      </c>
      <c r="H20" s="220">
        <f>+H16+H18</f>
        <v>0</v>
      </c>
      <c r="I20" s="200">
        <v>0</v>
      </c>
      <c r="J20" s="220"/>
      <c r="K20" s="200">
        <v>0</v>
      </c>
      <c r="L20" s="200"/>
      <c r="M20" s="200">
        <v>0</v>
      </c>
      <c r="N20" s="200">
        <v>0</v>
      </c>
      <c r="O20" s="220"/>
      <c r="P20" s="220"/>
      <c r="Q20" s="220"/>
      <c r="R20" s="220"/>
      <c r="S20" s="220"/>
      <c r="T20" s="200"/>
      <c r="U20" s="220">
        <f>+U16+U18</f>
        <v>0</v>
      </c>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f>+AT16+AT18</f>
        <v>2</v>
      </c>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f>+BS16+BS18</f>
        <v>2</v>
      </c>
      <c r="BT20" s="220"/>
      <c r="BU20" s="220"/>
      <c r="BV20" s="220"/>
      <c r="BW20" s="220"/>
      <c r="BX20" s="220"/>
      <c r="BY20" s="220"/>
      <c r="BZ20" s="220"/>
      <c r="CA20" s="220"/>
      <c r="CB20" s="220"/>
      <c r="CC20" s="220"/>
      <c r="CD20" s="220"/>
      <c r="CE20" s="220"/>
      <c r="CF20" s="220"/>
      <c r="CG20" s="220"/>
      <c r="CH20" s="220"/>
      <c r="CI20" s="220"/>
      <c r="CJ20" s="220"/>
      <c r="CK20" s="220"/>
      <c r="CL20" s="220"/>
      <c r="CM20" s="220"/>
      <c r="CN20" s="220"/>
      <c r="CO20" s="220"/>
      <c r="CP20" s="220"/>
      <c r="CQ20" s="220"/>
      <c r="CR20" s="220">
        <f>+CR16+CR18</f>
        <v>0</v>
      </c>
      <c r="CS20" s="220"/>
      <c r="CT20" s="220"/>
      <c r="CU20" s="220"/>
      <c r="CV20" s="220"/>
      <c r="CW20" s="220"/>
      <c r="CX20" s="220"/>
      <c r="CY20" s="220"/>
      <c r="CZ20" s="220"/>
      <c r="DA20" s="220"/>
      <c r="DB20" s="220"/>
      <c r="DC20" s="220"/>
      <c r="DD20" s="220"/>
      <c r="DE20" s="220"/>
      <c r="DF20" s="220"/>
      <c r="DG20" s="220"/>
      <c r="DH20" s="220"/>
      <c r="DI20" s="220"/>
      <c r="DJ20" s="220"/>
      <c r="DK20" s="220"/>
      <c r="DL20" s="220"/>
      <c r="DM20" s="220"/>
      <c r="DN20" s="220"/>
      <c r="DO20" s="220"/>
      <c r="DP20" s="220"/>
      <c r="DQ20" s="226"/>
      <c r="DR20" s="226"/>
      <c r="DS20" s="226"/>
      <c r="DT20" s="226"/>
      <c r="DU20" s="226"/>
      <c r="DV20" s="226"/>
      <c r="DW20" s="226"/>
      <c r="DX20" s="226"/>
      <c r="DY20" s="200"/>
      <c r="DZ20" s="353"/>
      <c r="EA20" s="353"/>
      <c r="EB20" s="353"/>
      <c r="EC20" s="451"/>
      <c r="ED20" s="451"/>
      <c r="EE20" s="578"/>
      <c r="EF20" s="580"/>
      <c r="EG20" s="580"/>
      <c r="EH20" s="578"/>
      <c r="EI20" s="567"/>
    </row>
    <row r="21" spans="1:139" s="173" customFormat="1" ht="48.75" customHeight="1" thickBot="1">
      <c r="A21" s="635"/>
      <c r="B21" s="637"/>
      <c r="C21" s="633"/>
      <c r="D21" s="622"/>
      <c r="E21" s="614"/>
      <c r="F21" s="81" t="s">
        <v>99</v>
      </c>
      <c r="G21" s="465">
        <v>1100000000</v>
      </c>
      <c r="H21" s="466">
        <f>+H17+H19</f>
        <v>0</v>
      </c>
      <c r="I21" s="467">
        <v>0</v>
      </c>
      <c r="J21" s="424"/>
      <c r="K21" s="467">
        <v>0</v>
      </c>
      <c r="L21" s="467"/>
      <c r="M21" s="467">
        <v>0</v>
      </c>
      <c r="N21" s="467">
        <v>0</v>
      </c>
      <c r="O21" s="424"/>
      <c r="P21" s="424"/>
      <c r="Q21" s="424"/>
      <c r="R21" s="424"/>
      <c r="S21" s="424"/>
      <c r="T21" s="467"/>
      <c r="U21" s="466">
        <f>+U17+U19</f>
        <v>0</v>
      </c>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66">
        <f>+AT17+AT19</f>
        <v>370000000</v>
      </c>
      <c r="AU21" s="424"/>
      <c r="AV21" s="424"/>
      <c r="AW21" s="424"/>
      <c r="AX21" s="424"/>
      <c r="AY21" s="424"/>
      <c r="AZ21" s="424"/>
      <c r="BA21" s="424"/>
      <c r="BB21" s="424"/>
      <c r="BC21" s="424"/>
      <c r="BD21" s="424"/>
      <c r="BE21" s="424"/>
      <c r="BF21" s="424"/>
      <c r="BG21" s="424"/>
      <c r="BH21" s="424"/>
      <c r="BI21" s="424"/>
      <c r="BJ21" s="424"/>
      <c r="BK21" s="424"/>
      <c r="BL21" s="424"/>
      <c r="BM21" s="424"/>
      <c r="BN21" s="424"/>
      <c r="BO21" s="424"/>
      <c r="BP21" s="424"/>
      <c r="BQ21" s="424"/>
      <c r="BR21" s="424"/>
      <c r="BS21" s="466">
        <f>+BS17+BS19</f>
        <v>370000000</v>
      </c>
      <c r="BT21" s="424"/>
      <c r="BU21" s="424"/>
      <c r="BV21" s="424"/>
      <c r="BW21" s="424"/>
      <c r="BX21" s="424"/>
      <c r="BY21" s="424"/>
      <c r="BZ21" s="424"/>
      <c r="CA21" s="424"/>
      <c r="CB21" s="424"/>
      <c r="CC21" s="424"/>
      <c r="CD21" s="424"/>
      <c r="CE21" s="424"/>
      <c r="CF21" s="424"/>
      <c r="CG21" s="424"/>
      <c r="CH21" s="424"/>
      <c r="CI21" s="424"/>
      <c r="CJ21" s="424"/>
      <c r="CK21" s="424"/>
      <c r="CL21" s="424"/>
      <c r="CM21" s="424"/>
      <c r="CN21" s="424"/>
      <c r="CO21" s="424"/>
      <c r="CP21" s="424"/>
      <c r="CQ21" s="424"/>
      <c r="CR21" s="466">
        <f>+CR17+CR19</f>
        <v>0</v>
      </c>
      <c r="CS21" s="227"/>
      <c r="CT21" s="227"/>
      <c r="CU21" s="227"/>
      <c r="CV21" s="227"/>
      <c r="CW21" s="227"/>
      <c r="CX21" s="227"/>
      <c r="CY21" s="227"/>
      <c r="CZ21" s="227"/>
      <c r="DA21" s="227"/>
      <c r="DB21" s="227"/>
      <c r="DC21" s="227"/>
      <c r="DD21" s="227"/>
      <c r="DE21" s="227"/>
      <c r="DF21" s="227"/>
      <c r="DG21" s="227"/>
      <c r="DH21" s="227"/>
      <c r="DI21" s="227"/>
      <c r="DJ21" s="227"/>
      <c r="DK21" s="227"/>
      <c r="DL21" s="227"/>
      <c r="DM21" s="227"/>
      <c r="DN21" s="227"/>
      <c r="DO21" s="227"/>
      <c r="DP21" s="227"/>
      <c r="DQ21" s="227"/>
      <c r="DR21" s="227"/>
      <c r="DS21" s="227"/>
      <c r="DT21" s="227"/>
      <c r="DU21" s="227"/>
      <c r="DV21" s="227"/>
      <c r="DW21" s="227"/>
      <c r="DX21" s="227"/>
      <c r="DY21" s="467"/>
      <c r="DZ21" s="354"/>
      <c r="EA21" s="354"/>
      <c r="EB21" s="354"/>
      <c r="EC21" s="470"/>
      <c r="ED21" s="470"/>
      <c r="EE21" s="579"/>
      <c r="EF21" s="581"/>
      <c r="EG21" s="581"/>
      <c r="EH21" s="579"/>
      <c r="EI21" s="569"/>
    </row>
    <row r="22" spans="1:139" s="173" customFormat="1" ht="48.75" customHeight="1">
      <c r="A22" s="635"/>
      <c r="B22" s="624">
        <v>3</v>
      </c>
      <c r="C22" s="631" t="s">
        <v>195</v>
      </c>
      <c r="D22" s="621" t="s">
        <v>197</v>
      </c>
      <c r="E22" s="621">
        <v>239</v>
      </c>
      <c r="F22" s="78" t="s">
        <v>94</v>
      </c>
      <c r="G22" s="422">
        <v>24000</v>
      </c>
      <c r="H22" s="199">
        <v>2000</v>
      </c>
      <c r="I22" s="199">
        <v>2000</v>
      </c>
      <c r="J22" s="199">
        <v>301</v>
      </c>
      <c r="K22" s="199">
        <v>2000</v>
      </c>
      <c r="L22" s="199">
        <v>345</v>
      </c>
      <c r="M22" s="199">
        <v>2000</v>
      </c>
      <c r="N22" s="199">
        <v>722</v>
      </c>
      <c r="O22" s="199"/>
      <c r="P22" s="199"/>
      <c r="Q22" s="199"/>
      <c r="R22" s="199"/>
      <c r="S22" s="199"/>
      <c r="T22" s="199">
        <f>+N22</f>
        <v>722</v>
      </c>
      <c r="U22" s="199">
        <v>3200</v>
      </c>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v>8300</v>
      </c>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v>8300</v>
      </c>
      <c r="BT22" s="199"/>
      <c r="BU22" s="199"/>
      <c r="BV22" s="199"/>
      <c r="BW22" s="199"/>
      <c r="BX22" s="199"/>
      <c r="BY22" s="199"/>
      <c r="BZ22" s="199"/>
      <c r="CA22" s="199"/>
      <c r="CB22" s="199"/>
      <c r="CC22" s="199"/>
      <c r="CD22" s="199"/>
      <c r="CE22" s="199"/>
      <c r="CF22" s="199"/>
      <c r="CG22" s="199"/>
      <c r="CH22" s="199"/>
      <c r="CI22" s="199"/>
      <c r="CJ22" s="199"/>
      <c r="CK22" s="199"/>
      <c r="CL22" s="199"/>
      <c r="CM22" s="199"/>
      <c r="CN22" s="199"/>
      <c r="CO22" s="199"/>
      <c r="CP22" s="199"/>
      <c r="CQ22" s="199"/>
      <c r="CR22" s="199">
        <v>2200</v>
      </c>
      <c r="CS22" s="199"/>
      <c r="CT22" s="199"/>
      <c r="CU22" s="199"/>
      <c r="CV22" s="199"/>
      <c r="CW22" s="199"/>
      <c r="CX22" s="199"/>
      <c r="CY22" s="199"/>
      <c r="CZ22" s="199"/>
      <c r="DA22" s="199"/>
      <c r="DB22" s="199"/>
      <c r="DC22" s="199"/>
      <c r="DD22" s="199"/>
      <c r="DE22" s="199"/>
      <c r="DF22" s="199"/>
      <c r="DG22" s="199"/>
      <c r="DH22" s="199"/>
      <c r="DI22" s="199"/>
      <c r="DJ22" s="199"/>
      <c r="DK22" s="199"/>
      <c r="DL22" s="199"/>
      <c r="DM22" s="199"/>
      <c r="DN22" s="199"/>
      <c r="DO22" s="199"/>
      <c r="DP22" s="199"/>
      <c r="DQ22" s="224"/>
      <c r="DR22" s="224"/>
      <c r="DS22" s="224"/>
      <c r="DT22" s="224"/>
      <c r="DU22" s="224"/>
      <c r="DV22" s="456"/>
      <c r="DW22" s="228">
        <f>+J22</f>
        <v>301</v>
      </c>
      <c r="DX22" s="228">
        <v>345</v>
      </c>
      <c r="DY22" s="199">
        <f>+T22</f>
        <v>722</v>
      </c>
      <c r="DZ22" s="355"/>
      <c r="EA22" s="355"/>
      <c r="EB22" s="355"/>
      <c r="EC22" s="457">
        <f>+DY22/M22</f>
        <v>0.361</v>
      </c>
      <c r="ED22" s="458">
        <f>+DY22/G22</f>
        <v>0.030083333333333333</v>
      </c>
      <c r="EE22" s="563" t="s">
        <v>291</v>
      </c>
      <c r="EF22" s="577" t="s">
        <v>257</v>
      </c>
      <c r="EG22" s="577" t="s">
        <v>257</v>
      </c>
      <c r="EH22" s="563" t="s">
        <v>269</v>
      </c>
      <c r="EI22" s="570" t="s">
        <v>268</v>
      </c>
    </row>
    <row r="23" spans="1:139" s="173" customFormat="1" ht="48.75" customHeight="1">
      <c r="A23" s="635"/>
      <c r="B23" s="625"/>
      <c r="C23" s="632"/>
      <c r="D23" s="613"/>
      <c r="E23" s="613"/>
      <c r="F23" s="79" t="s">
        <v>6</v>
      </c>
      <c r="G23" s="459">
        <f>M23+U23+AT23+BS23+CR23</f>
        <v>3214056000</v>
      </c>
      <c r="H23" s="216">
        <v>260000000</v>
      </c>
      <c r="I23" s="200">
        <v>260000000</v>
      </c>
      <c r="J23" s="216">
        <v>10000000</v>
      </c>
      <c r="K23" s="200">
        <v>260000000</v>
      </c>
      <c r="L23" s="216">
        <v>192696000</v>
      </c>
      <c r="M23" s="200">
        <v>260000000</v>
      </c>
      <c r="N23" s="200">
        <v>192696000</v>
      </c>
      <c r="O23" s="216"/>
      <c r="P23" s="216"/>
      <c r="Q23" s="216"/>
      <c r="R23" s="216"/>
      <c r="S23" s="216"/>
      <c r="T23" s="200">
        <f>+N23</f>
        <v>192696000</v>
      </c>
      <c r="U23" s="216">
        <v>464056000</v>
      </c>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v>1050000000</v>
      </c>
      <c r="AU23" s="216">
        <v>1050000000</v>
      </c>
      <c r="AV23" s="216">
        <v>1050000000</v>
      </c>
      <c r="AW23" s="216">
        <v>1050000000</v>
      </c>
      <c r="AX23" s="216">
        <v>1050000000</v>
      </c>
      <c r="AY23" s="216">
        <v>1050000000</v>
      </c>
      <c r="AZ23" s="216">
        <v>1050000000</v>
      </c>
      <c r="BA23" s="216">
        <v>1050000000</v>
      </c>
      <c r="BB23" s="216">
        <v>1050000000</v>
      </c>
      <c r="BC23" s="216">
        <v>1050000000</v>
      </c>
      <c r="BD23" s="216">
        <v>1050000000</v>
      </c>
      <c r="BE23" s="216">
        <v>1050000000</v>
      </c>
      <c r="BF23" s="216">
        <v>1050000000</v>
      </c>
      <c r="BG23" s="216">
        <v>1050000000</v>
      </c>
      <c r="BH23" s="216">
        <v>1050000000</v>
      </c>
      <c r="BI23" s="216">
        <v>1050000000</v>
      </c>
      <c r="BJ23" s="216">
        <v>1050000000</v>
      </c>
      <c r="BK23" s="216">
        <v>1050000000</v>
      </c>
      <c r="BL23" s="216">
        <v>1050000000</v>
      </c>
      <c r="BM23" s="216">
        <v>1050000000</v>
      </c>
      <c r="BN23" s="216">
        <v>1050000000</v>
      </c>
      <c r="BO23" s="216">
        <v>1050000000</v>
      </c>
      <c r="BP23" s="216">
        <v>1050000000</v>
      </c>
      <c r="BQ23" s="216">
        <v>1050000000</v>
      </c>
      <c r="BR23" s="216">
        <v>1050000000</v>
      </c>
      <c r="BS23" s="216">
        <v>1050000000</v>
      </c>
      <c r="BT23" s="216"/>
      <c r="BU23" s="216"/>
      <c r="BV23" s="216"/>
      <c r="BW23" s="216"/>
      <c r="BX23" s="216"/>
      <c r="BY23" s="216"/>
      <c r="BZ23" s="216"/>
      <c r="CA23" s="216"/>
      <c r="CB23" s="216"/>
      <c r="CC23" s="216"/>
      <c r="CD23" s="216"/>
      <c r="CE23" s="216"/>
      <c r="CF23" s="216"/>
      <c r="CG23" s="216"/>
      <c r="CH23" s="216"/>
      <c r="CI23" s="216"/>
      <c r="CJ23" s="216"/>
      <c r="CK23" s="216"/>
      <c r="CL23" s="216"/>
      <c r="CM23" s="216"/>
      <c r="CN23" s="216"/>
      <c r="CO23" s="216"/>
      <c r="CP23" s="216"/>
      <c r="CQ23" s="216"/>
      <c r="CR23" s="216">
        <v>390000000</v>
      </c>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25"/>
      <c r="DR23" s="225"/>
      <c r="DS23" s="225"/>
      <c r="DT23" s="225"/>
      <c r="DU23" s="225"/>
      <c r="DV23" s="225"/>
      <c r="DW23" s="225">
        <f>+J23</f>
        <v>10000000</v>
      </c>
      <c r="DX23" s="225">
        <v>192696000</v>
      </c>
      <c r="DY23" s="200">
        <f>+T23</f>
        <v>192696000</v>
      </c>
      <c r="DZ23" s="353"/>
      <c r="EA23" s="353"/>
      <c r="EB23" s="353"/>
      <c r="EC23" s="449">
        <f>+DY23/M23</f>
        <v>0.7411384615384615</v>
      </c>
      <c r="ED23" s="451">
        <f>+DY23/G23</f>
        <v>0.05995415139001934</v>
      </c>
      <c r="EE23" s="564"/>
      <c r="EF23" s="580"/>
      <c r="EG23" s="580"/>
      <c r="EH23" s="564"/>
      <c r="EI23" s="571"/>
    </row>
    <row r="24" spans="1:139" s="173" customFormat="1" ht="48.75" customHeight="1">
      <c r="A24" s="635"/>
      <c r="B24" s="625"/>
      <c r="C24" s="632"/>
      <c r="D24" s="613"/>
      <c r="E24" s="613"/>
      <c r="F24" s="80" t="s">
        <v>95</v>
      </c>
      <c r="G24" s="419"/>
      <c r="H24" s="218"/>
      <c r="I24" s="200"/>
      <c r="J24" s="218"/>
      <c r="K24" s="200"/>
      <c r="L24" s="218"/>
      <c r="M24" s="200"/>
      <c r="N24" s="200"/>
      <c r="O24" s="218"/>
      <c r="P24" s="218"/>
      <c r="Q24" s="218"/>
      <c r="R24" s="218"/>
      <c r="S24" s="218"/>
      <c r="T24" s="200"/>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218"/>
      <c r="CO24" s="218"/>
      <c r="CP24" s="218"/>
      <c r="CQ24" s="218"/>
      <c r="CR24" s="218"/>
      <c r="CS24" s="218"/>
      <c r="CT24" s="218"/>
      <c r="CU24" s="218"/>
      <c r="CV24" s="218"/>
      <c r="CW24" s="218"/>
      <c r="CX24" s="218"/>
      <c r="CY24" s="218"/>
      <c r="CZ24" s="218"/>
      <c r="DA24" s="218"/>
      <c r="DB24" s="218"/>
      <c r="DC24" s="218"/>
      <c r="DD24" s="218"/>
      <c r="DE24" s="218"/>
      <c r="DF24" s="218"/>
      <c r="DG24" s="218"/>
      <c r="DH24" s="218"/>
      <c r="DI24" s="218"/>
      <c r="DJ24" s="218"/>
      <c r="DK24" s="218"/>
      <c r="DL24" s="218"/>
      <c r="DM24" s="218"/>
      <c r="DN24" s="218"/>
      <c r="DO24" s="218"/>
      <c r="DP24" s="218"/>
      <c r="DQ24" s="226"/>
      <c r="DR24" s="226"/>
      <c r="DS24" s="226"/>
      <c r="DT24" s="226"/>
      <c r="DU24" s="226"/>
      <c r="DV24" s="226"/>
      <c r="DW24" s="226"/>
      <c r="DX24" s="226"/>
      <c r="DY24" s="200"/>
      <c r="DZ24" s="353"/>
      <c r="EA24" s="353"/>
      <c r="EB24" s="455"/>
      <c r="EC24" s="453"/>
      <c r="ED24" s="454"/>
      <c r="EE24" s="564"/>
      <c r="EF24" s="580"/>
      <c r="EG24" s="580"/>
      <c r="EH24" s="564"/>
      <c r="EI24" s="571"/>
    </row>
    <row r="25" spans="1:139" s="173" customFormat="1" ht="48.75" customHeight="1">
      <c r="A25" s="635"/>
      <c r="B25" s="625"/>
      <c r="C25" s="632"/>
      <c r="D25" s="613"/>
      <c r="E25" s="613"/>
      <c r="F25" s="79" t="s">
        <v>7</v>
      </c>
      <c r="G25" s="419"/>
      <c r="H25" s="219"/>
      <c r="I25" s="200"/>
      <c r="J25" s="219"/>
      <c r="K25" s="200"/>
      <c r="L25" s="219"/>
      <c r="M25" s="200"/>
      <c r="N25" s="200"/>
      <c r="O25" s="219"/>
      <c r="P25" s="219"/>
      <c r="Q25" s="219"/>
      <c r="R25" s="219"/>
      <c r="S25" s="219"/>
      <c r="T25" s="200"/>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19"/>
      <c r="CA25" s="219"/>
      <c r="CB25" s="219"/>
      <c r="CC25" s="219"/>
      <c r="CD25" s="219"/>
      <c r="CE25" s="219"/>
      <c r="CF25" s="219"/>
      <c r="CG25" s="219"/>
      <c r="CH25" s="219"/>
      <c r="CI25" s="219"/>
      <c r="CJ25" s="219"/>
      <c r="CK25" s="219"/>
      <c r="CL25" s="219"/>
      <c r="CM25" s="219"/>
      <c r="CN25" s="219"/>
      <c r="CO25" s="219"/>
      <c r="CP25" s="219"/>
      <c r="CQ25" s="219"/>
      <c r="CR25" s="219"/>
      <c r="CS25" s="219"/>
      <c r="CT25" s="219"/>
      <c r="CU25" s="219"/>
      <c r="CV25" s="219"/>
      <c r="CW25" s="219"/>
      <c r="CX25" s="219"/>
      <c r="CY25" s="219"/>
      <c r="CZ25" s="219"/>
      <c r="DA25" s="219"/>
      <c r="DB25" s="219"/>
      <c r="DC25" s="219"/>
      <c r="DD25" s="219"/>
      <c r="DE25" s="219"/>
      <c r="DF25" s="219"/>
      <c r="DG25" s="219"/>
      <c r="DH25" s="219"/>
      <c r="DI25" s="219"/>
      <c r="DJ25" s="219"/>
      <c r="DK25" s="219"/>
      <c r="DL25" s="219"/>
      <c r="DM25" s="219"/>
      <c r="DN25" s="219"/>
      <c r="DO25" s="219"/>
      <c r="DP25" s="219"/>
      <c r="DQ25" s="225"/>
      <c r="DR25" s="225"/>
      <c r="DS25" s="225"/>
      <c r="DT25" s="225"/>
      <c r="DU25" s="225"/>
      <c r="DV25" s="225"/>
      <c r="DW25" s="225"/>
      <c r="DX25" s="225"/>
      <c r="DY25" s="200"/>
      <c r="DZ25" s="356"/>
      <c r="EA25" s="356"/>
      <c r="EB25" s="356"/>
      <c r="EC25" s="453"/>
      <c r="ED25" s="454"/>
      <c r="EE25" s="564"/>
      <c r="EF25" s="580"/>
      <c r="EG25" s="580"/>
      <c r="EH25" s="564"/>
      <c r="EI25" s="571"/>
    </row>
    <row r="26" spans="1:139" s="173" customFormat="1" ht="48.75" customHeight="1">
      <c r="A26" s="635"/>
      <c r="B26" s="625"/>
      <c r="C26" s="632"/>
      <c r="D26" s="613"/>
      <c r="E26" s="613"/>
      <c r="F26" s="80" t="s">
        <v>96</v>
      </c>
      <c r="G26" s="459">
        <v>24000</v>
      </c>
      <c r="H26" s="220">
        <f>+H22+H24</f>
        <v>2000</v>
      </c>
      <c r="I26" s="200">
        <v>2000</v>
      </c>
      <c r="J26" s="220">
        <v>301</v>
      </c>
      <c r="K26" s="200">
        <v>2000</v>
      </c>
      <c r="L26" s="220">
        <f>+L22</f>
        <v>345</v>
      </c>
      <c r="M26" s="200">
        <v>2000</v>
      </c>
      <c r="N26" s="200">
        <f>+N22</f>
        <v>722</v>
      </c>
      <c r="O26" s="220"/>
      <c r="P26" s="220"/>
      <c r="Q26" s="220"/>
      <c r="R26" s="220"/>
      <c r="S26" s="220"/>
      <c r="T26" s="200">
        <f>+N26</f>
        <v>722</v>
      </c>
      <c r="U26" s="220">
        <f>+U22+U24</f>
        <v>3200</v>
      </c>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f>+AT22+AT24</f>
        <v>8300</v>
      </c>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f>+BS22+BS24</f>
        <v>8300</v>
      </c>
      <c r="BT26" s="220"/>
      <c r="BU26" s="220"/>
      <c r="BV26" s="220"/>
      <c r="BW26" s="220"/>
      <c r="BX26" s="220"/>
      <c r="BY26" s="220"/>
      <c r="BZ26" s="220"/>
      <c r="CA26" s="220"/>
      <c r="CB26" s="220"/>
      <c r="CC26" s="220"/>
      <c r="CD26" s="220"/>
      <c r="CE26" s="220"/>
      <c r="CF26" s="220"/>
      <c r="CG26" s="220"/>
      <c r="CH26" s="220"/>
      <c r="CI26" s="220"/>
      <c r="CJ26" s="220"/>
      <c r="CK26" s="220"/>
      <c r="CL26" s="220"/>
      <c r="CM26" s="220"/>
      <c r="CN26" s="220"/>
      <c r="CO26" s="220"/>
      <c r="CP26" s="220"/>
      <c r="CQ26" s="220"/>
      <c r="CR26" s="220">
        <f>+CR22+CR24</f>
        <v>2200</v>
      </c>
      <c r="CS26" s="220"/>
      <c r="CT26" s="220"/>
      <c r="CU26" s="220"/>
      <c r="CV26" s="220"/>
      <c r="CW26" s="220"/>
      <c r="CX26" s="220"/>
      <c r="CY26" s="220"/>
      <c r="CZ26" s="220"/>
      <c r="DA26" s="220"/>
      <c r="DB26" s="220"/>
      <c r="DC26" s="220"/>
      <c r="DD26" s="220"/>
      <c r="DE26" s="220"/>
      <c r="DF26" s="220"/>
      <c r="DG26" s="220"/>
      <c r="DH26" s="220"/>
      <c r="DI26" s="220"/>
      <c r="DJ26" s="220"/>
      <c r="DK26" s="220"/>
      <c r="DL26" s="220"/>
      <c r="DM26" s="220"/>
      <c r="DN26" s="220"/>
      <c r="DO26" s="220"/>
      <c r="DP26" s="220"/>
      <c r="DQ26" s="226"/>
      <c r="DR26" s="226"/>
      <c r="DS26" s="226"/>
      <c r="DT26" s="226"/>
      <c r="DU26" s="226"/>
      <c r="DV26" s="226"/>
      <c r="DW26" s="229">
        <f>+J26</f>
        <v>301</v>
      </c>
      <c r="DX26" s="229">
        <v>345</v>
      </c>
      <c r="DY26" s="200">
        <f>+T26</f>
        <v>722</v>
      </c>
      <c r="DZ26" s="353"/>
      <c r="EA26" s="353"/>
      <c r="EB26" s="353"/>
      <c r="EC26" s="449">
        <f>+DY26/M26</f>
        <v>0.361</v>
      </c>
      <c r="ED26" s="450">
        <f>+DY26/G26</f>
        <v>0.030083333333333333</v>
      </c>
      <c r="EE26" s="564"/>
      <c r="EF26" s="580"/>
      <c r="EG26" s="580"/>
      <c r="EH26" s="564"/>
      <c r="EI26" s="571"/>
    </row>
    <row r="27" spans="1:139" s="173" customFormat="1" ht="48.75" customHeight="1" thickBot="1">
      <c r="A27" s="635"/>
      <c r="B27" s="637"/>
      <c r="C27" s="633"/>
      <c r="D27" s="622"/>
      <c r="E27" s="614"/>
      <c r="F27" s="81" t="s">
        <v>99</v>
      </c>
      <c r="G27" s="465">
        <v>3700000000</v>
      </c>
      <c r="H27" s="466">
        <f>+H23+H25</f>
        <v>260000000</v>
      </c>
      <c r="I27" s="467">
        <v>260000000</v>
      </c>
      <c r="J27" s="424">
        <v>10000000</v>
      </c>
      <c r="K27" s="467">
        <v>260000000</v>
      </c>
      <c r="L27" s="424">
        <f>+L23</f>
        <v>192696000</v>
      </c>
      <c r="M27" s="467">
        <v>260000000</v>
      </c>
      <c r="N27" s="467">
        <f>+N23</f>
        <v>192696000</v>
      </c>
      <c r="O27" s="424"/>
      <c r="P27" s="424"/>
      <c r="Q27" s="424"/>
      <c r="R27" s="424"/>
      <c r="S27" s="424"/>
      <c r="T27" s="467">
        <f>+N27</f>
        <v>192696000</v>
      </c>
      <c r="U27" s="466">
        <f>+U23+U25</f>
        <v>464056000</v>
      </c>
      <c r="V27" s="424"/>
      <c r="W27" s="424"/>
      <c r="X27" s="424"/>
      <c r="Y27" s="424"/>
      <c r="Z27" s="424"/>
      <c r="AA27" s="424"/>
      <c r="AB27" s="424"/>
      <c r="AC27" s="424"/>
      <c r="AD27" s="424"/>
      <c r="AE27" s="424"/>
      <c r="AF27" s="424"/>
      <c r="AG27" s="424"/>
      <c r="AH27" s="424"/>
      <c r="AI27" s="424"/>
      <c r="AJ27" s="424"/>
      <c r="AK27" s="424"/>
      <c r="AL27" s="424"/>
      <c r="AM27" s="424"/>
      <c r="AN27" s="424"/>
      <c r="AO27" s="424"/>
      <c r="AP27" s="424"/>
      <c r="AQ27" s="424"/>
      <c r="AR27" s="424"/>
      <c r="AS27" s="424"/>
      <c r="AT27" s="466">
        <f>+AT23+AT25</f>
        <v>1050000000</v>
      </c>
      <c r="AU27" s="424"/>
      <c r="AV27" s="424"/>
      <c r="AW27" s="424"/>
      <c r="AX27" s="424"/>
      <c r="AY27" s="424"/>
      <c r="AZ27" s="424"/>
      <c r="BA27" s="424"/>
      <c r="BB27" s="424"/>
      <c r="BC27" s="424"/>
      <c r="BD27" s="424"/>
      <c r="BE27" s="424"/>
      <c r="BF27" s="424"/>
      <c r="BG27" s="424"/>
      <c r="BH27" s="424"/>
      <c r="BI27" s="424"/>
      <c r="BJ27" s="424"/>
      <c r="BK27" s="424"/>
      <c r="BL27" s="424"/>
      <c r="BM27" s="424"/>
      <c r="BN27" s="424"/>
      <c r="BO27" s="424"/>
      <c r="BP27" s="424"/>
      <c r="BQ27" s="424"/>
      <c r="BR27" s="424"/>
      <c r="BS27" s="466">
        <f>+BS23+BS25</f>
        <v>1050000000</v>
      </c>
      <c r="BT27" s="424"/>
      <c r="BU27" s="424"/>
      <c r="BV27" s="424"/>
      <c r="BW27" s="424"/>
      <c r="BX27" s="424"/>
      <c r="BY27" s="424"/>
      <c r="BZ27" s="424"/>
      <c r="CA27" s="424"/>
      <c r="CB27" s="424"/>
      <c r="CC27" s="424"/>
      <c r="CD27" s="424"/>
      <c r="CE27" s="424"/>
      <c r="CF27" s="424"/>
      <c r="CG27" s="424"/>
      <c r="CH27" s="424"/>
      <c r="CI27" s="424"/>
      <c r="CJ27" s="424"/>
      <c r="CK27" s="424"/>
      <c r="CL27" s="424"/>
      <c r="CM27" s="424"/>
      <c r="CN27" s="424"/>
      <c r="CO27" s="424"/>
      <c r="CP27" s="424"/>
      <c r="CQ27" s="424"/>
      <c r="CR27" s="466">
        <f>+CR23+CR25</f>
        <v>390000000</v>
      </c>
      <c r="CS27" s="227"/>
      <c r="CT27" s="227"/>
      <c r="CU27" s="227"/>
      <c r="CV27" s="227"/>
      <c r="CW27" s="227"/>
      <c r="CX27" s="227"/>
      <c r="CY27" s="227"/>
      <c r="CZ27" s="227"/>
      <c r="DA27" s="227"/>
      <c r="DB27" s="227"/>
      <c r="DC27" s="227"/>
      <c r="DD27" s="227"/>
      <c r="DE27" s="227"/>
      <c r="DF27" s="227"/>
      <c r="DG27" s="227"/>
      <c r="DH27" s="227"/>
      <c r="DI27" s="227"/>
      <c r="DJ27" s="227"/>
      <c r="DK27" s="227"/>
      <c r="DL27" s="227"/>
      <c r="DM27" s="227"/>
      <c r="DN27" s="227"/>
      <c r="DO27" s="227"/>
      <c r="DP27" s="227"/>
      <c r="DQ27" s="227"/>
      <c r="DR27" s="227"/>
      <c r="DS27" s="227"/>
      <c r="DT27" s="227"/>
      <c r="DU27" s="227"/>
      <c r="DV27" s="227"/>
      <c r="DW27" s="230">
        <f>+J27</f>
        <v>10000000</v>
      </c>
      <c r="DX27" s="230">
        <v>192696000</v>
      </c>
      <c r="DY27" s="467">
        <f>+T27</f>
        <v>192696000</v>
      </c>
      <c r="DZ27" s="354"/>
      <c r="EA27" s="354"/>
      <c r="EB27" s="354"/>
      <c r="EC27" s="469">
        <f>+DY27/M27</f>
        <v>0.7411384615384615</v>
      </c>
      <c r="ED27" s="470">
        <f>+DY27/G27</f>
        <v>0.05208</v>
      </c>
      <c r="EE27" s="576"/>
      <c r="EF27" s="581"/>
      <c r="EG27" s="581"/>
      <c r="EH27" s="576"/>
      <c r="EI27" s="572"/>
    </row>
    <row r="28" spans="1:139" s="173" customFormat="1" ht="48.75" customHeight="1">
      <c r="A28" s="635"/>
      <c r="B28" s="624">
        <v>4</v>
      </c>
      <c r="C28" s="631" t="s">
        <v>196</v>
      </c>
      <c r="D28" s="621" t="s">
        <v>197</v>
      </c>
      <c r="E28" s="621">
        <v>239</v>
      </c>
      <c r="F28" s="78" t="s">
        <v>94</v>
      </c>
      <c r="G28" s="475">
        <v>1</v>
      </c>
      <c r="H28" s="213">
        <v>0.125</v>
      </c>
      <c r="I28" s="213">
        <v>0.125</v>
      </c>
      <c r="J28" s="213">
        <v>0</v>
      </c>
      <c r="K28" s="213">
        <v>0.125</v>
      </c>
      <c r="L28" s="213">
        <v>0</v>
      </c>
      <c r="M28" s="213">
        <v>0.125</v>
      </c>
      <c r="N28" s="213">
        <v>0.05</v>
      </c>
      <c r="O28" s="199"/>
      <c r="P28" s="199"/>
      <c r="Q28" s="199"/>
      <c r="R28" s="199"/>
      <c r="S28" s="199"/>
      <c r="T28" s="213">
        <f>+N28</f>
        <v>0.05</v>
      </c>
      <c r="U28" s="476">
        <v>0.25</v>
      </c>
      <c r="V28" s="423"/>
      <c r="W28" s="423"/>
      <c r="X28" s="423"/>
      <c r="Y28" s="423"/>
      <c r="Z28" s="423"/>
      <c r="AA28" s="423"/>
      <c r="AB28" s="423"/>
      <c r="AC28" s="423"/>
      <c r="AD28" s="423"/>
      <c r="AE28" s="423"/>
      <c r="AF28" s="423"/>
      <c r="AG28" s="423"/>
      <c r="AH28" s="423"/>
      <c r="AI28" s="423"/>
      <c r="AJ28" s="423"/>
      <c r="AK28" s="423"/>
      <c r="AL28" s="423"/>
      <c r="AM28" s="423"/>
      <c r="AN28" s="423"/>
      <c r="AO28" s="423"/>
      <c r="AP28" s="423"/>
      <c r="AQ28" s="423"/>
      <c r="AR28" s="423"/>
      <c r="AS28" s="423"/>
      <c r="AT28" s="476">
        <v>0.25</v>
      </c>
      <c r="AU28" s="423"/>
      <c r="AV28" s="423"/>
      <c r="AW28" s="423"/>
      <c r="AX28" s="423"/>
      <c r="AY28" s="423"/>
      <c r="AZ28" s="423"/>
      <c r="BA28" s="423"/>
      <c r="BB28" s="423"/>
      <c r="BC28" s="423"/>
      <c r="BD28" s="423"/>
      <c r="BE28" s="423"/>
      <c r="BF28" s="423"/>
      <c r="BG28" s="423"/>
      <c r="BH28" s="423"/>
      <c r="BI28" s="423"/>
      <c r="BJ28" s="423"/>
      <c r="BK28" s="423"/>
      <c r="BL28" s="423"/>
      <c r="BM28" s="423"/>
      <c r="BN28" s="423"/>
      <c r="BO28" s="423"/>
      <c r="BP28" s="423"/>
      <c r="BQ28" s="423"/>
      <c r="BR28" s="423"/>
      <c r="BS28" s="476">
        <v>0.25</v>
      </c>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213">
        <v>0.125</v>
      </c>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224"/>
      <c r="DR28" s="224"/>
      <c r="DS28" s="224"/>
      <c r="DT28" s="224"/>
      <c r="DU28" s="224"/>
      <c r="DV28" s="224"/>
      <c r="DW28" s="231">
        <f>+J28</f>
        <v>0</v>
      </c>
      <c r="DX28" s="231">
        <v>0</v>
      </c>
      <c r="DY28" s="213">
        <f>+T28</f>
        <v>0.05</v>
      </c>
      <c r="DZ28" s="355"/>
      <c r="EA28" s="355"/>
      <c r="EB28" s="477"/>
      <c r="EC28" s="457">
        <f>+DY28/M28</f>
        <v>0.4</v>
      </c>
      <c r="ED28" s="458">
        <f>+DY28/G28</f>
        <v>0.05</v>
      </c>
      <c r="EE28" s="563" t="s">
        <v>390</v>
      </c>
      <c r="EF28" s="577" t="s">
        <v>257</v>
      </c>
      <c r="EG28" s="577" t="s">
        <v>257</v>
      </c>
      <c r="EH28" s="563" t="s">
        <v>391</v>
      </c>
      <c r="EI28" s="566" t="s">
        <v>392</v>
      </c>
    </row>
    <row r="29" spans="1:139" s="173" customFormat="1" ht="48.75" customHeight="1">
      <c r="A29" s="635"/>
      <c r="B29" s="625"/>
      <c r="C29" s="632"/>
      <c r="D29" s="613"/>
      <c r="E29" s="613"/>
      <c r="F29" s="79" t="s">
        <v>6</v>
      </c>
      <c r="G29" s="459">
        <f>M29+U29+AT29+BS29+CR29</f>
        <v>2140000000</v>
      </c>
      <c r="H29" s="216">
        <v>250000000</v>
      </c>
      <c r="I29" s="200">
        <v>250000000</v>
      </c>
      <c r="J29" s="200">
        <v>0</v>
      </c>
      <c r="K29" s="200">
        <v>250000000</v>
      </c>
      <c r="L29" s="216">
        <v>201132000</v>
      </c>
      <c r="M29" s="200">
        <v>250000000</v>
      </c>
      <c r="N29" s="200">
        <v>209100000</v>
      </c>
      <c r="O29" s="216"/>
      <c r="P29" s="216"/>
      <c r="Q29" s="216"/>
      <c r="R29" s="216"/>
      <c r="S29" s="216"/>
      <c r="T29" s="200">
        <f>+N29</f>
        <v>209100000</v>
      </c>
      <c r="U29" s="216">
        <v>390000000</v>
      </c>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v>550000000</v>
      </c>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v>600000000</v>
      </c>
      <c r="BT29" s="216"/>
      <c r="BU29" s="216"/>
      <c r="BV29" s="216"/>
      <c r="BW29" s="216"/>
      <c r="BX29" s="216"/>
      <c r="BY29" s="216"/>
      <c r="BZ29" s="216"/>
      <c r="CA29" s="216"/>
      <c r="CB29" s="216"/>
      <c r="CC29" s="216"/>
      <c r="CD29" s="216"/>
      <c r="CE29" s="216"/>
      <c r="CF29" s="216"/>
      <c r="CG29" s="216"/>
      <c r="CH29" s="216"/>
      <c r="CI29" s="216"/>
      <c r="CJ29" s="216"/>
      <c r="CK29" s="216"/>
      <c r="CL29" s="216"/>
      <c r="CM29" s="216"/>
      <c r="CN29" s="216"/>
      <c r="CO29" s="216"/>
      <c r="CP29" s="216"/>
      <c r="CQ29" s="216"/>
      <c r="CR29" s="216">
        <v>350000000</v>
      </c>
      <c r="CS29" s="225"/>
      <c r="CT29" s="225"/>
      <c r="CU29" s="225"/>
      <c r="CV29" s="225"/>
      <c r="CW29" s="225"/>
      <c r="CX29" s="225"/>
      <c r="CY29" s="225"/>
      <c r="CZ29" s="225"/>
      <c r="DA29" s="225"/>
      <c r="DB29" s="225"/>
      <c r="DC29" s="225"/>
      <c r="DD29" s="225"/>
      <c r="DE29" s="225"/>
      <c r="DF29" s="225"/>
      <c r="DG29" s="225"/>
      <c r="DH29" s="225"/>
      <c r="DI29" s="225"/>
      <c r="DJ29" s="225"/>
      <c r="DK29" s="225"/>
      <c r="DL29" s="225"/>
      <c r="DM29" s="225"/>
      <c r="DN29" s="225"/>
      <c r="DO29" s="225"/>
      <c r="DP29" s="225"/>
      <c r="DQ29" s="225"/>
      <c r="DR29" s="225"/>
      <c r="DS29" s="225"/>
      <c r="DT29" s="225"/>
      <c r="DU29" s="225"/>
      <c r="DV29" s="226"/>
      <c r="DW29" s="225">
        <f>+J29</f>
        <v>0</v>
      </c>
      <c r="DX29" s="225">
        <v>201132000</v>
      </c>
      <c r="DY29" s="200">
        <f>+T29</f>
        <v>209100000</v>
      </c>
      <c r="DZ29" s="353"/>
      <c r="EA29" s="353"/>
      <c r="EB29" s="455"/>
      <c r="EC29" s="449">
        <f>+DY29/M29</f>
        <v>0.8364</v>
      </c>
      <c r="ED29" s="451">
        <f>+DY29/G29</f>
        <v>0.09771028037383178</v>
      </c>
      <c r="EE29" s="564"/>
      <c r="EF29" s="580"/>
      <c r="EG29" s="580"/>
      <c r="EH29" s="564"/>
      <c r="EI29" s="567"/>
    </row>
    <row r="30" spans="1:139" s="173" customFormat="1" ht="48.75" customHeight="1">
      <c r="A30" s="635"/>
      <c r="B30" s="625"/>
      <c r="C30" s="632"/>
      <c r="D30" s="613"/>
      <c r="E30" s="613"/>
      <c r="F30" s="80" t="s">
        <v>95</v>
      </c>
      <c r="G30" s="419"/>
      <c r="H30" s="218"/>
      <c r="I30" s="200"/>
      <c r="J30" s="218"/>
      <c r="K30" s="200"/>
      <c r="L30" s="218"/>
      <c r="M30" s="200"/>
      <c r="N30" s="200"/>
      <c r="O30" s="218"/>
      <c r="P30" s="218"/>
      <c r="Q30" s="218"/>
      <c r="R30" s="218"/>
      <c r="S30" s="218"/>
      <c r="T30" s="200"/>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472"/>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218"/>
      <c r="CO30" s="218"/>
      <c r="CP30" s="218"/>
      <c r="CQ30" s="218"/>
      <c r="CR30" s="218"/>
      <c r="CS30" s="218"/>
      <c r="CT30" s="218"/>
      <c r="CU30" s="218"/>
      <c r="CV30" s="218"/>
      <c r="CW30" s="218"/>
      <c r="CX30" s="218"/>
      <c r="CY30" s="218"/>
      <c r="CZ30" s="218"/>
      <c r="DA30" s="218"/>
      <c r="DB30" s="218"/>
      <c r="DC30" s="218"/>
      <c r="DD30" s="218"/>
      <c r="DE30" s="218"/>
      <c r="DF30" s="218"/>
      <c r="DG30" s="218"/>
      <c r="DH30" s="218"/>
      <c r="DI30" s="218"/>
      <c r="DJ30" s="218"/>
      <c r="DK30" s="218"/>
      <c r="DL30" s="218"/>
      <c r="DM30" s="218"/>
      <c r="DN30" s="218"/>
      <c r="DO30" s="218"/>
      <c r="DP30" s="218"/>
      <c r="DQ30" s="226"/>
      <c r="DR30" s="226"/>
      <c r="DS30" s="226"/>
      <c r="DT30" s="226"/>
      <c r="DU30" s="226"/>
      <c r="DV30" s="226"/>
      <c r="DW30" s="226"/>
      <c r="DX30" s="226"/>
      <c r="DY30" s="200"/>
      <c r="DZ30" s="353"/>
      <c r="EA30" s="353"/>
      <c r="EB30" s="455"/>
      <c r="EC30" s="453"/>
      <c r="ED30" s="454"/>
      <c r="EE30" s="564"/>
      <c r="EF30" s="580"/>
      <c r="EG30" s="580"/>
      <c r="EH30" s="564"/>
      <c r="EI30" s="567"/>
    </row>
    <row r="31" spans="1:139" s="173" customFormat="1" ht="48.75" customHeight="1">
      <c r="A31" s="635"/>
      <c r="B31" s="625"/>
      <c r="C31" s="632"/>
      <c r="D31" s="613"/>
      <c r="E31" s="613"/>
      <c r="F31" s="79" t="s">
        <v>7</v>
      </c>
      <c r="G31" s="419"/>
      <c r="H31" s="218"/>
      <c r="I31" s="200"/>
      <c r="J31" s="200"/>
      <c r="K31" s="200"/>
      <c r="L31" s="218"/>
      <c r="M31" s="200"/>
      <c r="N31" s="200"/>
      <c r="O31" s="218"/>
      <c r="P31" s="218"/>
      <c r="Q31" s="218"/>
      <c r="R31" s="218"/>
      <c r="S31" s="218"/>
      <c r="T31" s="200"/>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18"/>
      <c r="CB31" s="218"/>
      <c r="CC31" s="218"/>
      <c r="CD31" s="218"/>
      <c r="CE31" s="218"/>
      <c r="CF31" s="218"/>
      <c r="CG31" s="218"/>
      <c r="CH31" s="218"/>
      <c r="CI31" s="218"/>
      <c r="CJ31" s="218"/>
      <c r="CK31" s="218"/>
      <c r="CL31" s="218"/>
      <c r="CM31" s="218"/>
      <c r="CN31" s="218"/>
      <c r="CO31" s="218"/>
      <c r="CP31" s="218"/>
      <c r="CQ31" s="218"/>
      <c r="CR31" s="218"/>
      <c r="CS31" s="218"/>
      <c r="CT31" s="218"/>
      <c r="CU31" s="218"/>
      <c r="CV31" s="218"/>
      <c r="CW31" s="218"/>
      <c r="CX31" s="218"/>
      <c r="CY31" s="218"/>
      <c r="CZ31" s="218"/>
      <c r="DA31" s="218"/>
      <c r="DB31" s="218"/>
      <c r="DC31" s="218"/>
      <c r="DD31" s="218"/>
      <c r="DE31" s="218"/>
      <c r="DF31" s="218"/>
      <c r="DG31" s="218"/>
      <c r="DH31" s="218"/>
      <c r="DI31" s="218"/>
      <c r="DJ31" s="218"/>
      <c r="DK31" s="218"/>
      <c r="DL31" s="218"/>
      <c r="DM31" s="218"/>
      <c r="DN31" s="218"/>
      <c r="DO31" s="218"/>
      <c r="DP31" s="218"/>
      <c r="DQ31" s="225"/>
      <c r="DR31" s="225"/>
      <c r="DS31" s="225"/>
      <c r="DT31" s="225"/>
      <c r="DU31" s="225"/>
      <c r="DV31" s="225"/>
      <c r="DW31" s="225"/>
      <c r="DX31" s="225"/>
      <c r="DY31" s="200"/>
      <c r="DZ31" s="353"/>
      <c r="EA31" s="353"/>
      <c r="EB31" s="455"/>
      <c r="EC31" s="453"/>
      <c r="ED31" s="454"/>
      <c r="EE31" s="564"/>
      <c r="EF31" s="580"/>
      <c r="EG31" s="580"/>
      <c r="EH31" s="564"/>
      <c r="EI31" s="567"/>
    </row>
    <row r="32" spans="1:139" s="173" customFormat="1" ht="48.75" customHeight="1">
      <c r="A32" s="635"/>
      <c r="B32" s="625"/>
      <c r="C32" s="632"/>
      <c r="D32" s="613"/>
      <c r="E32" s="613"/>
      <c r="F32" s="80" t="s">
        <v>96</v>
      </c>
      <c r="G32" s="478">
        <v>1</v>
      </c>
      <c r="H32" s="221">
        <f>+H28+H30</f>
        <v>0.125</v>
      </c>
      <c r="I32" s="221">
        <v>0.125</v>
      </c>
      <c r="J32" s="221">
        <v>0</v>
      </c>
      <c r="K32" s="221">
        <v>0.125</v>
      </c>
      <c r="L32" s="221">
        <v>0</v>
      </c>
      <c r="M32" s="221">
        <v>0.125</v>
      </c>
      <c r="N32" s="221">
        <f>+N28</f>
        <v>0.05</v>
      </c>
      <c r="O32" s="200"/>
      <c r="P32" s="200"/>
      <c r="Q32" s="200"/>
      <c r="R32" s="200"/>
      <c r="S32" s="200"/>
      <c r="T32" s="221">
        <f>+N32</f>
        <v>0.05</v>
      </c>
      <c r="U32" s="474">
        <f>+U28+U30</f>
        <v>0.25</v>
      </c>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474">
        <f>+AT28+AT30</f>
        <v>0.25</v>
      </c>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474">
        <f>+BS28+BS30</f>
        <v>0.25</v>
      </c>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0"/>
      <c r="CQ32" s="200"/>
      <c r="CR32" s="221">
        <f>+CR28+CR30</f>
        <v>0.125</v>
      </c>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6"/>
      <c r="DR32" s="226"/>
      <c r="DS32" s="226"/>
      <c r="DT32" s="226"/>
      <c r="DU32" s="226"/>
      <c r="DV32" s="226"/>
      <c r="DW32" s="232">
        <f>+J32</f>
        <v>0</v>
      </c>
      <c r="DX32" s="232">
        <v>0</v>
      </c>
      <c r="DY32" s="221">
        <f>+T32</f>
        <v>0.05</v>
      </c>
      <c r="DZ32" s="353"/>
      <c r="EA32" s="353"/>
      <c r="EB32" s="455"/>
      <c r="EC32" s="449">
        <f>+DY32/M32</f>
        <v>0.4</v>
      </c>
      <c r="ED32" s="450">
        <f>+DY32/G32</f>
        <v>0.05</v>
      </c>
      <c r="EE32" s="564"/>
      <c r="EF32" s="580"/>
      <c r="EG32" s="580"/>
      <c r="EH32" s="564"/>
      <c r="EI32" s="567"/>
    </row>
    <row r="33" spans="1:139" s="173" customFormat="1" ht="48.75" customHeight="1" thickBot="1">
      <c r="A33" s="636"/>
      <c r="B33" s="626"/>
      <c r="C33" s="633"/>
      <c r="D33" s="622"/>
      <c r="E33" s="622"/>
      <c r="F33" s="81" t="s">
        <v>99</v>
      </c>
      <c r="G33" s="460">
        <v>2300000000</v>
      </c>
      <c r="H33" s="461">
        <f>+H29+H31</f>
        <v>250000000</v>
      </c>
      <c r="I33" s="462">
        <v>250000000</v>
      </c>
      <c r="J33" s="462">
        <v>0</v>
      </c>
      <c r="K33" s="462">
        <v>250000000</v>
      </c>
      <c r="L33" s="222">
        <f>+L29</f>
        <v>201132000</v>
      </c>
      <c r="M33" s="462">
        <v>250000000</v>
      </c>
      <c r="N33" s="462">
        <f>+N29</f>
        <v>209100000</v>
      </c>
      <c r="O33" s="222"/>
      <c r="P33" s="222"/>
      <c r="Q33" s="222"/>
      <c r="R33" s="222"/>
      <c r="S33" s="222"/>
      <c r="T33" s="462">
        <f>+N33</f>
        <v>209100000</v>
      </c>
      <c r="U33" s="222">
        <f>+U29+U31</f>
        <v>390000000</v>
      </c>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f>+AT29+AT31</f>
        <v>550000000</v>
      </c>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S33" s="222">
        <f>+BS29+BS31</f>
        <v>600000000</v>
      </c>
      <c r="BT33" s="222"/>
      <c r="BU33" s="222"/>
      <c r="BV33" s="222"/>
      <c r="BW33" s="222"/>
      <c r="BX33" s="222"/>
      <c r="BY33" s="222"/>
      <c r="BZ33" s="222"/>
      <c r="CA33" s="222"/>
      <c r="CB33" s="222"/>
      <c r="CC33" s="222"/>
      <c r="CD33" s="222"/>
      <c r="CE33" s="222"/>
      <c r="CF33" s="222"/>
      <c r="CG33" s="222"/>
      <c r="CH33" s="222"/>
      <c r="CI33" s="222"/>
      <c r="CJ33" s="222"/>
      <c r="CK33" s="222"/>
      <c r="CL33" s="222"/>
      <c r="CM33" s="222"/>
      <c r="CN33" s="222"/>
      <c r="CO33" s="222"/>
      <c r="CP33" s="222"/>
      <c r="CQ33" s="222"/>
      <c r="CR33" s="222">
        <f>+CR29+CR31</f>
        <v>350000000</v>
      </c>
      <c r="CS33" s="425"/>
      <c r="CT33" s="425"/>
      <c r="CU33" s="425"/>
      <c r="CV33" s="425"/>
      <c r="CW33" s="425"/>
      <c r="CX33" s="425"/>
      <c r="CY33" s="425"/>
      <c r="CZ33" s="425"/>
      <c r="DA33" s="425"/>
      <c r="DB33" s="425"/>
      <c r="DC33" s="425"/>
      <c r="DD33" s="425"/>
      <c r="DE33" s="425"/>
      <c r="DF33" s="425"/>
      <c r="DG33" s="425"/>
      <c r="DH33" s="425"/>
      <c r="DI33" s="425"/>
      <c r="DJ33" s="425"/>
      <c r="DK33" s="425"/>
      <c r="DL33" s="425"/>
      <c r="DM33" s="425"/>
      <c r="DN33" s="425"/>
      <c r="DO33" s="425"/>
      <c r="DP33" s="425"/>
      <c r="DQ33" s="425"/>
      <c r="DR33" s="425"/>
      <c r="DS33" s="425"/>
      <c r="DT33" s="425"/>
      <c r="DU33" s="425"/>
      <c r="DV33" s="233"/>
      <c r="DW33" s="425">
        <f>+J33</f>
        <v>0</v>
      </c>
      <c r="DX33" s="233">
        <v>201132000</v>
      </c>
      <c r="DY33" s="462">
        <f>+T33</f>
        <v>209100000</v>
      </c>
      <c r="DZ33" s="357"/>
      <c r="EA33" s="357"/>
      <c r="EB33" s="479"/>
      <c r="EC33" s="463">
        <f>+DY33/M33</f>
        <v>0.8364</v>
      </c>
      <c r="ED33" s="464">
        <f>+DY33/G33</f>
        <v>0.09091304347826087</v>
      </c>
      <c r="EE33" s="565"/>
      <c r="EF33" s="623"/>
      <c r="EG33" s="623"/>
      <c r="EH33" s="565"/>
      <c r="EI33" s="568"/>
    </row>
    <row r="34" spans="1:139" ht="52.5" customHeight="1" thickBot="1">
      <c r="A34" s="627" t="s">
        <v>8</v>
      </c>
      <c r="B34" s="628"/>
      <c r="C34" s="628"/>
      <c r="D34" s="628"/>
      <c r="E34" s="628"/>
      <c r="F34" s="82" t="s">
        <v>98</v>
      </c>
      <c r="G34" s="459">
        <f>M34+U34+AT34+BS34+CR34</f>
        <v>21764236000</v>
      </c>
      <c r="H34" s="427">
        <f>+H11+H17+H23+H29</f>
        <v>2410000000</v>
      </c>
      <c r="I34" s="223">
        <v>2410000000</v>
      </c>
      <c r="J34" s="223">
        <f>+J11+J29+J23</f>
        <v>430855000</v>
      </c>
      <c r="K34" s="223">
        <v>2410000000</v>
      </c>
      <c r="L34" s="223">
        <f>+L11+L23+L29</f>
        <v>1967968000</v>
      </c>
      <c r="M34" s="223">
        <v>2410000000</v>
      </c>
      <c r="N34" s="223">
        <f>+N15+N21+N27+N33</f>
        <v>1988602000</v>
      </c>
      <c r="O34" s="223"/>
      <c r="P34" s="223"/>
      <c r="Q34" s="223"/>
      <c r="R34" s="223"/>
      <c r="S34" s="223"/>
      <c r="T34" s="426">
        <f>+N34</f>
        <v>1988602000</v>
      </c>
      <c r="U34" s="433">
        <f>+U11+U17+U23+U29</f>
        <v>4564236000</v>
      </c>
      <c r="V34" s="434">
        <f aca="true" t="shared" si="1" ref="V34:CG34">+V11+V17+V23+V29</f>
        <v>0</v>
      </c>
      <c r="W34" s="434">
        <f t="shared" si="1"/>
        <v>0</v>
      </c>
      <c r="X34" s="434">
        <f t="shared" si="1"/>
        <v>0</v>
      </c>
      <c r="Y34" s="434">
        <f t="shared" si="1"/>
        <v>0</v>
      </c>
      <c r="Z34" s="434">
        <f t="shared" si="1"/>
        <v>0</v>
      </c>
      <c r="AA34" s="434">
        <f t="shared" si="1"/>
        <v>0</v>
      </c>
      <c r="AB34" s="434">
        <f t="shared" si="1"/>
        <v>0</v>
      </c>
      <c r="AC34" s="434">
        <f t="shared" si="1"/>
        <v>0</v>
      </c>
      <c r="AD34" s="434">
        <f t="shared" si="1"/>
        <v>0</v>
      </c>
      <c r="AE34" s="434">
        <f t="shared" si="1"/>
        <v>0</v>
      </c>
      <c r="AF34" s="434">
        <f t="shared" si="1"/>
        <v>0</v>
      </c>
      <c r="AG34" s="434">
        <f t="shared" si="1"/>
        <v>0</v>
      </c>
      <c r="AH34" s="434">
        <f t="shared" si="1"/>
        <v>0</v>
      </c>
      <c r="AI34" s="434">
        <f t="shared" si="1"/>
        <v>0</v>
      </c>
      <c r="AJ34" s="434">
        <f t="shared" si="1"/>
        <v>0</v>
      </c>
      <c r="AK34" s="434">
        <f t="shared" si="1"/>
        <v>0</v>
      </c>
      <c r="AL34" s="434">
        <f t="shared" si="1"/>
        <v>0</v>
      </c>
      <c r="AM34" s="434">
        <f t="shared" si="1"/>
        <v>0</v>
      </c>
      <c r="AN34" s="434">
        <f t="shared" si="1"/>
        <v>0</v>
      </c>
      <c r="AO34" s="434">
        <f t="shared" si="1"/>
        <v>0</v>
      </c>
      <c r="AP34" s="434">
        <f t="shared" si="1"/>
        <v>0</v>
      </c>
      <c r="AQ34" s="434">
        <f t="shared" si="1"/>
        <v>0</v>
      </c>
      <c r="AR34" s="434">
        <f t="shared" si="1"/>
        <v>0</v>
      </c>
      <c r="AS34" s="434">
        <f t="shared" si="1"/>
        <v>0</v>
      </c>
      <c r="AT34" s="434">
        <f t="shared" si="1"/>
        <v>6000000000</v>
      </c>
      <c r="AU34" s="434">
        <f t="shared" si="1"/>
        <v>1420000000</v>
      </c>
      <c r="AV34" s="434">
        <f t="shared" si="1"/>
        <v>1420000000</v>
      </c>
      <c r="AW34" s="434">
        <f t="shared" si="1"/>
        <v>1420000000</v>
      </c>
      <c r="AX34" s="434">
        <f t="shared" si="1"/>
        <v>1420000000</v>
      </c>
      <c r="AY34" s="434">
        <f t="shared" si="1"/>
        <v>1420000000</v>
      </c>
      <c r="AZ34" s="434">
        <f t="shared" si="1"/>
        <v>1420000000</v>
      </c>
      <c r="BA34" s="434">
        <f t="shared" si="1"/>
        <v>1420000000</v>
      </c>
      <c r="BB34" s="434">
        <f t="shared" si="1"/>
        <v>1420000000</v>
      </c>
      <c r="BC34" s="434">
        <f t="shared" si="1"/>
        <v>1420000000</v>
      </c>
      <c r="BD34" s="434">
        <f t="shared" si="1"/>
        <v>1420000000</v>
      </c>
      <c r="BE34" s="434">
        <f t="shared" si="1"/>
        <v>1420000000</v>
      </c>
      <c r="BF34" s="434">
        <f t="shared" si="1"/>
        <v>1420000000</v>
      </c>
      <c r="BG34" s="434">
        <f t="shared" si="1"/>
        <v>1420000000</v>
      </c>
      <c r="BH34" s="434">
        <f t="shared" si="1"/>
        <v>1420000000</v>
      </c>
      <c r="BI34" s="434">
        <f t="shared" si="1"/>
        <v>1420000000</v>
      </c>
      <c r="BJ34" s="434">
        <f t="shared" si="1"/>
        <v>1420000000</v>
      </c>
      <c r="BK34" s="434">
        <f t="shared" si="1"/>
        <v>1420000000</v>
      </c>
      <c r="BL34" s="434">
        <f t="shared" si="1"/>
        <v>1420000000</v>
      </c>
      <c r="BM34" s="434">
        <f t="shared" si="1"/>
        <v>1420000000</v>
      </c>
      <c r="BN34" s="434">
        <f t="shared" si="1"/>
        <v>1420000000</v>
      </c>
      <c r="BO34" s="434">
        <f t="shared" si="1"/>
        <v>1420000000</v>
      </c>
      <c r="BP34" s="434">
        <f t="shared" si="1"/>
        <v>1420000000</v>
      </c>
      <c r="BQ34" s="434">
        <f t="shared" si="1"/>
        <v>1420000000</v>
      </c>
      <c r="BR34" s="434">
        <f t="shared" si="1"/>
        <v>1420000000</v>
      </c>
      <c r="BS34" s="434">
        <f t="shared" si="1"/>
        <v>6150000000</v>
      </c>
      <c r="BT34" s="434">
        <f t="shared" si="1"/>
        <v>0</v>
      </c>
      <c r="BU34" s="434">
        <f t="shared" si="1"/>
        <v>0</v>
      </c>
      <c r="BV34" s="434">
        <f t="shared" si="1"/>
        <v>0</v>
      </c>
      <c r="BW34" s="434">
        <f t="shared" si="1"/>
        <v>0</v>
      </c>
      <c r="BX34" s="434">
        <f t="shared" si="1"/>
        <v>0</v>
      </c>
      <c r="BY34" s="434">
        <f t="shared" si="1"/>
        <v>0</v>
      </c>
      <c r="BZ34" s="434">
        <f t="shared" si="1"/>
        <v>0</v>
      </c>
      <c r="CA34" s="434">
        <f t="shared" si="1"/>
        <v>0</v>
      </c>
      <c r="CB34" s="434">
        <f t="shared" si="1"/>
        <v>0</v>
      </c>
      <c r="CC34" s="434">
        <f t="shared" si="1"/>
        <v>0</v>
      </c>
      <c r="CD34" s="434">
        <f t="shared" si="1"/>
        <v>0</v>
      </c>
      <c r="CE34" s="434">
        <f t="shared" si="1"/>
        <v>0</v>
      </c>
      <c r="CF34" s="434">
        <f t="shared" si="1"/>
        <v>0</v>
      </c>
      <c r="CG34" s="434">
        <f t="shared" si="1"/>
        <v>0</v>
      </c>
      <c r="CH34" s="434">
        <f aca="true" t="shared" si="2" ref="CH34:CR34">+CH11+CH17+CH23+CH29</f>
        <v>0</v>
      </c>
      <c r="CI34" s="434">
        <f t="shared" si="2"/>
        <v>0</v>
      </c>
      <c r="CJ34" s="434">
        <f t="shared" si="2"/>
        <v>0</v>
      </c>
      <c r="CK34" s="434">
        <f t="shared" si="2"/>
        <v>0</v>
      </c>
      <c r="CL34" s="434">
        <f t="shared" si="2"/>
        <v>0</v>
      </c>
      <c r="CM34" s="434">
        <f t="shared" si="2"/>
        <v>0</v>
      </c>
      <c r="CN34" s="434">
        <f t="shared" si="2"/>
        <v>0</v>
      </c>
      <c r="CO34" s="434">
        <f t="shared" si="2"/>
        <v>0</v>
      </c>
      <c r="CP34" s="434">
        <f t="shared" si="2"/>
        <v>0</v>
      </c>
      <c r="CQ34" s="434">
        <f t="shared" si="2"/>
        <v>0</v>
      </c>
      <c r="CR34" s="223">
        <f t="shared" si="2"/>
        <v>2640000000</v>
      </c>
      <c r="CS34" s="223"/>
      <c r="CT34" s="223"/>
      <c r="CU34" s="223"/>
      <c r="CV34" s="223"/>
      <c r="CW34" s="223"/>
      <c r="CX34" s="223"/>
      <c r="CY34" s="223"/>
      <c r="CZ34" s="223"/>
      <c r="DA34" s="223"/>
      <c r="DB34" s="223"/>
      <c r="DC34" s="223"/>
      <c r="DD34" s="223"/>
      <c r="DE34" s="223"/>
      <c r="DF34" s="223"/>
      <c r="DG34" s="223"/>
      <c r="DH34" s="223"/>
      <c r="DI34" s="223"/>
      <c r="DJ34" s="223"/>
      <c r="DK34" s="223"/>
      <c r="DL34" s="223"/>
      <c r="DM34" s="223"/>
      <c r="DN34" s="223"/>
      <c r="DO34" s="223"/>
      <c r="DP34" s="426"/>
      <c r="DQ34" s="428"/>
      <c r="DR34" s="429"/>
      <c r="DS34" s="429"/>
      <c r="DT34" s="429"/>
      <c r="DU34" s="429"/>
      <c r="DV34" s="415"/>
      <c r="DW34" s="223">
        <f>+DW11+DW23</f>
        <v>430855000</v>
      </c>
      <c r="DX34" s="234">
        <v>1967968000</v>
      </c>
      <c r="DY34" s="223">
        <f>+DY15+DY21+DY27+DY33</f>
        <v>1988602000</v>
      </c>
      <c r="DZ34" s="430"/>
      <c r="EA34" s="430"/>
      <c r="EB34" s="431"/>
      <c r="EC34" s="471">
        <f aca="true" t="shared" si="3" ref="EC34:EC36">+DY34/M34</f>
        <v>0.8251460580912863</v>
      </c>
      <c r="ED34" s="473">
        <f aca="true" t="shared" si="4" ref="ED34:ED36">+DY34/G34</f>
        <v>0.09137017260794268</v>
      </c>
      <c r="EE34" s="411"/>
      <c r="EF34" s="411"/>
      <c r="EG34" s="411"/>
      <c r="EH34" s="411"/>
      <c r="EI34" s="412"/>
    </row>
    <row r="35" spans="1:139" ht="52.5" customHeight="1" thickBot="1">
      <c r="A35" s="627"/>
      <c r="B35" s="628"/>
      <c r="C35" s="628"/>
      <c r="D35" s="628"/>
      <c r="E35" s="628"/>
      <c r="F35" s="83" t="s">
        <v>100</v>
      </c>
      <c r="G35" s="421">
        <v>0</v>
      </c>
      <c r="H35" s="420">
        <f>+H13+H19+H25+H31</f>
        <v>0</v>
      </c>
      <c r="I35" s="214">
        <v>0</v>
      </c>
      <c r="J35" s="214">
        <v>0</v>
      </c>
      <c r="K35" s="214">
        <v>0</v>
      </c>
      <c r="L35" s="214">
        <v>0</v>
      </c>
      <c r="M35" s="214">
        <v>0</v>
      </c>
      <c r="N35" s="214">
        <v>0</v>
      </c>
      <c r="O35" s="218"/>
      <c r="P35" s="218"/>
      <c r="Q35" s="218"/>
      <c r="R35" s="218"/>
      <c r="S35" s="218"/>
      <c r="T35" s="432">
        <f>+N35</f>
        <v>0</v>
      </c>
      <c r="U35" s="433">
        <f>+U13+U19+U25+U31</f>
        <v>0</v>
      </c>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418"/>
      <c r="AT35" s="434">
        <f>+AT13+AT19+AT25+AT31</f>
        <v>0</v>
      </c>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418"/>
      <c r="BS35" s="434">
        <f>+BS13+BS19+BS25+BS31</f>
        <v>0</v>
      </c>
      <c r="BT35" s="218"/>
      <c r="BU35" s="218"/>
      <c r="BV35" s="218"/>
      <c r="BW35" s="218"/>
      <c r="BX35" s="218"/>
      <c r="BY35" s="218"/>
      <c r="BZ35" s="218"/>
      <c r="CA35" s="218"/>
      <c r="CB35" s="218"/>
      <c r="CC35" s="218"/>
      <c r="CD35" s="218"/>
      <c r="CE35" s="218"/>
      <c r="CF35" s="218"/>
      <c r="CG35" s="218"/>
      <c r="CH35" s="218"/>
      <c r="CI35" s="218"/>
      <c r="CJ35" s="218"/>
      <c r="CK35" s="218"/>
      <c r="CL35" s="218"/>
      <c r="CM35" s="218"/>
      <c r="CN35" s="218"/>
      <c r="CO35" s="218"/>
      <c r="CP35" s="218"/>
      <c r="CQ35" s="418"/>
      <c r="CR35" s="434">
        <f>+CR13+CR19+CR25+CR31</f>
        <v>0</v>
      </c>
      <c r="CS35" s="218"/>
      <c r="CT35" s="218"/>
      <c r="CU35" s="218"/>
      <c r="CV35" s="218"/>
      <c r="CW35" s="218"/>
      <c r="CX35" s="218"/>
      <c r="CY35" s="218"/>
      <c r="CZ35" s="218"/>
      <c r="DA35" s="218"/>
      <c r="DB35" s="218"/>
      <c r="DC35" s="218"/>
      <c r="DD35" s="218"/>
      <c r="DE35" s="218"/>
      <c r="DF35" s="218"/>
      <c r="DG35" s="218"/>
      <c r="DH35" s="218"/>
      <c r="DI35" s="218"/>
      <c r="DJ35" s="218"/>
      <c r="DK35" s="218"/>
      <c r="DL35" s="218"/>
      <c r="DM35" s="218"/>
      <c r="DN35" s="218"/>
      <c r="DO35" s="218"/>
      <c r="DP35" s="418"/>
      <c r="DQ35" s="435"/>
      <c r="DR35" s="436"/>
      <c r="DS35" s="436"/>
      <c r="DT35" s="436"/>
      <c r="DU35" s="436"/>
      <c r="DV35" s="436"/>
      <c r="DW35" s="214">
        <v>0</v>
      </c>
      <c r="DX35" s="234">
        <v>0</v>
      </c>
      <c r="DY35" s="214">
        <v>0</v>
      </c>
      <c r="DZ35" s="430"/>
      <c r="EA35" s="430"/>
      <c r="EB35" s="431"/>
      <c r="EC35" s="416" t="e">
        <f t="shared" si="3"/>
        <v>#DIV/0!</v>
      </c>
      <c r="ED35" s="417" t="e">
        <f t="shared" si="4"/>
        <v>#DIV/0!</v>
      </c>
      <c r="EE35" s="411"/>
      <c r="EF35" s="411"/>
      <c r="EG35" s="411"/>
      <c r="EH35" s="411"/>
      <c r="EI35" s="412"/>
    </row>
    <row r="36" spans="1:139" ht="52.5" customHeight="1" thickBot="1">
      <c r="A36" s="629"/>
      <c r="B36" s="630"/>
      <c r="C36" s="630"/>
      <c r="D36" s="630"/>
      <c r="E36" s="630"/>
      <c r="F36" s="84" t="s">
        <v>101</v>
      </c>
      <c r="G36" s="437">
        <v>23000000000</v>
      </c>
      <c r="H36" s="438">
        <f>+H15+H21+H27+H33</f>
        <v>2410000000</v>
      </c>
      <c r="I36" s="215">
        <v>2410000000</v>
      </c>
      <c r="J36" s="215">
        <f>+J34+J35</f>
        <v>430855000</v>
      </c>
      <c r="K36" s="215">
        <v>2410000000</v>
      </c>
      <c r="L36" s="215">
        <f>+L34</f>
        <v>1967968000</v>
      </c>
      <c r="M36" s="215">
        <v>2410000000</v>
      </c>
      <c r="N36" s="215">
        <f>+N34</f>
        <v>1988602000</v>
      </c>
      <c r="O36" s="215"/>
      <c r="P36" s="215"/>
      <c r="Q36" s="215"/>
      <c r="R36" s="215"/>
      <c r="S36" s="215"/>
      <c r="T36" s="437">
        <f>+N36</f>
        <v>1988602000</v>
      </c>
      <c r="U36" s="439">
        <f>+U15+U21+U27+U33</f>
        <v>4564236000</v>
      </c>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437"/>
      <c r="AT36" s="440">
        <f>+AT15+AT21+AT27+AT33</f>
        <v>6000000000</v>
      </c>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5"/>
      <c r="BR36" s="437"/>
      <c r="BS36" s="440">
        <f>+BS15+BS21+BS27+BS33</f>
        <v>6150000000</v>
      </c>
      <c r="BT36" s="215"/>
      <c r="BU36" s="215"/>
      <c r="BV36" s="215"/>
      <c r="BW36" s="215"/>
      <c r="BX36" s="215"/>
      <c r="BY36" s="215"/>
      <c r="BZ36" s="215"/>
      <c r="CA36" s="215"/>
      <c r="CB36" s="215"/>
      <c r="CC36" s="215"/>
      <c r="CD36" s="215"/>
      <c r="CE36" s="215"/>
      <c r="CF36" s="215"/>
      <c r="CG36" s="215"/>
      <c r="CH36" s="215"/>
      <c r="CI36" s="215"/>
      <c r="CJ36" s="215"/>
      <c r="CK36" s="215"/>
      <c r="CL36" s="215"/>
      <c r="CM36" s="215"/>
      <c r="CN36" s="215"/>
      <c r="CO36" s="215"/>
      <c r="CP36" s="215"/>
      <c r="CQ36" s="437"/>
      <c r="CR36" s="440">
        <f>+CR15+CR21+CR27+CR33</f>
        <v>2640000000</v>
      </c>
      <c r="CS36" s="215"/>
      <c r="CT36" s="215"/>
      <c r="CU36" s="215"/>
      <c r="CV36" s="215"/>
      <c r="CW36" s="215"/>
      <c r="CX36" s="215"/>
      <c r="CY36" s="215"/>
      <c r="CZ36" s="215"/>
      <c r="DA36" s="215"/>
      <c r="DB36" s="215"/>
      <c r="DC36" s="215"/>
      <c r="DD36" s="215"/>
      <c r="DE36" s="215"/>
      <c r="DF36" s="215"/>
      <c r="DG36" s="215"/>
      <c r="DH36" s="215"/>
      <c r="DI36" s="215"/>
      <c r="DJ36" s="215"/>
      <c r="DK36" s="215"/>
      <c r="DL36" s="215"/>
      <c r="DM36" s="215"/>
      <c r="DN36" s="215"/>
      <c r="DO36" s="215"/>
      <c r="DP36" s="437"/>
      <c r="DQ36" s="202"/>
      <c r="DR36" s="203"/>
      <c r="DS36" s="203"/>
      <c r="DT36" s="203"/>
      <c r="DU36" s="203"/>
      <c r="DV36" s="224"/>
      <c r="DW36" s="215">
        <f>+DW34+DW35</f>
        <v>430855000</v>
      </c>
      <c r="DX36" s="235">
        <v>1967968000</v>
      </c>
      <c r="DY36" s="215">
        <f>+DY34</f>
        <v>1988602000</v>
      </c>
      <c r="DZ36" s="441"/>
      <c r="EA36" s="441"/>
      <c r="EB36" s="442"/>
      <c r="EC36" s="416">
        <f t="shared" si="3"/>
        <v>0.8251460580912863</v>
      </c>
      <c r="ED36" s="417">
        <f t="shared" si="4"/>
        <v>0.08646095652173913</v>
      </c>
      <c r="EE36" s="413"/>
      <c r="EF36" s="413"/>
      <c r="EG36" s="413"/>
      <c r="EH36" s="413"/>
      <c r="EI36" s="414"/>
    </row>
    <row r="39" spans="4:132" ht="15.75">
      <c r="D39" s="250"/>
      <c r="E39" s="250"/>
      <c r="F39" s="251" t="s">
        <v>67</v>
      </c>
      <c r="AT39" s="249"/>
      <c r="AU39" s="249"/>
      <c r="AV39" s="249"/>
      <c r="AW39" s="249"/>
      <c r="AX39" s="249"/>
      <c r="AY39" s="249"/>
      <c r="AZ39" s="249"/>
      <c r="BA39" s="249"/>
      <c r="BB39" s="249"/>
      <c r="BC39" s="249"/>
      <c r="BD39" s="249"/>
      <c r="BE39" s="249"/>
      <c r="BF39" s="249"/>
      <c r="BG39" s="249"/>
      <c r="BH39" s="249"/>
      <c r="BI39" s="249"/>
      <c r="BJ39" s="249"/>
      <c r="BS39" s="249"/>
      <c r="BT39" s="249"/>
      <c r="BU39" s="249"/>
      <c r="BV39" s="249"/>
      <c r="BW39" s="249"/>
      <c r="BX39" s="249"/>
      <c r="BY39" s="249"/>
      <c r="BZ39" s="249"/>
      <c r="CA39" s="249"/>
      <c r="CB39" s="249"/>
      <c r="CC39" s="249"/>
      <c r="CD39" s="249"/>
      <c r="CE39" s="249"/>
      <c r="CF39" s="249"/>
      <c r="CR39" s="249"/>
      <c r="CS39" s="249"/>
      <c r="CT39" s="249"/>
      <c r="CU39" s="249"/>
      <c r="CV39" s="249"/>
      <c r="CW39" s="249"/>
      <c r="CX39" s="249"/>
      <c r="CY39" s="249"/>
      <c r="CZ39" s="249"/>
      <c r="DA39" s="249"/>
      <c r="DB39" s="249"/>
      <c r="DC39" s="249"/>
      <c r="DD39" s="249"/>
      <c r="DE39" s="249"/>
      <c r="DF39" s="249"/>
      <c r="DG39" s="249"/>
      <c r="DH39" s="249"/>
      <c r="DI39" s="249"/>
      <c r="DJ39" s="249"/>
      <c r="DK39" s="249"/>
      <c r="DL39" s="249"/>
      <c r="DM39" s="249"/>
      <c r="DN39" s="249"/>
      <c r="DO39" s="249"/>
      <c r="DP39" s="249"/>
      <c r="DY39" s="245"/>
      <c r="DZ39" s="245"/>
      <c r="EA39" s="245"/>
      <c r="EB39" s="245"/>
    </row>
    <row r="40" spans="4:132" ht="15.75" customHeight="1">
      <c r="D40" s="250"/>
      <c r="E40" s="250"/>
      <c r="F40" s="246" t="s">
        <v>68</v>
      </c>
      <c r="G40" s="553" t="s">
        <v>69</v>
      </c>
      <c r="H40" s="553"/>
      <c r="I40" s="553"/>
      <c r="J40" s="553"/>
      <c r="K40" s="553"/>
      <c r="L40" s="553"/>
      <c r="M40" s="553"/>
      <c r="N40" s="554" t="s">
        <v>70</v>
      </c>
      <c r="O40" s="554"/>
      <c r="P40" s="554"/>
      <c r="Q40" s="554"/>
      <c r="R40" s="554"/>
      <c r="S40" s="554"/>
      <c r="T40" s="554"/>
      <c r="U40" s="562"/>
      <c r="V40" s="562"/>
      <c r="W40" s="562"/>
      <c r="X40" s="562"/>
      <c r="Y40" s="562"/>
      <c r="Z40" s="562"/>
      <c r="AA40" s="562"/>
      <c r="AB40" s="562"/>
      <c r="AC40" s="562"/>
      <c r="AD40" s="562"/>
      <c r="AE40" s="562"/>
      <c r="AF40" s="562"/>
      <c r="AG40" s="562"/>
      <c r="AH40" s="562"/>
      <c r="AI40" s="562"/>
      <c r="AJ40" s="562"/>
      <c r="AK40" s="562"/>
      <c r="AL40" s="562"/>
      <c r="AM40" s="562"/>
      <c r="AN40" s="562"/>
      <c r="AO40" s="562"/>
      <c r="AP40" s="562"/>
      <c r="AQ40" s="562"/>
      <c r="AR40" s="562"/>
      <c r="AS40" s="562"/>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49"/>
      <c r="BR40" s="249"/>
      <c r="BS40" s="249"/>
      <c r="BT40" s="249"/>
      <c r="BU40" s="249"/>
      <c r="BV40" s="249"/>
      <c r="BW40" s="249"/>
      <c r="BX40" s="249"/>
      <c r="BY40" s="249"/>
      <c r="BZ40" s="249"/>
      <c r="CA40" s="249"/>
      <c r="CB40" s="249"/>
      <c r="CC40" s="249"/>
      <c r="CD40" s="249"/>
      <c r="CE40" s="249"/>
      <c r="CF40" s="249"/>
      <c r="CG40" s="249"/>
      <c r="CH40" s="249"/>
      <c r="CI40" s="249"/>
      <c r="CJ40" s="249"/>
      <c r="CK40" s="249"/>
      <c r="CL40" s="249"/>
      <c r="CM40" s="249"/>
      <c r="CN40" s="249"/>
      <c r="CO40" s="249"/>
      <c r="CP40" s="249"/>
      <c r="CQ40" s="249"/>
      <c r="CR40" s="249"/>
      <c r="CS40" s="249"/>
      <c r="CT40" s="249"/>
      <c r="CU40" s="249"/>
      <c r="CV40" s="249"/>
      <c r="CW40" s="249"/>
      <c r="CX40" s="249"/>
      <c r="CY40" s="249"/>
      <c r="CZ40" s="249"/>
      <c r="DA40" s="249"/>
      <c r="DB40" s="249"/>
      <c r="DC40" s="249"/>
      <c r="DD40" s="249"/>
      <c r="DE40" s="249"/>
      <c r="DF40" s="249"/>
      <c r="DG40" s="249"/>
      <c r="DH40" s="249"/>
      <c r="DI40" s="249"/>
      <c r="DJ40" s="249"/>
      <c r="DK40" s="249"/>
      <c r="DL40" s="249"/>
      <c r="DM40" s="249"/>
      <c r="DN40" s="249"/>
      <c r="DO40" s="249"/>
      <c r="DP40" s="249"/>
      <c r="DY40" s="245"/>
      <c r="DZ40" s="245"/>
      <c r="EA40" s="245"/>
      <c r="EB40" s="245"/>
    </row>
    <row r="41" spans="4:132" ht="15.75">
      <c r="D41" s="250"/>
      <c r="E41" s="250"/>
      <c r="F41" s="248">
        <v>12</v>
      </c>
      <c r="G41" s="551" t="s">
        <v>303</v>
      </c>
      <c r="H41" s="551"/>
      <c r="I41" s="551"/>
      <c r="J41" s="551"/>
      <c r="K41" s="551"/>
      <c r="L41" s="551"/>
      <c r="M41" s="551"/>
      <c r="N41" s="552" t="s">
        <v>302</v>
      </c>
      <c r="O41" s="552"/>
      <c r="P41" s="552"/>
      <c r="Q41" s="552"/>
      <c r="R41" s="552"/>
      <c r="S41" s="552"/>
      <c r="T41" s="552"/>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49"/>
      <c r="DE41" s="249"/>
      <c r="DF41" s="249"/>
      <c r="DG41" s="249"/>
      <c r="DH41" s="249"/>
      <c r="DI41" s="249"/>
      <c r="DJ41" s="249"/>
      <c r="DK41" s="249"/>
      <c r="DL41" s="249"/>
      <c r="DM41" s="249"/>
      <c r="DN41" s="249"/>
      <c r="DO41" s="249"/>
      <c r="DP41" s="249"/>
      <c r="DY41" s="245"/>
      <c r="DZ41" s="245"/>
      <c r="EA41" s="245"/>
      <c r="EB41" s="245"/>
    </row>
  </sheetData>
  <mergeCells count="72">
    <mergeCell ref="G41:M41"/>
    <mergeCell ref="N41:T41"/>
    <mergeCell ref="G40:M40"/>
    <mergeCell ref="N40:T40"/>
    <mergeCell ref="B28:B33"/>
    <mergeCell ref="A34:E36"/>
    <mergeCell ref="C28:C33"/>
    <mergeCell ref="A10:A33"/>
    <mergeCell ref="B22:B27"/>
    <mergeCell ref="C22:C27"/>
    <mergeCell ref="B10:B15"/>
    <mergeCell ref="C10:C15"/>
    <mergeCell ref="E16:E21"/>
    <mergeCell ref="B16:B21"/>
    <mergeCell ref="C16:C21"/>
    <mergeCell ref="D10:D15"/>
    <mergeCell ref="EE28:EE33"/>
    <mergeCell ref="D28:D33"/>
    <mergeCell ref="E28:E33"/>
    <mergeCell ref="E22:E27"/>
    <mergeCell ref="EE22:EE27"/>
    <mergeCell ref="D16:D21"/>
    <mergeCell ref="E7:E9"/>
    <mergeCell ref="EE16:EE21"/>
    <mergeCell ref="EF16:EF21"/>
    <mergeCell ref="EG22:EG27"/>
    <mergeCell ref="D22:D27"/>
    <mergeCell ref="E10:E15"/>
    <mergeCell ref="EC7:EC9"/>
    <mergeCell ref="G7:G9"/>
    <mergeCell ref="BS8:CQ8"/>
    <mergeCell ref="H8:T8"/>
    <mergeCell ref="H7:DP7"/>
    <mergeCell ref="A7:A9"/>
    <mergeCell ref="A1:E3"/>
    <mergeCell ref="F1:EI1"/>
    <mergeCell ref="F2:EI2"/>
    <mergeCell ref="F3:DR3"/>
    <mergeCell ref="DS3:EI3"/>
    <mergeCell ref="F4:EI4"/>
    <mergeCell ref="F5:EI5"/>
    <mergeCell ref="F7:F9"/>
    <mergeCell ref="A4:E4"/>
    <mergeCell ref="A5:E5"/>
    <mergeCell ref="EI7:EI9"/>
    <mergeCell ref="B7:D8"/>
    <mergeCell ref="CR8:DP8"/>
    <mergeCell ref="U8:AS8"/>
    <mergeCell ref="AT8:BR8"/>
    <mergeCell ref="EH7:EH9"/>
    <mergeCell ref="ED7:ED9"/>
    <mergeCell ref="DQ8:EB8"/>
    <mergeCell ref="DQ7:EB7"/>
    <mergeCell ref="EF7:EF9"/>
    <mergeCell ref="EE7:EE9"/>
    <mergeCell ref="EG7:EG9"/>
    <mergeCell ref="U40:AS40"/>
    <mergeCell ref="EH28:EH33"/>
    <mergeCell ref="EI28:EI33"/>
    <mergeCell ref="EI16:EI21"/>
    <mergeCell ref="EI10:EI15"/>
    <mergeCell ref="EF10:EF15"/>
    <mergeCell ref="EG10:EG15"/>
    <mergeCell ref="EH10:EH15"/>
    <mergeCell ref="EH16:EH21"/>
    <mergeCell ref="EH22:EH27"/>
    <mergeCell ref="EI22:EI27"/>
    <mergeCell ref="EF22:EF27"/>
    <mergeCell ref="EG16:EG21"/>
    <mergeCell ref="EE10:EE15"/>
    <mergeCell ref="EF28:EF33"/>
    <mergeCell ref="EG28:EG33"/>
  </mergeCell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8"/>
  <sheetViews>
    <sheetView showGridLines="0" zoomScale="78" zoomScaleNormal="78" workbookViewId="0" topLeftCell="D1">
      <selection activeCell="V7" sqref="V7:V8"/>
    </sheetView>
  </sheetViews>
  <sheetFormatPr defaultColWidth="11.421875" defaultRowHeight="15"/>
  <cols>
    <col min="1" max="1" width="13.28125" style="7" customWidth="1"/>
    <col min="2" max="2" width="14.140625" style="7" customWidth="1"/>
    <col min="3" max="3" width="28.8515625" style="18" customWidth="1"/>
    <col min="4" max="4" width="5.8515625" style="7" customWidth="1"/>
    <col min="5" max="5" width="3.7109375" style="7" customWidth="1"/>
    <col min="6" max="6" width="11.7109375" style="13" customWidth="1"/>
    <col min="7" max="13" width="9.140625" style="7" customWidth="1"/>
    <col min="14" max="18" width="9.140625" style="8" customWidth="1"/>
    <col min="19" max="19" width="7.7109375" style="8" customWidth="1"/>
    <col min="20" max="20" width="11.140625" style="8" customWidth="1"/>
    <col min="21" max="21" width="13.28125" style="8" customWidth="1"/>
    <col min="22" max="22" width="70.28125" style="11" customWidth="1"/>
    <col min="23" max="23" width="29.28125" style="11" bestFit="1" customWidth="1"/>
    <col min="24" max="33" width="11.421875" style="11" customWidth="1"/>
    <col min="34" max="16384" width="11.421875" style="7" customWidth="1"/>
  </cols>
  <sheetData>
    <row r="1" spans="1:22" s="9" customFormat="1" ht="43.5" customHeight="1">
      <c r="A1" s="651"/>
      <c r="B1" s="652"/>
      <c r="C1" s="652"/>
      <c r="D1" s="657" t="s">
        <v>71</v>
      </c>
      <c r="E1" s="658"/>
      <c r="F1" s="658"/>
      <c r="G1" s="658"/>
      <c r="H1" s="658"/>
      <c r="I1" s="658"/>
      <c r="J1" s="658"/>
      <c r="K1" s="658"/>
      <c r="L1" s="658"/>
      <c r="M1" s="658"/>
      <c r="N1" s="658"/>
      <c r="O1" s="658"/>
      <c r="P1" s="658"/>
      <c r="Q1" s="658"/>
      <c r="R1" s="658"/>
      <c r="S1" s="658"/>
      <c r="T1" s="658"/>
      <c r="U1" s="658"/>
      <c r="V1" s="659"/>
    </row>
    <row r="2" spans="1:22" s="9" customFormat="1" ht="64.5" customHeight="1">
      <c r="A2" s="653"/>
      <c r="B2" s="654"/>
      <c r="C2" s="654"/>
      <c r="D2" s="660" t="s">
        <v>305</v>
      </c>
      <c r="E2" s="661"/>
      <c r="F2" s="661"/>
      <c r="G2" s="661"/>
      <c r="H2" s="661"/>
      <c r="I2" s="661"/>
      <c r="J2" s="661"/>
      <c r="K2" s="661"/>
      <c r="L2" s="661"/>
      <c r="M2" s="661"/>
      <c r="N2" s="661"/>
      <c r="O2" s="661"/>
      <c r="P2" s="661"/>
      <c r="Q2" s="661"/>
      <c r="R2" s="661"/>
      <c r="S2" s="661"/>
      <c r="T2" s="661"/>
      <c r="U2" s="661"/>
      <c r="V2" s="662"/>
    </row>
    <row r="3" spans="1:22" s="9" customFormat="1" ht="43.5" customHeight="1" thickBot="1">
      <c r="A3" s="655"/>
      <c r="B3" s="656"/>
      <c r="C3" s="656"/>
      <c r="D3" s="678" t="s">
        <v>72</v>
      </c>
      <c r="E3" s="679"/>
      <c r="F3" s="679"/>
      <c r="G3" s="679"/>
      <c r="H3" s="679"/>
      <c r="I3" s="679"/>
      <c r="J3" s="679"/>
      <c r="K3" s="679"/>
      <c r="L3" s="679"/>
      <c r="M3" s="679"/>
      <c r="N3" s="679"/>
      <c r="O3" s="679"/>
      <c r="P3" s="679"/>
      <c r="Q3" s="679"/>
      <c r="R3" s="679"/>
      <c r="S3" s="679"/>
      <c r="T3" s="679"/>
      <c r="U3" s="680"/>
      <c r="V3" s="105" t="s">
        <v>244</v>
      </c>
    </row>
    <row r="4" spans="1:22" s="9" customFormat="1" ht="43.5" customHeight="1" thickBot="1">
      <c r="A4" s="516" t="s">
        <v>0</v>
      </c>
      <c r="B4" s="517"/>
      <c r="C4" s="674"/>
      <c r="D4" s="671" t="s">
        <v>187</v>
      </c>
      <c r="E4" s="672"/>
      <c r="F4" s="672"/>
      <c r="G4" s="672"/>
      <c r="H4" s="672"/>
      <c r="I4" s="672"/>
      <c r="J4" s="672"/>
      <c r="K4" s="672"/>
      <c r="L4" s="672"/>
      <c r="M4" s="672"/>
      <c r="N4" s="672"/>
      <c r="O4" s="672"/>
      <c r="P4" s="672"/>
      <c r="Q4" s="672"/>
      <c r="R4" s="672"/>
      <c r="S4" s="672"/>
      <c r="T4" s="672"/>
      <c r="U4" s="672"/>
      <c r="V4" s="673"/>
    </row>
    <row r="5" spans="1:22" s="9" customFormat="1" ht="43.5" customHeight="1" thickBot="1">
      <c r="A5" s="668" t="s">
        <v>2</v>
      </c>
      <c r="B5" s="669"/>
      <c r="C5" s="670"/>
      <c r="D5" s="671" t="s">
        <v>188</v>
      </c>
      <c r="E5" s="672"/>
      <c r="F5" s="672"/>
      <c r="G5" s="672"/>
      <c r="H5" s="672"/>
      <c r="I5" s="672"/>
      <c r="J5" s="672"/>
      <c r="K5" s="672"/>
      <c r="L5" s="672"/>
      <c r="M5" s="672"/>
      <c r="N5" s="672"/>
      <c r="O5" s="672"/>
      <c r="P5" s="672"/>
      <c r="Q5" s="672"/>
      <c r="R5" s="672"/>
      <c r="S5" s="672"/>
      <c r="T5" s="672"/>
      <c r="U5" s="672"/>
      <c r="V5" s="673"/>
    </row>
    <row r="6" spans="1:22" s="9" customFormat="1" ht="18.75" customHeight="1" thickBot="1">
      <c r="A6" s="491"/>
      <c r="B6" s="492"/>
      <c r="C6" s="492"/>
      <c r="D6" s="492"/>
      <c r="E6" s="492"/>
      <c r="F6" s="492"/>
      <c r="G6" s="492"/>
      <c r="H6" s="492"/>
      <c r="I6" s="492"/>
      <c r="J6" s="492"/>
      <c r="K6" s="492"/>
      <c r="L6" s="492"/>
      <c r="M6" s="492"/>
      <c r="N6" s="492"/>
      <c r="O6" s="492"/>
      <c r="P6" s="492"/>
      <c r="Q6" s="492"/>
      <c r="R6" s="492"/>
      <c r="S6" s="492"/>
      <c r="T6" s="492"/>
      <c r="U6" s="492"/>
      <c r="V6" s="493"/>
    </row>
    <row r="7" spans="1:22" s="10" customFormat="1" ht="42.75" customHeight="1">
      <c r="A7" s="675" t="s">
        <v>31</v>
      </c>
      <c r="B7" s="667" t="s">
        <v>32</v>
      </c>
      <c r="C7" s="663" t="s">
        <v>177</v>
      </c>
      <c r="D7" s="665" t="s">
        <v>33</v>
      </c>
      <c r="E7" s="666"/>
      <c r="F7" s="667" t="s">
        <v>423</v>
      </c>
      <c r="G7" s="667"/>
      <c r="H7" s="667"/>
      <c r="I7" s="667"/>
      <c r="J7" s="667"/>
      <c r="K7" s="667"/>
      <c r="L7" s="667"/>
      <c r="M7" s="667"/>
      <c r="N7" s="667"/>
      <c r="O7" s="667"/>
      <c r="P7" s="667"/>
      <c r="Q7" s="667"/>
      <c r="R7" s="667"/>
      <c r="S7" s="667"/>
      <c r="T7" s="667" t="s">
        <v>37</v>
      </c>
      <c r="U7" s="667"/>
      <c r="V7" s="681" t="s">
        <v>422</v>
      </c>
    </row>
    <row r="8" spans="1:22" s="10" customFormat="1" ht="59.25" customHeight="1" thickBot="1">
      <c r="A8" s="676"/>
      <c r="B8" s="677"/>
      <c r="C8" s="664"/>
      <c r="D8" s="63" t="s">
        <v>34</v>
      </c>
      <c r="E8" s="63" t="s">
        <v>35</v>
      </c>
      <c r="F8" s="63" t="s">
        <v>36</v>
      </c>
      <c r="G8" s="64" t="s">
        <v>9</v>
      </c>
      <c r="H8" s="64" t="s">
        <v>10</v>
      </c>
      <c r="I8" s="64" t="s">
        <v>11</v>
      </c>
      <c r="J8" s="64" t="s">
        <v>12</v>
      </c>
      <c r="K8" s="64" t="s">
        <v>13</v>
      </c>
      <c r="L8" s="64" t="s">
        <v>14</v>
      </c>
      <c r="M8" s="64" t="s">
        <v>15</v>
      </c>
      <c r="N8" s="64" t="s">
        <v>16</v>
      </c>
      <c r="O8" s="64" t="s">
        <v>17</v>
      </c>
      <c r="P8" s="64" t="s">
        <v>18</v>
      </c>
      <c r="Q8" s="64" t="s">
        <v>19</v>
      </c>
      <c r="R8" s="64" t="s">
        <v>20</v>
      </c>
      <c r="S8" s="65" t="s">
        <v>21</v>
      </c>
      <c r="T8" s="65" t="s">
        <v>38</v>
      </c>
      <c r="U8" s="352" t="s">
        <v>39</v>
      </c>
      <c r="V8" s="682"/>
    </row>
    <row r="9" spans="1:22" s="11" customFormat="1" ht="30" customHeight="1">
      <c r="A9" s="698" t="s">
        <v>192</v>
      </c>
      <c r="B9" s="683" t="s">
        <v>199</v>
      </c>
      <c r="C9" s="639" t="s">
        <v>201</v>
      </c>
      <c r="D9" s="644" t="s">
        <v>198</v>
      </c>
      <c r="E9" s="644"/>
      <c r="F9" s="91" t="s">
        <v>22</v>
      </c>
      <c r="G9" s="21"/>
      <c r="H9" s="21"/>
      <c r="I9" s="21"/>
      <c r="J9" s="480"/>
      <c r="K9" s="480"/>
      <c r="L9" s="481"/>
      <c r="M9" s="208">
        <v>0.2183</v>
      </c>
      <c r="N9" s="208">
        <v>0.0952</v>
      </c>
      <c r="O9" s="208">
        <v>0.1587</v>
      </c>
      <c r="P9" s="208">
        <v>0.1587</v>
      </c>
      <c r="Q9" s="208">
        <v>0.1984</v>
      </c>
      <c r="R9" s="208">
        <v>0.1707</v>
      </c>
      <c r="S9" s="85">
        <f aca="true" t="shared" si="0" ref="S9:S30">SUM(G9:R9)</f>
        <v>1</v>
      </c>
      <c r="T9" s="649">
        <v>0.7884</v>
      </c>
      <c r="U9" s="650">
        <v>0.3974</v>
      </c>
      <c r="V9" s="639" t="s">
        <v>292</v>
      </c>
    </row>
    <row r="10" spans="1:22" s="11" customFormat="1" ht="30" customHeight="1">
      <c r="A10" s="699"/>
      <c r="B10" s="684"/>
      <c r="C10" s="640"/>
      <c r="D10" s="641"/>
      <c r="E10" s="641"/>
      <c r="F10" s="92" t="s">
        <v>23</v>
      </c>
      <c r="G10" s="22"/>
      <c r="H10" s="22"/>
      <c r="I10" s="22"/>
      <c r="J10" s="482"/>
      <c r="K10" s="482"/>
      <c r="L10" s="482"/>
      <c r="M10" s="209">
        <v>0.2212</v>
      </c>
      <c r="N10" s="209">
        <v>0.0948</v>
      </c>
      <c r="O10" s="209">
        <v>0.1597</v>
      </c>
      <c r="P10" s="236"/>
      <c r="Q10" s="236"/>
      <c r="R10" s="236"/>
      <c r="S10" s="86">
        <f t="shared" si="0"/>
        <v>0.4757</v>
      </c>
      <c r="T10" s="643"/>
      <c r="U10" s="642"/>
      <c r="V10" s="640"/>
    </row>
    <row r="11" spans="1:22" s="11" customFormat="1" ht="30" customHeight="1">
      <c r="A11" s="699"/>
      <c r="B11" s="684"/>
      <c r="C11" s="640" t="s">
        <v>202</v>
      </c>
      <c r="D11" s="641" t="s">
        <v>198</v>
      </c>
      <c r="E11" s="641"/>
      <c r="F11" s="93" t="s">
        <v>22</v>
      </c>
      <c r="G11" s="22"/>
      <c r="H11" s="22"/>
      <c r="I11" s="22"/>
      <c r="J11" s="482"/>
      <c r="K11" s="482"/>
      <c r="L11" s="482"/>
      <c r="M11" s="209">
        <v>0.1509</v>
      </c>
      <c r="N11" s="209">
        <v>0.1034</v>
      </c>
      <c r="O11" s="209">
        <v>0.0755</v>
      </c>
      <c r="P11" s="209">
        <v>0.1724</v>
      </c>
      <c r="Q11" s="209">
        <v>0.2586</v>
      </c>
      <c r="R11" s="209">
        <v>0.2392</v>
      </c>
      <c r="S11" s="97">
        <f t="shared" si="0"/>
        <v>0.9999999999999999</v>
      </c>
      <c r="T11" s="643"/>
      <c r="U11" s="647">
        <v>0.3658</v>
      </c>
      <c r="V11" s="640" t="s">
        <v>293</v>
      </c>
    </row>
    <row r="12" spans="1:22" s="11" customFormat="1" ht="30" customHeight="1">
      <c r="A12" s="699"/>
      <c r="B12" s="684"/>
      <c r="C12" s="640"/>
      <c r="D12" s="641"/>
      <c r="E12" s="641"/>
      <c r="F12" s="92" t="s">
        <v>23</v>
      </c>
      <c r="G12" s="22"/>
      <c r="H12" s="22"/>
      <c r="I12" s="22"/>
      <c r="J12" s="482"/>
      <c r="K12" s="482"/>
      <c r="L12" s="482"/>
      <c r="M12" s="209">
        <v>0.1534</v>
      </c>
      <c r="N12" s="209">
        <v>0.1041</v>
      </c>
      <c r="O12" s="209">
        <v>0.0791</v>
      </c>
      <c r="P12" s="236"/>
      <c r="Q12" s="236"/>
      <c r="R12" s="236"/>
      <c r="S12" s="86">
        <f t="shared" si="0"/>
        <v>0.3366</v>
      </c>
      <c r="T12" s="643"/>
      <c r="U12" s="642"/>
      <c r="V12" s="640"/>
    </row>
    <row r="13" spans="1:22" s="11" customFormat="1" ht="30" customHeight="1">
      <c r="A13" s="699"/>
      <c r="B13" s="684"/>
      <c r="C13" s="640" t="s">
        <v>203</v>
      </c>
      <c r="D13" s="641" t="s">
        <v>198</v>
      </c>
      <c r="E13" s="641"/>
      <c r="F13" s="93" t="s">
        <v>22</v>
      </c>
      <c r="G13" s="22"/>
      <c r="H13" s="22"/>
      <c r="I13" s="22"/>
      <c r="J13" s="482"/>
      <c r="K13" s="482"/>
      <c r="L13" s="482"/>
      <c r="M13" s="209"/>
      <c r="N13" s="209"/>
      <c r="O13" s="209"/>
      <c r="P13" s="209">
        <v>0.3</v>
      </c>
      <c r="Q13" s="209">
        <v>0.3</v>
      </c>
      <c r="R13" s="209">
        <v>0.4</v>
      </c>
      <c r="S13" s="97">
        <f t="shared" si="0"/>
        <v>1</v>
      </c>
      <c r="T13" s="643"/>
      <c r="U13" s="643">
        <v>0.0008</v>
      </c>
      <c r="V13" s="640" t="s">
        <v>290</v>
      </c>
    </row>
    <row r="14" spans="1:22" s="11" customFormat="1" ht="30" customHeight="1">
      <c r="A14" s="699"/>
      <c r="B14" s="684"/>
      <c r="C14" s="640"/>
      <c r="D14" s="641"/>
      <c r="E14" s="641"/>
      <c r="F14" s="92" t="s">
        <v>23</v>
      </c>
      <c r="G14" s="23"/>
      <c r="H14" s="22"/>
      <c r="I14" s="22"/>
      <c r="J14" s="482"/>
      <c r="K14" s="482"/>
      <c r="L14" s="482"/>
      <c r="M14" s="236"/>
      <c r="N14" s="236"/>
      <c r="O14" s="236"/>
      <c r="P14" s="236"/>
      <c r="Q14" s="236"/>
      <c r="R14" s="236"/>
      <c r="S14" s="86">
        <f t="shared" si="0"/>
        <v>0</v>
      </c>
      <c r="T14" s="643"/>
      <c r="U14" s="643"/>
      <c r="V14" s="640"/>
    </row>
    <row r="15" spans="1:22" s="11" customFormat="1" ht="30" customHeight="1">
      <c r="A15" s="699"/>
      <c r="B15" s="684"/>
      <c r="C15" s="640" t="s">
        <v>204</v>
      </c>
      <c r="D15" s="641" t="s">
        <v>198</v>
      </c>
      <c r="E15" s="641"/>
      <c r="F15" s="93" t="s">
        <v>22</v>
      </c>
      <c r="G15" s="22"/>
      <c r="H15" s="22"/>
      <c r="I15" s="22"/>
      <c r="J15" s="482"/>
      <c r="K15" s="482"/>
      <c r="L15" s="482"/>
      <c r="M15" s="209">
        <v>0.226</v>
      </c>
      <c r="N15" s="209">
        <v>0.0645</v>
      </c>
      <c r="O15" s="209">
        <v>0.3871</v>
      </c>
      <c r="P15" s="209">
        <v>0.129</v>
      </c>
      <c r="Q15" s="209">
        <v>0.129</v>
      </c>
      <c r="R15" s="209">
        <v>0.0644</v>
      </c>
      <c r="S15" s="97">
        <f t="shared" si="0"/>
        <v>1</v>
      </c>
      <c r="T15" s="643"/>
      <c r="U15" s="643">
        <v>0.0244</v>
      </c>
      <c r="V15" s="640" t="s">
        <v>294</v>
      </c>
    </row>
    <row r="16" spans="1:22" s="11" customFormat="1" ht="30" customHeight="1" thickBot="1">
      <c r="A16" s="699"/>
      <c r="B16" s="684"/>
      <c r="C16" s="646"/>
      <c r="D16" s="648"/>
      <c r="E16" s="648"/>
      <c r="F16" s="94" t="s">
        <v>23</v>
      </c>
      <c r="G16" s="89"/>
      <c r="H16" s="90"/>
      <c r="I16" s="90"/>
      <c r="J16" s="483"/>
      <c r="K16" s="483"/>
      <c r="L16" s="483"/>
      <c r="M16" s="484">
        <v>0.2484</v>
      </c>
      <c r="N16" s="484">
        <v>0.0774</v>
      </c>
      <c r="O16" s="484">
        <v>0.5129</v>
      </c>
      <c r="P16" s="237"/>
      <c r="Q16" s="237"/>
      <c r="R16" s="237"/>
      <c r="S16" s="98">
        <f t="shared" si="0"/>
        <v>0.8387</v>
      </c>
      <c r="T16" s="645"/>
      <c r="U16" s="645"/>
      <c r="V16" s="640"/>
    </row>
    <row r="17" spans="1:22" s="11" customFormat="1" ht="30" customHeight="1">
      <c r="A17" s="699"/>
      <c r="B17" s="685" t="s">
        <v>245</v>
      </c>
      <c r="C17" s="639" t="s">
        <v>205</v>
      </c>
      <c r="D17" s="644" t="s">
        <v>198</v>
      </c>
      <c r="E17" s="644"/>
      <c r="F17" s="95" t="s">
        <v>22</v>
      </c>
      <c r="G17" s="29"/>
      <c r="H17" s="29"/>
      <c r="I17" s="29"/>
      <c r="J17" s="485"/>
      <c r="K17" s="485"/>
      <c r="L17" s="486"/>
      <c r="M17" s="238">
        <v>0.1518</v>
      </c>
      <c r="N17" s="238">
        <v>0.0108</v>
      </c>
      <c r="O17" s="238">
        <v>0.1897</v>
      </c>
      <c r="P17" s="238">
        <v>0.2114</v>
      </c>
      <c r="Q17" s="238">
        <v>0.2195</v>
      </c>
      <c r="R17" s="238">
        <v>0.2168</v>
      </c>
      <c r="S17" s="85">
        <f>SUM(G17:R17)</f>
        <v>1</v>
      </c>
      <c r="T17" s="642">
        <v>0.1079</v>
      </c>
      <c r="U17" s="642">
        <v>0.0995</v>
      </c>
      <c r="V17" s="689" t="s">
        <v>298</v>
      </c>
    </row>
    <row r="18" spans="1:22" s="11" customFormat="1" ht="30" customHeight="1" thickBot="1">
      <c r="A18" s="699"/>
      <c r="B18" s="686"/>
      <c r="C18" s="640"/>
      <c r="D18" s="641"/>
      <c r="E18" s="641"/>
      <c r="F18" s="92" t="s">
        <v>23</v>
      </c>
      <c r="G18" s="22"/>
      <c r="H18" s="22"/>
      <c r="I18" s="22"/>
      <c r="J18" s="482"/>
      <c r="K18" s="482"/>
      <c r="L18" s="482"/>
      <c r="M18" s="209">
        <v>0.1528</v>
      </c>
      <c r="N18" s="209">
        <v>0.0108</v>
      </c>
      <c r="O18" s="209">
        <v>0.1913</v>
      </c>
      <c r="P18" s="236"/>
      <c r="Q18" s="236"/>
      <c r="R18" s="236"/>
      <c r="S18" s="86">
        <f t="shared" si="0"/>
        <v>0.3549</v>
      </c>
      <c r="T18" s="643"/>
      <c r="U18" s="643"/>
      <c r="V18" s="689"/>
    </row>
    <row r="19" spans="1:22" s="11" customFormat="1" ht="30" customHeight="1">
      <c r="A19" s="699"/>
      <c r="B19" s="686"/>
      <c r="C19" s="640" t="s">
        <v>206</v>
      </c>
      <c r="D19" s="641" t="s">
        <v>198</v>
      </c>
      <c r="E19" s="641"/>
      <c r="F19" s="91" t="s">
        <v>22</v>
      </c>
      <c r="G19" s="29"/>
      <c r="H19" s="29"/>
      <c r="I19" s="29"/>
      <c r="J19" s="485"/>
      <c r="K19" s="485"/>
      <c r="L19" s="486"/>
      <c r="M19" s="238">
        <v>0.16</v>
      </c>
      <c r="N19" s="238">
        <v>0.2</v>
      </c>
      <c r="O19" s="238">
        <v>0.192</v>
      </c>
      <c r="P19" s="238">
        <v>0.128</v>
      </c>
      <c r="Q19" s="238">
        <v>0.16</v>
      </c>
      <c r="R19" s="238">
        <v>0.16</v>
      </c>
      <c r="S19" s="97">
        <f>SUM(G19:R19)</f>
        <v>1</v>
      </c>
      <c r="T19" s="643"/>
      <c r="U19" s="642">
        <v>0.0067</v>
      </c>
      <c r="V19" s="689" t="s">
        <v>297</v>
      </c>
    </row>
    <row r="20" spans="1:22" s="11" customFormat="1" ht="30" customHeight="1" thickBot="1">
      <c r="A20" s="699"/>
      <c r="B20" s="686"/>
      <c r="C20" s="640"/>
      <c r="D20" s="641"/>
      <c r="E20" s="641"/>
      <c r="F20" s="92" t="s">
        <v>23</v>
      </c>
      <c r="G20" s="22"/>
      <c r="H20" s="22"/>
      <c r="I20" s="22"/>
      <c r="J20" s="482"/>
      <c r="K20" s="482"/>
      <c r="L20" s="482"/>
      <c r="M20" s="209">
        <v>0.152</v>
      </c>
      <c r="N20" s="209">
        <v>0.192</v>
      </c>
      <c r="O20" s="209">
        <v>0.192</v>
      </c>
      <c r="P20" s="236"/>
      <c r="Q20" s="236"/>
      <c r="R20" s="236"/>
      <c r="S20" s="86">
        <f aca="true" t="shared" si="1" ref="S20">SUM(G20:R20)</f>
        <v>0.536</v>
      </c>
      <c r="T20" s="643"/>
      <c r="U20" s="643"/>
      <c r="V20" s="689"/>
    </row>
    <row r="21" spans="1:22" s="11" customFormat="1" ht="30" customHeight="1">
      <c r="A21" s="699"/>
      <c r="B21" s="686"/>
      <c r="C21" s="691" t="s">
        <v>207</v>
      </c>
      <c r="D21" s="641" t="s">
        <v>198</v>
      </c>
      <c r="E21" s="641"/>
      <c r="F21" s="91" t="s">
        <v>22</v>
      </c>
      <c r="G21" s="22"/>
      <c r="H21" s="22"/>
      <c r="I21" s="22"/>
      <c r="J21" s="482"/>
      <c r="K21" s="482"/>
      <c r="L21" s="482"/>
      <c r="M21" s="209"/>
      <c r="N21" s="209"/>
      <c r="O21" s="209"/>
      <c r="P21" s="209"/>
      <c r="Q21" s="209">
        <v>0.5</v>
      </c>
      <c r="R21" s="209">
        <v>0.5</v>
      </c>
      <c r="S21" s="97">
        <f>SUM(G21:R21)</f>
        <v>1</v>
      </c>
      <c r="T21" s="643"/>
      <c r="U21" s="643">
        <v>0.0016</v>
      </c>
      <c r="V21" s="689" t="s">
        <v>290</v>
      </c>
    </row>
    <row r="22" spans="1:22" s="11" customFormat="1" ht="30" customHeight="1" thickBot="1">
      <c r="A22" s="699"/>
      <c r="B22" s="686"/>
      <c r="C22" s="692"/>
      <c r="D22" s="687"/>
      <c r="E22" s="687"/>
      <c r="F22" s="92" t="s">
        <v>23</v>
      </c>
      <c r="G22" s="22"/>
      <c r="H22" s="22"/>
      <c r="I22" s="22"/>
      <c r="J22" s="482"/>
      <c r="K22" s="482"/>
      <c r="L22" s="482"/>
      <c r="M22" s="236"/>
      <c r="N22" s="236"/>
      <c r="O22" s="236"/>
      <c r="P22" s="236"/>
      <c r="Q22" s="236"/>
      <c r="R22" s="236"/>
      <c r="S22" s="98">
        <f t="shared" si="0"/>
        <v>0</v>
      </c>
      <c r="T22" s="643"/>
      <c r="U22" s="643"/>
      <c r="V22" s="690"/>
    </row>
    <row r="23" spans="1:30" s="9" customFormat="1" ht="30" customHeight="1">
      <c r="A23" s="699"/>
      <c r="B23" s="695" t="s">
        <v>200</v>
      </c>
      <c r="C23" s="697" t="s">
        <v>262</v>
      </c>
      <c r="D23" s="644" t="s">
        <v>198</v>
      </c>
      <c r="E23" s="644"/>
      <c r="F23" s="91" t="s">
        <v>22</v>
      </c>
      <c r="G23" s="21"/>
      <c r="H23" s="21"/>
      <c r="I23" s="21"/>
      <c r="J23" s="480"/>
      <c r="K23" s="480"/>
      <c r="L23" s="481"/>
      <c r="M23" s="208"/>
      <c r="N23" s="208">
        <v>0.04</v>
      </c>
      <c r="O23" s="208">
        <v>0.24</v>
      </c>
      <c r="P23" s="208">
        <v>0.24</v>
      </c>
      <c r="Q23" s="208">
        <v>0.24</v>
      </c>
      <c r="R23" s="208">
        <v>0.24</v>
      </c>
      <c r="S23" s="85">
        <f t="shared" si="0"/>
        <v>1</v>
      </c>
      <c r="T23" s="649">
        <v>0.1037</v>
      </c>
      <c r="U23" s="650">
        <v>0.0388</v>
      </c>
      <c r="V23" s="689" t="s">
        <v>296</v>
      </c>
      <c r="W23" s="10"/>
      <c r="X23" s="10"/>
      <c r="Y23" s="10"/>
      <c r="Z23" s="10"/>
      <c r="AA23" s="10"/>
      <c r="AB23" s="10"/>
      <c r="AC23" s="10"/>
      <c r="AD23" s="10"/>
    </row>
    <row r="24" spans="1:30" s="9" customFormat="1" ht="30" customHeight="1" thickBot="1">
      <c r="A24" s="699"/>
      <c r="B24" s="696"/>
      <c r="C24" s="688"/>
      <c r="D24" s="641"/>
      <c r="E24" s="641"/>
      <c r="F24" s="92" t="s">
        <v>23</v>
      </c>
      <c r="G24" s="22"/>
      <c r="H24" s="22"/>
      <c r="I24" s="22"/>
      <c r="J24" s="482"/>
      <c r="K24" s="482"/>
      <c r="L24" s="482"/>
      <c r="M24" s="209"/>
      <c r="N24" s="209">
        <v>0</v>
      </c>
      <c r="O24" s="209">
        <v>0.28</v>
      </c>
      <c r="P24" s="209"/>
      <c r="Q24" s="209"/>
      <c r="R24" s="209"/>
      <c r="S24" s="86">
        <f t="shared" si="0"/>
        <v>0.28</v>
      </c>
      <c r="T24" s="643"/>
      <c r="U24" s="642"/>
      <c r="V24" s="690"/>
      <c r="W24" s="10"/>
      <c r="X24" s="10"/>
      <c r="Y24" s="10"/>
      <c r="Z24" s="10"/>
      <c r="AA24" s="10"/>
      <c r="AB24" s="10"/>
      <c r="AC24" s="10"/>
      <c r="AD24" s="10"/>
    </row>
    <row r="25" spans="1:30" s="9" customFormat="1" ht="30" customHeight="1">
      <c r="A25" s="699"/>
      <c r="B25" s="696"/>
      <c r="C25" s="688" t="s">
        <v>263</v>
      </c>
      <c r="D25" s="641" t="s">
        <v>198</v>
      </c>
      <c r="E25" s="641"/>
      <c r="F25" s="91" t="s">
        <v>22</v>
      </c>
      <c r="G25" s="22"/>
      <c r="H25" s="22"/>
      <c r="I25" s="22"/>
      <c r="J25" s="482"/>
      <c r="K25" s="482"/>
      <c r="L25" s="482"/>
      <c r="M25" s="208"/>
      <c r="N25" s="211">
        <v>0.1</v>
      </c>
      <c r="O25" s="211">
        <v>0.225</v>
      </c>
      <c r="P25" s="211">
        <v>0.225</v>
      </c>
      <c r="Q25" s="211">
        <v>0.225</v>
      </c>
      <c r="R25" s="211">
        <v>0.225</v>
      </c>
      <c r="S25" s="85">
        <f t="shared" si="0"/>
        <v>1</v>
      </c>
      <c r="T25" s="643"/>
      <c r="U25" s="647">
        <v>0.013</v>
      </c>
      <c r="V25" s="689" t="s">
        <v>393</v>
      </c>
      <c r="W25" s="10"/>
      <c r="X25" s="10"/>
      <c r="Y25" s="10"/>
      <c r="Z25" s="10"/>
      <c r="AA25" s="10"/>
      <c r="AB25" s="10"/>
      <c r="AC25" s="10"/>
      <c r="AD25" s="10"/>
    </row>
    <row r="26" spans="1:30" s="9" customFormat="1" ht="30" customHeight="1" thickBot="1">
      <c r="A26" s="699"/>
      <c r="B26" s="696"/>
      <c r="C26" s="688"/>
      <c r="D26" s="641"/>
      <c r="E26" s="641"/>
      <c r="F26" s="92" t="s">
        <v>23</v>
      </c>
      <c r="G26" s="22"/>
      <c r="H26" s="22"/>
      <c r="I26" s="22"/>
      <c r="J26" s="482"/>
      <c r="K26" s="482"/>
      <c r="L26" s="482"/>
      <c r="M26" s="209"/>
      <c r="N26" s="487">
        <v>0.1</v>
      </c>
      <c r="O26" s="236">
        <v>0.225</v>
      </c>
      <c r="P26" s="209"/>
      <c r="Q26" s="209"/>
      <c r="R26" s="209"/>
      <c r="S26" s="86">
        <f t="shared" si="0"/>
        <v>0.325</v>
      </c>
      <c r="T26" s="643"/>
      <c r="U26" s="642"/>
      <c r="V26" s="690"/>
      <c r="W26" s="10"/>
      <c r="X26" s="10"/>
      <c r="Y26" s="10"/>
      <c r="Z26" s="10"/>
      <c r="AA26" s="10"/>
      <c r="AB26" s="10"/>
      <c r="AC26" s="10"/>
      <c r="AD26" s="10"/>
    </row>
    <row r="27" spans="1:30" s="9" customFormat="1" ht="30" customHeight="1">
      <c r="A27" s="699"/>
      <c r="B27" s="696"/>
      <c r="C27" s="688" t="s">
        <v>208</v>
      </c>
      <c r="D27" s="641" t="s">
        <v>198</v>
      </c>
      <c r="E27" s="641"/>
      <c r="F27" s="91" t="s">
        <v>22</v>
      </c>
      <c r="G27" s="22"/>
      <c r="H27" s="22"/>
      <c r="I27" s="22"/>
      <c r="J27" s="482"/>
      <c r="K27" s="482"/>
      <c r="L27" s="482"/>
      <c r="M27" s="208"/>
      <c r="N27" s="211"/>
      <c r="O27" s="211">
        <v>0.25</v>
      </c>
      <c r="P27" s="211">
        <v>0.25</v>
      </c>
      <c r="Q27" s="211">
        <v>0.25</v>
      </c>
      <c r="R27" s="211">
        <v>0.25</v>
      </c>
      <c r="S27" s="85">
        <f t="shared" si="0"/>
        <v>1</v>
      </c>
      <c r="T27" s="643"/>
      <c r="U27" s="647">
        <v>0.0389</v>
      </c>
      <c r="V27" s="693" t="s">
        <v>394</v>
      </c>
      <c r="W27" s="210"/>
      <c r="X27" s="10"/>
      <c r="Y27" s="10"/>
      <c r="Z27" s="10"/>
      <c r="AA27" s="10"/>
      <c r="AB27" s="10"/>
      <c r="AC27" s="10"/>
      <c r="AD27" s="10"/>
    </row>
    <row r="28" spans="1:30" s="9" customFormat="1" ht="30" customHeight="1" thickBot="1">
      <c r="A28" s="699"/>
      <c r="B28" s="696"/>
      <c r="C28" s="688"/>
      <c r="D28" s="641"/>
      <c r="E28" s="641"/>
      <c r="F28" s="92" t="s">
        <v>23</v>
      </c>
      <c r="G28" s="23"/>
      <c r="H28" s="22"/>
      <c r="I28" s="22"/>
      <c r="J28" s="482"/>
      <c r="K28" s="482"/>
      <c r="L28" s="482"/>
      <c r="M28" s="209"/>
      <c r="N28" s="488"/>
      <c r="O28" s="209">
        <v>0.25</v>
      </c>
      <c r="P28" s="209"/>
      <c r="Q28" s="209"/>
      <c r="R28" s="209"/>
      <c r="S28" s="86">
        <f t="shared" si="0"/>
        <v>0.25</v>
      </c>
      <c r="T28" s="643"/>
      <c r="U28" s="642"/>
      <c r="V28" s="693"/>
      <c r="W28" s="10"/>
      <c r="X28" s="10"/>
      <c r="Y28" s="10"/>
      <c r="Z28" s="10"/>
      <c r="AA28" s="10"/>
      <c r="AB28" s="10"/>
      <c r="AC28" s="10"/>
      <c r="AD28" s="10"/>
    </row>
    <row r="29" spans="1:30" s="9" customFormat="1" ht="30" customHeight="1">
      <c r="A29" s="699"/>
      <c r="B29" s="696"/>
      <c r="C29" s="688" t="s">
        <v>264</v>
      </c>
      <c r="D29" s="641" t="s">
        <v>198</v>
      </c>
      <c r="E29" s="641"/>
      <c r="F29" s="91" t="s">
        <v>22</v>
      </c>
      <c r="G29" s="22"/>
      <c r="H29" s="22"/>
      <c r="I29" s="22"/>
      <c r="J29" s="482"/>
      <c r="K29" s="482"/>
      <c r="L29" s="482"/>
      <c r="M29" s="208"/>
      <c r="N29" s="211">
        <v>0.04</v>
      </c>
      <c r="O29" s="211">
        <v>0.24</v>
      </c>
      <c r="P29" s="211">
        <v>0.24</v>
      </c>
      <c r="Q29" s="211">
        <v>0.24</v>
      </c>
      <c r="R29" s="211">
        <v>0.24</v>
      </c>
      <c r="S29" s="85">
        <f t="shared" si="0"/>
        <v>1</v>
      </c>
      <c r="T29" s="643"/>
      <c r="U29" s="647">
        <v>0.013</v>
      </c>
      <c r="V29" s="689" t="s">
        <v>395</v>
      </c>
      <c r="W29" s="10"/>
      <c r="X29" s="10"/>
      <c r="Y29" s="10"/>
      <c r="Z29" s="10"/>
      <c r="AA29" s="10"/>
      <c r="AB29" s="10"/>
      <c r="AC29" s="10"/>
      <c r="AD29" s="10"/>
    </row>
    <row r="30" spans="1:30" s="9" customFormat="1" ht="30" customHeight="1">
      <c r="A30" s="699"/>
      <c r="B30" s="696"/>
      <c r="C30" s="688"/>
      <c r="D30" s="641"/>
      <c r="E30" s="641"/>
      <c r="F30" s="92" t="s">
        <v>23</v>
      </c>
      <c r="G30" s="23"/>
      <c r="H30" s="22"/>
      <c r="I30" s="22"/>
      <c r="J30" s="482"/>
      <c r="K30" s="482"/>
      <c r="L30" s="482"/>
      <c r="M30" s="236"/>
      <c r="N30" s="236">
        <v>0.04</v>
      </c>
      <c r="O30" s="236">
        <v>0.24</v>
      </c>
      <c r="P30" s="236"/>
      <c r="Q30" s="236"/>
      <c r="R30" s="236"/>
      <c r="S30" s="86">
        <f t="shared" si="0"/>
        <v>0.27999999999999997</v>
      </c>
      <c r="T30" s="643"/>
      <c r="U30" s="642"/>
      <c r="V30" s="690"/>
      <c r="W30" s="10"/>
      <c r="X30" s="10"/>
      <c r="Y30" s="10"/>
      <c r="Z30" s="10"/>
      <c r="AA30" s="10"/>
      <c r="AB30" s="10"/>
      <c r="AC30" s="10"/>
      <c r="AD30" s="10"/>
    </row>
    <row r="31" spans="1:33" s="13" customFormat="1" ht="26.25" customHeight="1" thickBot="1">
      <c r="A31" s="694" t="s">
        <v>24</v>
      </c>
      <c r="B31" s="664"/>
      <c r="C31" s="664"/>
      <c r="D31" s="664"/>
      <c r="E31" s="664"/>
      <c r="F31" s="664"/>
      <c r="G31" s="664"/>
      <c r="H31" s="664"/>
      <c r="I31" s="664"/>
      <c r="J31" s="664"/>
      <c r="K31" s="664"/>
      <c r="L31" s="664"/>
      <c r="M31" s="664"/>
      <c r="N31" s="664"/>
      <c r="O31" s="664"/>
      <c r="P31" s="664"/>
      <c r="Q31" s="664"/>
      <c r="R31" s="664"/>
      <c r="S31" s="664"/>
      <c r="T31" s="99">
        <f>SUM(T9:T30)</f>
        <v>1</v>
      </c>
      <c r="U31" s="162">
        <f>SUM(U9:U30)</f>
        <v>0.9999000000000001</v>
      </c>
      <c r="V31" s="66"/>
      <c r="W31" s="12"/>
      <c r="X31" s="12"/>
      <c r="Y31" s="12"/>
      <c r="Z31" s="12"/>
      <c r="AA31" s="12"/>
      <c r="AB31" s="12"/>
      <c r="AC31" s="12"/>
      <c r="AD31" s="12"/>
      <c r="AE31" s="12"/>
      <c r="AF31" s="12"/>
      <c r="AG31" s="12"/>
    </row>
    <row r="32" spans="1:21" ht="15">
      <c r="A32" s="11"/>
      <c r="B32" s="11"/>
      <c r="C32" s="17"/>
      <c r="D32" s="11"/>
      <c r="E32" s="11"/>
      <c r="F32" s="12"/>
      <c r="G32" s="11"/>
      <c r="H32" s="11"/>
      <c r="I32" s="11"/>
      <c r="J32" s="11"/>
      <c r="K32" s="11"/>
      <c r="L32" s="11"/>
      <c r="M32" s="11"/>
      <c r="N32" s="14"/>
      <c r="O32" s="14"/>
      <c r="P32" s="14"/>
      <c r="Q32" s="14"/>
      <c r="R32" s="14"/>
      <c r="S32" s="14"/>
      <c r="T32" s="14"/>
      <c r="U32" s="14"/>
    </row>
    <row r="33" spans="1:21" ht="15">
      <c r="A33" s="11"/>
      <c r="B33" s="11"/>
      <c r="C33" s="17"/>
      <c r="D33" s="11"/>
      <c r="E33" s="11"/>
      <c r="F33" s="12"/>
      <c r="G33" s="11"/>
      <c r="H33" s="11"/>
      <c r="I33" s="11"/>
      <c r="J33" s="11"/>
      <c r="K33" s="11"/>
      <c r="L33" s="11"/>
      <c r="M33" s="11"/>
      <c r="N33" s="14"/>
      <c r="O33" s="14"/>
      <c r="P33" s="14"/>
      <c r="Q33" s="14"/>
      <c r="R33" s="14"/>
      <c r="S33" s="14"/>
      <c r="T33" s="14"/>
      <c r="U33" s="14"/>
    </row>
    <row r="34" spans="2:21" ht="15" customHeight="1">
      <c r="B34" s="251" t="s">
        <v>67</v>
      </c>
      <c r="C34" s="4"/>
      <c r="D34" s="4"/>
      <c r="E34" s="4"/>
      <c r="F34" s="4"/>
      <c r="G34" s="4"/>
      <c r="H34" s="4"/>
      <c r="I34" s="20"/>
      <c r="J34" s="11"/>
      <c r="K34" s="11"/>
      <c r="L34" s="11"/>
      <c r="M34" s="11"/>
      <c r="N34" s="11"/>
      <c r="O34" s="14"/>
      <c r="P34" s="14"/>
      <c r="Q34" s="14"/>
      <c r="R34" s="14"/>
      <c r="S34" s="14"/>
      <c r="T34" s="14"/>
      <c r="U34" s="14"/>
    </row>
    <row r="35" spans="2:21" ht="15">
      <c r="B35" s="246" t="s">
        <v>68</v>
      </c>
      <c r="C35" s="553" t="s">
        <v>69</v>
      </c>
      <c r="D35" s="553"/>
      <c r="E35" s="553"/>
      <c r="F35" s="553"/>
      <c r="G35" s="553"/>
      <c r="H35" s="553"/>
      <c r="I35" s="553"/>
      <c r="J35" s="554" t="s">
        <v>70</v>
      </c>
      <c r="K35" s="554"/>
      <c r="L35" s="554"/>
      <c r="M35" s="554"/>
      <c r="N35" s="554"/>
      <c r="O35" s="554"/>
      <c r="P35" s="554"/>
      <c r="Q35" s="14"/>
      <c r="R35" s="14"/>
      <c r="S35" s="14"/>
      <c r="T35" s="14"/>
      <c r="U35" s="14"/>
    </row>
    <row r="36" spans="1:21" ht="15">
      <c r="A36" s="11"/>
      <c r="B36" s="248">
        <v>12</v>
      </c>
      <c r="C36" s="551" t="s">
        <v>303</v>
      </c>
      <c r="D36" s="551"/>
      <c r="E36" s="551"/>
      <c r="F36" s="551"/>
      <c r="G36" s="551"/>
      <c r="H36" s="551"/>
      <c r="I36" s="551"/>
      <c r="J36" s="551" t="s">
        <v>302</v>
      </c>
      <c r="K36" s="551"/>
      <c r="L36" s="551"/>
      <c r="M36" s="551"/>
      <c r="N36" s="551"/>
      <c r="O36" s="551"/>
      <c r="P36" s="551"/>
      <c r="Q36" s="14"/>
      <c r="R36" s="14"/>
      <c r="S36" s="14"/>
      <c r="T36" s="14"/>
      <c r="U36" s="14"/>
    </row>
    <row r="37" spans="1:21" ht="15">
      <c r="A37" s="11"/>
      <c r="B37" s="11"/>
      <c r="C37" s="17"/>
      <c r="D37" s="11"/>
      <c r="E37" s="11"/>
      <c r="F37" s="12"/>
      <c r="G37" s="11"/>
      <c r="H37" s="11"/>
      <c r="I37" s="11"/>
      <c r="J37" s="11"/>
      <c r="K37" s="11"/>
      <c r="L37" s="11"/>
      <c r="M37" s="11"/>
      <c r="N37" s="14"/>
      <c r="O37" s="14"/>
      <c r="P37" s="14"/>
      <c r="Q37" s="14"/>
      <c r="R37" s="14"/>
      <c r="S37" s="14"/>
      <c r="T37" s="14"/>
      <c r="U37" s="14"/>
    </row>
    <row r="38" spans="1:21" ht="15">
      <c r="A38" s="11"/>
      <c r="B38" s="11"/>
      <c r="C38" s="17"/>
      <c r="D38" s="11"/>
      <c r="E38" s="11"/>
      <c r="F38" s="12"/>
      <c r="G38" s="11"/>
      <c r="H38" s="11"/>
      <c r="I38" s="11"/>
      <c r="J38" s="11"/>
      <c r="K38" s="11"/>
      <c r="L38" s="11"/>
      <c r="M38" s="11"/>
      <c r="N38" s="14"/>
      <c r="O38" s="14"/>
      <c r="P38" s="14"/>
      <c r="Q38" s="14"/>
      <c r="R38" s="14"/>
      <c r="S38" s="14"/>
      <c r="T38" s="14"/>
      <c r="U38" s="14"/>
    </row>
    <row r="39" spans="1:21" ht="15">
      <c r="A39" s="11"/>
      <c r="B39" s="11"/>
      <c r="C39" s="17"/>
      <c r="D39" s="11"/>
      <c r="E39" s="11"/>
      <c r="F39" s="12"/>
      <c r="G39" s="11"/>
      <c r="H39" s="11"/>
      <c r="I39" s="11"/>
      <c r="J39" s="11"/>
      <c r="K39" s="11"/>
      <c r="L39" s="11"/>
      <c r="M39" s="11"/>
      <c r="N39" s="14"/>
      <c r="O39" s="14"/>
      <c r="P39" s="14"/>
      <c r="Q39" s="14"/>
      <c r="R39" s="14"/>
      <c r="S39" s="14"/>
      <c r="T39" s="14"/>
      <c r="U39" s="14"/>
    </row>
    <row r="40" spans="1:21" ht="15">
      <c r="A40" s="11"/>
      <c r="B40" s="11"/>
      <c r="C40" s="17"/>
      <c r="D40" s="11"/>
      <c r="E40" s="11"/>
      <c r="F40" s="12"/>
      <c r="G40" s="11"/>
      <c r="H40" s="11"/>
      <c r="I40" s="11"/>
      <c r="J40" s="11"/>
      <c r="K40" s="11"/>
      <c r="L40" s="11"/>
      <c r="M40" s="11"/>
      <c r="N40" s="14"/>
      <c r="O40" s="14"/>
      <c r="P40" s="14"/>
      <c r="Q40" s="14"/>
      <c r="R40" s="14"/>
      <c r="S40" s="14"/>
      <c r="T40" s="14"/>
      <c r="U40" s="14"/>
    </row>
    <row r="41" spans="1:21" ht="15">
      <c r="A41" s="11"/>
      <c r="B41" s="11"/>
      <c r="C41" s="17"/>
      <c r="D41" s="11"/>
      <c r="E41" s="11"/>
      <c r="F41" s="12"/>
      <c r="G41" s="11"/>
      <c r="H41" s="11"/>
      <c r="I41" s="11"/>
      <c r="J41" s="11"/>
      <c r="K41" s="11"/>
      <c r="L41" s="11"/>
      <c r="M41" s="11"/>
      <c r="N41" s="14"/>
      <c r="O41" s="14"/>
      <c r="P41" s="14"/>
      <c r="Q41" s="14"/>
      <c r="R41" s="14"/>
      <c r="S41" s="14"/>
      <c r="T41" s="14"/>
      <c r="U41" s="14"/>
    </row>
    <row r="42" spans="1:21" ht="15">
      <c r="A42" s="11"/>
      <c r="B42" s="11"/>
      <c r="C42" s="17"/>
      <c r="D42" s="11"/>
      <c r="E42" s="11"/>
      <c r="F42" s="12"/>
      <c r="G42" s="11"/>
      <c r="H42" s="11"/>
      <c r="I42" s="11"/>
      <c r="J42" s="11"/>
      <c r="K42" s="11"/>
      <c r="L42" s="11"/>
      <c r="M42" s="11"/>
      <c r="N42" s="14"/>
      <c r="O42" s="14"/>
      <c r="P42" s="14"/>
      <c r="Q42" s="14"/>
      <c r="R42" s="14"/>
      <c r="S42" s="14"/>
      <c r="T42" s="14"/>
      <c r="U42" s="14"/>
    </row>
    <row r="43" spans="1:21" ht="15">
      <c r="A43" s="11"/>
      <c r="B43" s="11"/>
      <c r="C43" s="17"/>
      <c r="D43" s="11"/>
      <c r="E43" s="11"/>
      <c r="F43" s="12"/>
      <c r="G43" s="11"/>
      <c r="H43" s="11"/>
      <c r="I43" s="11"/>
      <c r="J43" s="11"/>
      <c r="K43" s="11"/>
      <c r="L43" s="11"/>
      <c r="M43" s="11"/>
      <c r="N43" s="14"/>
      <c r="O43" s="14"/>
      <c r="P43" s="14"/>
      <c r="Q43" s="14"/>
      <c r="R43" s="14"/>
      <c r="S43" s="14"/>
      <c r="T43" s="14"/>
      <c r="U43" s="14"/>
    </row>
    <row r="44" spans="1:21" ht="15">
      <c r="A44" s="11"/>
      <c r="B44" s="11"/>
      <c r="C44" s="17"/>
      <c r="D44" s="11"/>
      <c r="E44" s="11"/>
      <c r="F44" s="12"/>
      <c r="G44" s="11"/>
      <c r="H44" s="11"/>
      <c r="I44" s="11"/>
      <c r="J44" s="11"/>
      <c r="K44" s="11"/>
      <c r="L44" s="11"/>
      <c r="M44" s="11"/>
      <c r="N44" s="14"/>
      <c r="O44" s="14"/>
      <c r="P44" s="14"/>
      <c r="Q44" s="14"/>
      <c r="R44" s="14"/>
      <c r="S44" s="14"/>
      <c r="T44" s="14"/>
      <c r="U44" s="14"/>
    </row>
    <row r="45" spans="1:21" ht="15">
      <c r="A45" s="11"/>
      <c r="B45" s="11"/>
      <c r="C45" s="17"/>
      <c r="D45" s="11"/>
      <c r="E45" s="11"/>
      <c r="F45" s="12"/>
      <c r="G45" s="11"/>
      <c r="H45" s="11"/>
      <c r="I45" s="11"/>
      <c r="J45" s="11"/>
      <c r="K45" s="11"/>
      <c r="L45" s="11"/>
      <c r="M45" s="11"/>
      <c r="N45" s="14"/>
      <c r="O45" s="14"/>
      <c r="P45" s="14"/>
      <c r="Q45" s="14"/>
      <c r="R45" s="14"/>
      <c r="S45" s="14"/>
      <c r="T45" s="14"/>
      <c r="U45" s="14"/>
    </row>
    <row r="46" spans="1:21" ht="15">
      <c r="A46" s="11"/>
      <c r="B46" s="11"/>
      <c r="C46" s="17"/>
      <c r="D46" s="11"/>
      <c r="E46" s="11"/>
      <c r="F46" s="12"/>
      <c r="G46" s="11"/>
      <c r="H46" s="11"/>
      <c r="I46" s="11"/>
      <c r="J46" s="11"/>
      <c r="K46" s="11"/>
      <c r="L46" s="11"/>
      <c r="M46" s="11"/>
      <c r="N46" s="14"/>
      <c r="O46" s="14"/>
      <c r="P46" s="14"/>
      <c r="Q46" s="14"/>
      <c r="R46" s="14"/>
      <c r="S46" s="14"/>
      <c r="T46" s="14"/>
      <c r="U46" s="14"/>
    </row>
    <row r="47" spans="1:21" ht="15">
      <c r="A47" s="11"/>
      <c r="B47" s="11"/>
      <c r="C47" s="17"/>
      <c r="D47" s="11"/>
      <c r="E47" s="11"/>
      <c r="F47" s="12"/>
      <c r="G47" s="11"/>
      <c r="H47" s="11"/>
      <c r="I47" s="11"/>
      <c r="J47" s="11"/>
      <c r="K47" s="11"/>
      <c r="L47" s="11"/>
      <c r="M47" s="11"/>
      <c r="N47" s="14"/>
      <c r="O47" s="14"/>
      <c r="P47" s="14"/>
      <c r="Q47" s="14"/>
      <c r="R47" s="14"/>
      <c r="S47" s="14"/>
      <c r="T47" s="14"/>
      <c r="U47" s="14"/>
    </row>
    <row r="48" spans="1:21" ht="15">
      <c r="A48" s="11"/>
      <c r="B48" s="11"/>
      <c r="C48" s="17"/>
      <c r="D48" s="11"/>
      <c r="E48" s="11"/>
      <c r="F48" s="12"/>
      <c r="G48" s="11"/>
      <c r="H48" s="11"/>
      <c r="I48" s="11"/>
      <c r="J48" s="11"/>
      <c r="K48" s="11"/>
      <c r="L48" s="11"/>
      <c r="M48" s="11"/>
      <c r="N48" s="14"/>
      <c r="O48" s="14"/>
      <c r="P48" s="14"/>
      <c r="Q48" s="14"/>
      <c r="R48" s="14"/>
      <c r="S48" s="14"/>
      <c r="T48" s="14"/>
      <c r="U48" s="14"/>
    </row>
    <row r="49" spans="1:21" ht="15">
      <c r="A49" s="11"/>
      <c r="B49" s="11"/>
      <c r="C49" s="17"/>
      <c r="D49" s="11"/>
      <c r="E49" s="11"/>
      <c r="F49" s="12"/>
      <c r="G49" s="11"/>
      <c r="H49" s="11"/>
      <c r="I49" s="11"/>
      <c r="J49" s="11"/>
      <c r="K49" s="11"/>
      <c r="L49" s="11"/>
      <c r="M49" s="11"/>
      <c r="N49" s="14"/>
      <c r="O49" s="14"/>
      <c r="P49" s="14"/>
      <c r="Q49" s="14"/>
      <c r="R49" s="14"/>
      <c r="S49" s="14"/>
      <c r="T49" s="14"/>
      <c r="U49" s="14"/>
    </row>
    <row r="50" spans="1:21" ht="15">
      <c r="A50" s="11"/>
      <c r="B50" s="11"/>
      <c r="C50" s="17"/>
      <c r="D50" s="11"/>
      <c r="E50" s="11"/>
      <c r="F50" s="12"/>
      <c r="G50" s="11"/>
      <c r="H50" s="11"/>
      <c r="I50" s="11"/>
      <c r="J50" s="11"/>
      <c r="K50" s="11"/>
      <c r="L50" s="11"/>
      <c r="M50" s="11"/>
      <c r="N50" s="14"/>
      <c r="O50" s="14"/>
      <c r="P50" s="14"/>
      <c r="Q50" s="14"/>
      <c r="R50" s="14"/>
      <c r="S50" s="14"/>
      <c r="T50" s="14"/>
      <c r="U50" s="14"/>
    </row>
    <row r="51" spans="1:21" ht="15">
      <c r="A51" s="11"/>
      <c r="B51" s="11"/>
      <c r="C51" s="17"/>
      <c r="D51" s="11"/>
      <c r="E51" s="11"/>
      <c r="F51" s="12"/>
      <c r="G51" s="11"/>
      <c r="H51" s="11"/>
      <c r="I51" s="11"/>
      <c r="J51" s="11"/>
      <c r="K51" s="11"/>
      <c r="L51" s="11"/>
      <c r="M51" s="11"/>
      <c r="N51" s="14"/>
      <c r="O51" s="14"/>
      <c r="P51" s="14"/>
      <c r="Q51" s="14"/>
      <c r="R51" s="14"/>
      <c r="S51" s="14"/>
      <c r="T51" s="14"/>
      <c r="U51" s="14"/>
    </row>
    <row r="52" spans="1:21" ht="15">
      <c r="A52" s="11"/>
      <c r="B52" s="11"/>
      <c r="C52" s="17"/>
      <c r="D52" s="11"/>
      <c r="E52" s="11"/>
      <c r="F52" s="12"/>
      <c r="G52" s="11"/>
      <c r="H52" s="11"/>
      <c r="I52" s="11"/>
      <c r="J52" s="11"/>
      <c r="K52" s="11"/>
      <c r="L52" s="11"/>
      <c r="M52" s="11"/>
      <c r="N52" s="14"/>
      <c r="O52" s="14"/>
      <c r="P52" s="14"/>
      <c r="Q52" s="14"/>
      <c r="R52" s="14"/>
      <c r="S52" s="14"/>
      <c r="T52" s="14"/>
      <c r="U52" s="14"/>
    </row>
    <row r="53" spans="1:21" ht="15">
      <c r="A53" s="11"/>
      <c r="B53" s="11"/>
      <c r="C53" s="17"/>
      <c r="D53" s="11"/>
      <c r="E53" s="11"/>
      <c r="F53" s="12"/>
      <c r="G53" s="11"/>
      <c r="H53" s="11"/>
      <c r="I53" s="11"/>
      <c r="J53" s="11"/>
      <c r="K53" s="11"/>
      <c r="L53" s="11"/>
      <c r="M53" s="11"/>
      <c r="N53" s="14"/>
      <c r="O53" s="14"/>
      <c r="P53" s="14"/>
      <c r="Q53" s="14"/>
      <c r="R53" s="14"/>
      <c r="S53" s="14"/>
      <c r="T53" s="14"/>
      <c r="U53" s="14"/>
    </row>
    <row r="54" spans="1:21" ht="15">
      <c r="A54" s="11"/>
      <c r="B54" s="11"/>
      <c r="C54" s="17"/>
      <c r="D54" s="11"/>
      <c r="E54" s="11"/>
      <c r="F54" s="12"/>
      <c r="G54" s="11"/>
      <c r="H54" s="11"/>
      <c r="I54" s="11"/>
      <c r="J54" s="11"/>
      <c r="K54" s="11"/>
      <c r="L54" s="11"/>
      <c r="M54" s="11"/>
      <c r="N54" s="14"/>
      <c r="O54" s="14"/>
      <c r="P54" s="14"/>
      <c r="Q54" s="14"/>
      <c r="R54" s="14"/>
      <c r="S54" s="14"/>
      <c r="T54" s="14"/>
      <c r="U54" s="14"/>
    </row>
    <row r="55" spans="1:21" ht="15">
      <c r="A55" s="11"/>
      <c r="B55" s="11"/>
      <c r="C55" s="17"/>
      <c r="D55" s="11"/>
      <c r="E55" s="11"/>
      <c r="F55" s="12"/>
      <c r="G55" s="11"/>
      <c r="H55" s="11"/>
      <c r="I55" s="11"/>
      <c r="J55" s="11"/>
      <c r="K55" s="11"/>
      <c r="L55" s="11"/>
      <c r="M55" s="11"/>
      <c r="N55" s="14"/>
      <c r="O55" s="14"/>
      <c r="P55" s="14"/>
      <c r="Q55" s="14"/>
      <c r="R55" s="14"/>
      <c r="S55" s="14"/>
      <c r="T55" s="14"/>
      <c r="U55" s="14"/>
    </row>
    <row r="56" spans="1:21" ht="15">
      <c r="A56" s="11"/>
      <c r="B56" s="11"/>
      <c r="C56" s="17"/>
      <c r="D56" s="11"/>
      <c r="E56" s="11"/>
      <c r="F56" s="12"/>
      <c r="G56" s="11"/>
      <c r="H56" s="11"/>
      <c r="I56" s="11"/>
      <c r="J56" s="11"/>
      <c r="K56" s="11"/>
      <c r="L56" s="11"/>
      <c r="M56" s="11"/>
      <c r="N56" s="14"/>
      <c r="O56" s="14"/>
      <c r="P56" s="14"/>
      <c r="Q56" s="14"/>
      <c r="R56" s="14"/>
      <c r="S56" s="14"/>
      <c r="T56" s="14"/>
      <c r="U56" s="14"/>
    </row>
    <row r="57" spans="1:21" ht="15">
      <c r="A57" s="11"/>
      <c r="B57" s="11"/>
      <c r="C57" s="17"/>
      <c r="D57" s="11"/>
      <c r="E57" s="11"/>
      <c r="F57" s="12"/>
      <c r="G57" s="11"/>
      <c r="H57" s="11"/>
      <c r="I57" s="11"/>
      <c r="J57" s="11"/>
      <c r="K57" s="11"/>
      <c r="L57" s="11"/>
      <c r="M57" s="11"/>
      <c r="N57" s="14"/>
      <c r="O57" s="14"/>
      <c r="P57" s="14"/>
      <c r="Q57" s="14"/>
      <c r="R57" s="14"/>
      <c r="S57" s="14"/>
      <c r="T57" s="14"/>
      <c r="U57" s="14"/>
    </row>
    <row r="58" spans="1:21" ht="15">
      <c r="A58" s="11"/>
      <c r="B58" s="11"/>
      <c r="C58" s="17"/>
      <c r="D58" s="11"/>
      <c r="E58" s="11"/>
      <c r="F58" s="12"/>
      <c r="G58" s="11"/>
      <c r="H58" s="11"/>
      <c r="I58" s="11"/>
      <c r="J58" s="11"/>
      <c r="K58" s="11"/>
      <c r="L58" s="11"/>
      <c r="M58" s="11"/>
      <c r="N58" s="14"/>
      <c r="O58" s="14"/>
      <c r="P58" s="14"/>
      <c r="Q58" s="14"/>
      <c r="R58" s="14"/>
      <c r="S58" s="14"/>
      <c r="T58" s="14"/>
      <c r="U58" s="14"/>
    </row>
    <row r="59" spans="1:21" ht="15">
      <c r="A59" s="11"/>
      <c r="B59" s="11"/>
      <c r="C59" s="17"/>
      <c r="D59" s="11"/>
      <c r="E59" s="11"/>
      <c r="F59" s="12"/>
      <c r="G59" s="11"/>
      <c r="H59" s="11"/>
      <c r="I59" s="11"/>
      <c r="J59" s="11"/>
      <c r="K59" s="11"/>
      <c r="L59" s="11"/>
      <c r="M59" s="11"/>
      <c r="N59" s="14"/>
      <c r="O59" s="14"/>
      <c r="P59" s="14"/>
      <c r="Q59" s="14"/>
      <c r="R59" s="14"/>
      <c r="S59" s="14"/>
      <c r="T59" s="14"/>
      <c r="U59" s="14"/>
    </row>
    <row r="60" spans="1:21" ht="15">
      <c r="A60" s="11"/>
      <c r="B60" s="11"/>
      <c r="C60" s="17"/>
      <c r="D60" s="11"/>
      <c r="E60" s="11"/>
      <c r="F60" s="12"/>
      <c r="G60" s="11"/>
      <c r="H60" s="11"/>
      <c r="I60" s="11"/>
      <c r="J60" s="11"/>
      <c r="K60" s="11"/>
      <c r="L60" s="11"/>
      <c r="M60" s="11"/>
      <c r="N60" s="14"/>
      <c r="O60" s="14"/>
      <c r="P60" s="14"/>
      <c r="Q60" s="14"/>
      <c r="R60" s="14"/>
      <c r="S60" s="14"/>
      <c r="T60" s="14"/>
      <c r="U60" s="14"/>
    </row>
    <row r="61" spans="1:21" ht="15">
      <c r="A61" s="11"/>
      <c r="B61" s="11"/>
      <c r="C61" s="17"/>
      <c r="D61" s="11"/>
      <c r="E61" s="11"/>
      <c r="F61" s="12"/>
      <c r="G61" s="11"/>
      <c r="H61" s="11"/>
      <c r="I61" s="11"/>
      <c r="J61" s="11"/>
      <c r="K61" s="11"/>
      <c r="L61" s="11"/>
      <c r="M61" s="11"/>
      <c r="N61" s="14"/>
      <c r="O61" s="14"/>
      <c r="P61" s="14"/>
      <c r="Q61" s="14"/>
      <c r="R61" s="14"/>
      <c r="S61" s="14"/>
      <c r="T61" s="14"/>
      <c r="U61" s="14"/>
    </row>
    <row r="62" spans="1:21" ht="15">
      <c r="A62" s="11"/>
      <c r="B62" s="11"/>
      <c r="C62" s="17"/>
      <c r="D62" s="11"/>
      <c r="E62" s="11"/>
      <c r="F62" s="12"/>
      <c r="G62" s="11"/>
      <c r="H62" s="11"/>
      <c r="I62" s="11"/>
      <c r="J62" s="11"/>
      <c r="K62" s="11"/>
      <c r="L62" s="11"/>
      <c r="M62" s="11"/>
      <c r="N62" s="14"/>
      <c r="O62" s="14"/>
      <c r="P62" s="14"/>
      <c r="Q62" s="14"/>
      <c r="R62" s="14"/>
      <c r="S62" s="14"/>
      <c r="T62" s="14"/>
      <c r="U62" s="14"/>
    </row>
    <row r="63" spans="1:21" ht="15">
      <c r="A63" s="11"/>
      <c r="B63" s="11"/>
      <c r="C63" s="17"/>
      <c r="D63" s="11"/>
      <c r="E63" s="11"/>
      <c r="F63" s="12"/>
      <c r="G63" s="11"/>
      <c r="H63" s="11"/>
      <c r="I63" s="11"/>
      <c r="J63" s="11"/>
      <c r="K63" s="11"/>
      <c r="L63" s="11"/>
      <c r="M63" s="11"/>
      <c r="N63" s="14"/>
      <c r="O63" s="14"/>
      <c r="P63" s="14"/>
      <c r="Q63" s="14"/>
      <c r="R63" s="14"/>
      <c r="S63" s="14"/>
      <c r="T63" s="14"/>
      <c r="U63" s="14"/>
    </row>
    <row r="64" spans="1:21" ht="15">
      <c r="A64" s="11"/>
      <c r="B64" s="11"/>
      <c r="C64" s="17"/>
      <c r="D64" s="11"/>
      <c r="E64" s="11"/>
      <c r="F64" s="12"/>
      <c r="G64" s="11"/>
      <c r="H64" s="11"/>
      <c r="I64" s="11"/>
      <c r="J64" s="11"/>
      <c r="K64" s="11"/>
      <c r="L64" s="11"/>
      <c r="M64" s="11"/>
      <c r="N64" s="14"/>
      <c r="O64" s="14"/>
      <c r="P64" s="14"/>
      <c r="Q64" s="14"/>
      <c r="R64" s="14"/>
      <c r="S64" s="14"/>
      <c r="T64" s="14"/>
      <c r="U64" s="14"/>
    </row>
    <row r="65" spans="1:21" ht="15">
      <c r="A65" s="11"/>
      <c r="B65" s="11"/>
      <c r="C65" s="17"/>
      <c r="D65" s="11"/>
      <c r="E65" s="11"/>
      <c r="F65" s="12"/>
      <c r="G65" s="11"/>
      <c r="H65" s="11"/>
      <c r="I65" s="11"/>
      <c r="J65" s="11"/>
      <c r="K65" s="11"/>
      <c r="L65" s="11"/>
      <c r="M65" s="11"/>
      <c r="N65" s="14"/>
      <c r="O65" s="14"/>
      <c r="P65" s="14"/>
      <c r="Q65" s="14"/>
      <c r="R65" s="14"/>
      <c r="S65" s="14"/>
      <c r="T65" s="14"/>
      <c r="U65" s="14"/>
    </row>
    <row r="66" spans="1:21" ht="15">
      <c r="A66" s="11"/>
      <c r="B66" s="11"/>
      <c r="C66" s="17"/>
      <c r="D66" s="11"/>
      <c r="E66" s="11"/>
      <c r="F66" s="12"/>
      <c r="G66" s="11"/>
      <c r="H66" s="11"/>
      <c r="I66" s="11"/>
      <c r="J66" s="11"/>
      <c r="K66" s="11"/>
      <c r="L66" s="11"/>
      <c r="M66" s="11"/>
      <c r="N66" s="14"/>
      <c r="O66" s="14"/>
      <c r="P66" s="14"/>
      <c r="Q66" s="14"/>
      <c r="R66" s="14"/>
      <c r="S66" s="14"/>
      <c r="T66" s="14"/>
      <c r="U66" s="14"/>
    </row>
    <row r="67" spans="1:21" ht="15">
      <c r="A67" s="11"/>
      <c r="B67" s="11"/>
      <c r="C67" s="17"/>
      <c r="D67" s="11"/>
      <c r="E67" s="11"/>
      <c r="F67" s="12"/>
      <c r="G67" s="11"/>
      <c r="H67" s="11"/>
      <c r="I67" s="11"/>
      <c r="J67" s="11"/>
      <c r="K67" s="11"/>
      <c r="L67" s="11"/>
      <c r="M67" s="11"/>
      <c r="N67" s="14"/>
      <c r="O67" s="14"/>
      <c r="P67" s="14"/>
      <c r="Q67" s="14"/>
      <c r="R67" s="14"/>
      <c r="S67" s="14"/>
      <c r="T67" s="14"/>
      <c r="U67" s="14"/>
    </row>
    <row r="68" spans="1:21" ht="15">
      <c r="A68" s="11"/>
      <c r="B68" s="11"/>
      <c r="C68" s="17"/>
      <c r="D68" s="11"/>
      <c r="E68" s="11"/>
      <c r="F68" s="12"/>
      <c r="G68" s="11"/>
      <c r="H68" s="11"/>
      <c r="I68" s="11"/>
      <c r="J68" s="11"/>
      <c r="K68" s="11"/>
      <c r="L68" s="11"/>
      <c r="M68" s="11"/>
      <c r="N68" s="14"/>
      <c r="O68" s="14"/>
      <c r="P68" s="14"/>
      <c r="Q68" s="14"/>
      <c r="R68" s="14"/>
      <c r="S68" s="14"/>
      <c r="T68" s="14"/>
      <c r="U68" s="14"/>
    </row>
    <row r="69" spans="1:21" ht="15">
      <c r="A69" s="11"/>
      <c r="B69" s="11"/>
      <c r="C69" s="17"/>
      <c r="D69" s="11"/>
      <c r="E69" s="11"/>
      <c r="F69" s="12"/>
      <c r="G69" s="11"/>
      <c r="H69" s="11"/>
      <c r="I69" s="11"/>
      <c r="J69" s="11"/>
      <c r="K69" s="11"/>
      <c r="L69" s="11"/>
      <c r="M69" s="11"/>
      <c r="N69" s="14"/>
      <c r="O69" s="14"/>
      <c r="P69" s="14"/>
      <c r="Q69" s="14"/>
      <c r="R69" s="14"/>
      <c r="S69" s="14"/>
      <c r="T69" s="14"/>
      <c r="U69" s="14"/>
    </row>
    <row r="70" spans="1:21" ht="15">
      <c r="A70" s="11"/>
      <c r="B70" s="11"/>
      <c r="C70" s="17"/>
      <c r="D70" s="11"/>
      <c r="E70" s="11"/>
      <c r="F70" s="12"/>
      <c r="G70" s="11"/>
      <c r="H70" s="11"/>
      <c r="I70" s="11"/>
      <c r="J70" s="11"/>
      <c r="K70" s="11"/>
      <c r="L70" s="11"/>
      <c r="M70" s="11"/>
      <c r="N70" s="14"/>
      <c r="O70" s="14"/>
      <c r="P70" s="14"/>
      <c r="Q70" s="14"/>
      <c r="R70" s="14"/>
      <c r="S70" s="14"/>
      <c r="T70" s="14"/>
      <c r="U70" s="14"/>
    </row>
    <row r="71" spans="1:21" ht="15">
      <c r="A71" s="11"/>
      <c r="B71" s="11"/>
      <c r="C71" s="17"/>
      <c r="D71" s="11"/>
      <c r="E71" s="11"/>
      <c r="F71" s="12"/>
      <c r="G71" s="11"/>
      <c r="H71" s="11"/>
      <c r="I71" s="11"/>
      <c r="J71" s="11"/>
      <c r="K71" s="11"/>
      <c r="L71" s="11"/>
      <c r="M71" s="11"/>
      <c r="N71" s="14"/>
      <c r="O71" s="14"/>
      <c r="P71" s="14"/>
      <c r="Q71" s="14"/>
      <c r="R71" s="14"/>
      <c r="S71" s="14"/>
      <c r="T71" s="14"/>
      <c r="U71" s="14"/>
    </row>
    <row r="72" spans="1:21" ht="15">
      <c r="A72" s="11"/>
      <c r="B72" s="11"/>
      <c r="C72" s="17"/>
      <c r="D72" s="11"/>
      <c r="E72" s="11"/>
      <c r="F72" s="12"/>
      <c r="G72" s="11"/>
      <c r="H72" s="11"/>
      <c r="I72" s="11"/>
      <c r="J72" s="11"/>
      <c r="K72" s="11"/>
      <c r="L72" s="11"/>
      <c r="M72" s="11"/>
      <c r="N72" s="14"/>
      <c r="O72" s="14"/>
      <c r="P72" s="14"/>
      <c r="Q72" s="14"/>
      <c r="R72" s="14"/>
      <c r="S72" s="14"/>
      <c r="T72" s="14"/>
      <c r="U72" s="14"/>
    </row>
    <row r="73" spans="1:21" ht="15">
      <c r="A73" s="11"/>
      <c r="B73" s="11"/>
      <c r="C73" s="17"/>
      <c r="D73" s="11"/>
      <c r="E73" s="11"/>
      <c r="F73" s="12"/>
      <c r="G73" s="11"/>
      <c r="H73" s="11"/>
      <c r="I73" s="11"/>
      <c r="J73" s="11"/>
      <c r="K73" s="11"/>
      <c r="L73" s="11"/>
      <c r="M73" s="11"/>
      <c r="N73" s="14"/>
      <c r="O73" s="14"/>
      <c r="P73" s="14"/>
      <c r="Q73" s="14"/>
      <c r="R73" s="14"/>
      <c r="S73" s="14"/>
      <c r="T73" s="14"/>
      <c r="U73" s="14"/>
    </row>
    <row r="74" spans="1:21" ht="15">
      <c r="A74" s="11"/>
      <c r="B74" s="11"/>
      <c r="C74" s="17"/>
      <c r="D74" s="11"/>
      <c r="E74" s="11"/>
      <c r="F74" s="12"/>
      <c r="G74" s="11"/>
      <c r="H74" s="11"/>
      <c r="I74" s="11"/>
      <c r="J74" s="11"/>
      <c r="K74" s="11"/>
      <c r="L74" s="11"/>
      <c r="M74" s="11"/>
      <c r="N74" s="14"/>
      <c r="O74" s="14"/>
      <c r="P74" s="14"/>
      <c r="Q74" s="14"/>
      <c r="R74" s="14"/>
      <c r="S74" s="14"/>
      <c r="T74" s="14"/>
      <c r="U74" s="14"/>
    </row>
    <row r="75" spans="1:21" ht="15">
      <c r="A75" s="11"/>
      <c r="B75" s="11"/>
      <c r="C75" s="17"/>
      <c r="D75" s="11"/>
      <c r="E75" s="11"/>
      <c r="F75" s="12"/>
      <c r="G75" s="11"/>
      <c r="H75" s="11"/>
      <c r="I75" s="11"/>
      <c r="J75" s="11"/>
      <c r="K75" s="11"/>
      <c r="L75" s="11"/>
      <c r="M75" s="11"/>
      <c r="N75" s="14"/>
      <c r="O75" s="14"/>
      <c r="P75" s="14"/>
      <c r="Q75" s="14"/>
      <c r="R75" s="14"/>
      <c r="S75" s="14"/>
      <c r="T75" s="14"/>
      <c r="U75" s="14"/>
    </row>
    <row r="76" spans="1:21" ht="15">
      <c r="A76" s="11"/>
      <c r="B76" s="11"/>
      <c r="C76" s="17"/>
      <c r="D76" s="11"/>
      <c r="E76" s="11"/>
      <c r="F76" s="12"/>
      <c r="G76" s="11"/>
      <c r="H76" s="11"/>
      <c r="I76" s="11"/>
      <c r="J76" s="11"/>
      <c r="K76" s="11"/>
      <c r="L76" s="11"/>
      <c r="M76" s="11"/>
      <c r="N76" s="14"/>
      <c r="O76" s="14"/>
      <c r="P76" s="14"/>
      <c r="Q76" s="14"/>
      <c r="R76" s="14"/>
      <c r="S76" s="14"/>
      <c r="T76" s="14"/>
      <c r="U76" s="14"/>
    </row>
    <row r="77" spans="1:21" ht="15">
      <c r="A77" s="11"/>
      <c r="B77" s="11"/>
      <c r="C77" s="17"/>
      <c r="D77" s="11"/>
      <c r="E77" s="11"/>
      <c r="F77" s="12"/>
      <c r="G77" s="11"/>
      <c r="H77" s="11"/>
      <c r="I77" s="11"/>
      <c r="J77" s="11"/>
      <c r="K77" s="11"/>
      <c r="L77" s="11"/>
      <c r="M77" s="11"/>
      <c r="N77" s="14"/>
      <c r="O77" s="14"/>
      <c r="P77" s="14"/>
      <c r="Q77" s="14"/>
      <c r="R77" s="14"/>
      <c r="S77" s="14"/>
      <c r="T77" s="14"/>
      <c r="U77" s="14"/>
    </row>
    <row r="78" spans="1:21" ht="15">
      <c r="A78" s="11"/>
      <c r="B78" s="11"/>
      <c r="C78" s="17"/>
      <c r="D78" s="11"/>
      <c r="E78" s="11"/>
      <c r="F78" s="12"/>
      <c r="G78" s="11"/>
      <c r="H78" s="11"/>
      <c r="I78" s="11"/>
      <c r="J78" s="11"/>
      <c r="K78" s="11"/>
      <c r="L78" s="11"/>
      <c r="M78" s="11"/>
      <c r="N78" s="14"/>
      <c r="O78" s="14"/>
      <c r="P78" s="14"/>
      <c r="Q78" s="14"/>
      <c r="R78" s="14"/>
      <c r="S78" s="14"/>
      <c r="T78" s="14"/>
      <c r="U78" s="14"/>
    </row>
    <row r="79" spans="1:21" ht="15">
      <c r="A79" s="11"/>
      <c r="B79" s="11"/>
      <c r="C79" s="17"/>
      <c r="D79" s="11"/>
      <c r="E79" s="11"/>
      <c r="F79" s="12"/>
      <c r="G79" s="11"/>
      <c r="H79" s="11"/>
      <c r="I79" s="11"/>
      <c r="J79" s="11"/>
      <c r="K79" s="11"/>
      <c r="L79" s="11"/>
      <c r="M79" s="11"/>
      <c r="N79" s="14"/>
      <c r="O79" s="14"/>
      <c r="P79" s="14"/>
      <c r="Q79" s="14"/>
      <c r="R79" s="14"/>
      <c r="S79" s="14"/>
      <c r="T79" s="14"/>
      <c r="U79" s="14"/>
    </row>
    <row r="80" spans="1:21" ht="15">
      <c r="A80" s="11"/>
      <c r="B80" s="11"/>
      <c r="C80" s="17"/>
      <c r="D80" s="11"/>
      <c r="E80" s="11"/>
      <c r="F80" s="12"/>
      <c r="G80" s="11"/>
      <c r="H80" s="11"/>
      <c r="I80" s="11"/>
      <c r="J80" s="11"/>
      <c r="K80" s="11"/>
      <c r="L80" s="11"/>
      <c r="M80" s="11"/>
      <c r="N80" s="14"/>
      <c r="O80" s="14"/>
      <c r="P80" s="14"/>
      <c r="Q80" s="14"/>
      <c r="R80" s="14"/>
      <c r="S80" s="14"/>
      <c r="T80" s="14"/>
      <c r="U80" s="14"/>
    </row>
    <row r="81" spans="1:21" ht="15">
      <c r="A81" s="11"/>
      <c r="B81" s="11"/>
      <c r="C81" s="17"/>
      <c r="D81" s="11"/>
      <c r="E81" s="11"/>
      <c r="F81" s="12"/>
      <c r="G81" s="11"/>
      <c r="H81" s="11"/>
      <c r="I81" s="11"/>
      <c r="J81" s="11"/>
      <c r="K81" s="11"/>
      <c r="L81" s="11"/>
      <c r="M81" s="11"/>
      <c r="N81" s="14"/>
      <c r="O81" s="14"/>
      <c r="P81" s="14"/>
      <c r="Q81" s="14"/>
      <c r="R81" s="14"/>
      <c r="S81" s="14"/>
      <c r="T81" s="14"/>
      <c r="U81" s="14"/>
    </row>
    <row r="82" spans="1:21" ht="15">
      <c r="A82" s="11"/>
      <c r="B82" s="11"/>
      <c r="C82" s="17"/>
      <c r="D82" s="11"/>
      <c r="E82" s="11"/>
      <c r="F82" s="12"/>
      <c r="G82" s="11"/>
      <c r="H82" s="11"/>
      <c r="I82" s="11"/>
      <c r="J82" s="11"/>
      <c r="K82" s="11"/>
      <c r="L82" s="11"/>
      <c r="M82" s="11"/>
      <c r="N82" s="14"/>
      <c r="O82" s="14"/>
      <c r="P82" s="14"/>
      <c r="Q82" s="14"/>
      <c r="R82" s="14"/>
      <c r="S82" s="14"/>
      <c r="T82" s="14"/>
      <c r="U82" s="14"/>
    </row>
    <row r="83" spans="1:21" ht="15">
      <c r="A83" s="11"/>
      <c r="B83" s="11"/>
      <c r="C83" s="17"/>
      <c r="D83" s="11"/>
      <c r="E83" s="11"/>
      <c r="F83" s="12"/>
      <c r="G83" s="11"/>
      <c r="H83" s="11"/>
      <c r="I83" s="11"/>
      <c r="J83" s="11"/>
      <c r="K83" s="11"/>
      <c r="L83" s="11"/>
      <c r="M83" s="11"/>
      <c r="N83" s="14"/>
      <c r="O83" s="14"/>
      <c r="P83" s="14"/>
      <c r="Q83" s="14"/>
      <c r="R83" s="14"/>
      <c r="S83" s="14"/>
      <c r="T83" s="14"/>
      <c r="U83" s="14"/>
    </row>
    <row r="84" spans="1:21" ht="15">
      <c r="A84" s="11"/>
      <c r="B84" s="11"/>
      <c r="C84" s="17"/>
      <c r="D84" s="11"/>
      <c r="E84" s="11"/>
      <c r="F84" s="12"/>
      <c r="G84" s="11"/>
      <c r="H84" s="11"/>
      <c r="I84" s="11"/>
      <c r="J84" s="11"/>
      <c r="K84" s="11"/>
      <c r="L84" s="11"/>
      <c r="M84" s="11"/>
      <c r="N84" s="14"/>
      <c r="O84" s="14"/>
      <c r="P84" s="14"/>
      <c r="Q84" s="14"/>
      <c r="R84" s="14"/>
      <c r="S84" s="14"/>
      <c r="T84" s="14"/>
      <c r="U84" s="14"/>
    </row>
    <row r="85" spans="1:21" ht="15">
      <c r="A85" s="11"/>
      <c r="B85" s="11"/>
      <c r="C85" s="17"/>
      <c r="D85" s="11"/>
      <c r="E85" s="11"/>
      <c r="F85" s="12"/>
      <c r="G85" s="11"/>
      <c r="H85" s="11"/>
      <c r="I85" s="11"/>
      <c r="J85" s="11"/>
      <c r="K85" s="11"/>
      <c r="L85" s="11"/>
      <c r="M85" s="11"/>
      <c r="N85" s="14"/>
      <c r="O85" s="14"/>
      <c r="P85" s="14"/>
      <c r="Q85" s="14"/>
      <c r="R85" s="14"/>
      <c r="S85" s="14"/>
      <c r="T85" s="14"/>
      <c r="U85" s="14"/>
    </row>
    <row r="86" spans="1:21" ht="15">
      <c r="A86" s="11"/>
      <c r="B86" s="11"/>
      <c r="C86" s="17"/>
      <c r="D86" s="11"/>
      <c r="E86" s="11"/>
      <c r="F86" s="12"/>
      <c r="G86" s="11"/>
      <c r="H86" s="11"/>
      <c r="I86" s="11"/>
      <c r="J86" s="11"/>
      <c r="K86" s="11"/>
      <c r="L86" s="11"/>
      <c r="M86" s="11"/>
      <c r="N86" s="14"/>
      <c r="O86" s="14"/>
      <c r="P86" s="14"/>
      <c r="Q86" s="14"/>
      <c r="R86" s="14"/>
      <c r="S86" s="14"/>
      <c r="T86" s="14"/>
      <c r="U86" s="14"/>
    </row>
    <row r="87" spans="1:21" ht="15">
      <c r="A87" s="11"/>
      <c r="B87" s="11"/>
      <c r="C87" s="17"/>
      <c r="D87" s="11"/>
      <c r="E87" s="11"/>
      <c r="F87" s="12"/>
      <c r="G87" s="11"/>
      <c r="H87" s="11"/>
      <c r="I87" s="11"/>
      <c r="J87" s="11"/>
      <c r="K87" s="11"/>
      <c r="L87" s="11"/>
      <c r="M87" s="11"/>
      <c r="N87" s="14"/>
      <c r="O87" s="14"/>
      <c r="P87" s="14"/>
      <c r="Q87" s="14"/>
      <c r="R87" s="14"/>
      <c r="S87" s="14"/>
      <c r="T87" s="14"/>
      <c r="U87" s="14"/>
    </row>
    <row r="88" spans="1:21" ht="15">
      <c r="A88" s="11"/>
      <c r="B88" s="11"/>
      <c r="C88" s="17"/>
      <c r="D88" s="11"/>
      <c r="E88" s="11"/>
      <c r="F88" s="12"/>
      <c r="G88" s="11"/>
      <c r="H88" s="11"/>
      <c r="I88" s="11"/>
      <c r="J88" s="11"/>
      <c r="K88" s="11"/>
      <c r="L88" s="11"/>
      <c r="M88" s="11"/>
      <c r="N88" s="14"/>
      <c r="O88" s="14"/>
      <c r="P88" s="14"/>
      <c r="Q88" s="14"/>
      <c r="R88" s="14"/>
      <c r="S88" s="14"/>
      <c r="T88" s="14"/>
      <c r="U88" s="14"/>
    </row>
    <row r="89" spans="1:21" ht="15">
      <c r="A89" s="11"/>
      <c r="B89" s="11"/>
      <c r="C89" s="17"/>
      <c r="D89" s="11"/>
      <c r="E89" s="11"/>
      <c r="F89" s="12"/>
      <c r="G89" s="11"/>
      <c r="H89" s="11"/>
      <c r="I89" s="11"/>
      <c r="J89" s="11"/>
      <c r="K89" s="11"/>
      <c r="L89" s="11"/>
      <c r="M89" s="11"/>
      <c r="N89" s="14"/>
      <c r="O89" s="14"/>
      <c r="P89" s="14"/>
      <c r="Q89" s="14"/>
      <c r="R89" s="14"/>
      <c r="S89" s="14"/>
      <c r="T89" s="14"/>
      <c r="U89" s="14"/>
    </row>
    <row r="90" spans="1:21" ht="15">
      <c r="A90" s="11"/>
      <c r="B90" s="11"/>
      <c r="C90" s="17"/>
      <c r="D90" s="11"/>
      <c r="E90" s="11"/>
      <c r="F90" s="12"/>
      <c r="G90" s="11"/>
      <c r="H90" s="11"/>
      <c r="I90" s="11"/>
      <c r="J90" s="11"/>
      <c r="K90" s="11"/>
      <c r="L90" s="11"/>
      <c r="M90" s="11"/>
      <c r="N90" s="14"/>
      <c r="O90" s="14"/>
      <c r="P90" s="14"/>
      <c r="Q90" s="14"/>
      <c r="R90" s="14"/>
      <c r="S90" s="14"/>
      <c r="T90" s="14"/>
      <c r="U90" s="14"/>
    </row>
    <row r="91" spans="1:21" ht="15">
      <c r="A91" s="11"/>
      <c r="B91" s="11"/>
      <c r="C91" s="17"/>
      <c r="D91" s="11"/>
      <c r="E91" s="11"/>
      <c r="F91" s="12"/>
      <c r="G91" s="11"/>
      <c r="H91" s="11"/>
      <c r="I91" s="11"/>
      <c r="J91" s="11"/>
      <c r="K91" s="11"/>
      <c r="L91" s="11"/>
      <c r="M91" s="11"/>
      <c r="N91" s="14"/>
      <c r="O91" s="14"/>
      <c r="P91" s="14"/>
      <c r="Q91" s="14"/>
      <c r="R91" s="14"/>
      <c r="S91" s="14"/>
      <c r="T91" s="14"/>
      <c r="U91" s="14"/>
    </row>
    <row r="92" spans="1:21" ht="15">
      <c r="A92" s="11"/>
      <c r="B92" s="11"/>
      <c r="C92" s="17"/>
      <c r="D92" s="11"/>
      <c r="E92" s="11"/>
      <c r="F92" s="12"/>
      <c r="G92" s="11"/>
      <c r="H92" s="11"/>
      <c r="I92" s="11"/>
      <c r="J92" s="11"/>
      <c r="K92" s="11"/>
      <c r="L92" s="11"/>
      <c r="M92" s="11"/>
      <c r="N92" s="14"/>
      <c r="O92" s="14"/>
      <c r="P92" s="14"/>
      <c r="Q92" s="14"/>
      <c r="R92" s="14"/>
      <c r="S92" s="14"/>
      <c r="T92" s="14"/>
      <c r="U92" s="14"/>
    </row>
    <row r="93" spans="1:21" ht="15">
      <c r="A93" s="11"/>
      <c r="B93" s="11"/>
      <c r="C93" s="17"/>
      <c r="D93" s="11"/>
      <c r="E93" s="11"/>
      <c r="F93" s="12"/>
      <c r="G93" s="11"/>
      <c r="H93" s="11"/>
      <c r="I93" s="11"/>
      <c r="J93" s="11"/>
      <c r="K93" s="11"/>
      <c r="L93" s="11"/>
      <c r="M93" s="11"/>
      <c r="N93" s="14"/>
      <c r="O93" s="14"/>
      <c r="P93" s="14"/>
      <c r="Q93" s="14"/>
      <c r="R93" s="14"/>
      <c r="S93" s="14"/>
      <c r="T93" s="14"/>
      <c r="U93" s="14"/>
    </row>
    <row r="94" spans="1:21" ht="15">
      <c r="A94" s="11"/>
      <c r="B94" s="11"/>
      <c r="C94" s="17"/>
      <c r="D94" s="11"/>
      <c r="E94" s="11"/>
      <c r="F94" s="12"/>
      <c r="G94" s="11"/>
      <c r="H94" s="11"/>
      <c r="I94" s="11"/>
      <c r="J94" s="11"/>
      <c r="K94" s="11"/>
      <c r="L94" s="11"/>
      <c r="M94" s="11"/>
      <c r="N94" s="14"/>
      <c r="O94" s="14"/>
      <c r="P94" s="14"/>
      <c r="Q94" s="14"/>
      <c r="R94" s="14"/>
      <c r="S94" s="14"/>
      <c r="T94" s="14"/>
      <c r="U94" s="14"/>
    </row>
    <row r="95" spans="3:14" ht="15">
      <c r="C95" s="17"/>
      <c r="D95" s="11"/>
      <c r="E95" s="11"/>
      <c r="F95" s="12"/>
      <c r="G95" s="11"/>
      <c r="H95" s="11"/>
      <c r="I95" s="11"/>
      <c r="J95" s="11"/>
      <c r="K95" s="11"/>
      <c r="L95" s="11"/>
      <c r="M95" s="11"/>
      <c r="N95" s="14"/>
    </row>
    <row r="96" spans="3:14" ht="15">
      <c r="C96" s="17"/>
      <c r="D96" s="11"/>
      <c r="E96" s="11"/>
      <c r="F96" s="12"/>
      <c r="G96" s="11"/>
      <c r="H96" s="11"/>
      <c r="I96" s="11"/>
      <c r="J96" s="11"/>
      <c r="K96" s="11"/>
      <c r="L96" s="11"/>
      <c r="M96" s="11"/>
      <c r="N96" s="14"/>
    </row>
    <row r="97" spans="3:14" ht="15">
      <c r="C97" s="17"/>
      <c r="D97" s="11"/>
      <c r="E97" s="11"/>
      <c r="F97" s="12"/>
      <c r="G97" s="11"/>
      <c r="H97" s="11"/>
      <c r="I97" s="11"/>
      <c r="J97" s="11"/>
      <c r="K97" s="11"/>
      <c r="L97" s="11"/>
      <c r="M97" s="11"/>
      <c r="N97" s="14"/>
    </row>
    <row r="98" spans="3:14" ht="15">
      <c r="C98" s="17"/>
      <c r="D98" s="11"/>
      <c r="E98" s="11"/>
      <c r="F98" s="12"/>
      <c r="G98" s="11"/>
      <c r="H98" s="11"/>
      <c r="I98" s="11"/>
      <c r="J98" s="11"/>
      <c r="K98" s="11"/>
      <c r="L98" s="11"/>
      <c r="M98" s="11"/>
      <c r="N98" s="14"/>
    </row>
  </sheetData>
  <mergeCells count="83">
    <mergeCell ref="V27:V28"/>
    <mergeCell ref="V29:V30"/>
    <mergeCell ref="A31:S31"/>
    <mergeCell ref="E29:E30"/>
    <mergeCell ref="B23:B30"/>
    <mergeCell ref="C23:C24"/>
    <mergeCell ref="E27:E28"/>
    <mergeCell ref="T23:T30"/>
    <mergeCell ref="D23:D24"/>
    <mergeCell ref="D25:D26"/>
    <mergeCell ref="C27:C28"/>
    <mergeCell ref="C29:C30"/>
    <mergeCell ref="U27:U28"/>
    <mergeCell ref="U29:U30"/>
    <mergeCell ref="A9:A30"/>
    <mergeCell ref="D9:D10"/>
    <mergeCell ref="U21:U22"/>
    <mergeCell ref="C36:I36"/>
    <mergeCell ref="J36:P36"/>
    <mergeCell ref="C35:I35"/>
    <mergeCell ref="J35:P35"/>
    <mergeCell ref="D27:D28"/>
    <mergeCell ref="D29:D30"/>
    <mergeCell ref="E21:E22"/>
    <mergeCell ref="C21:C22"/>
    <mergeCell ref="B9:B16"/>
    <mergeCell ref="B17:B22"/>
    <mergeCell ref="D21:D22"/>
    <mergeCell ref="C25:C26"/>
    <mergeCell ref="V23:V24"/>
    <mergeCell ref="E23:E24"/>
    <mergeCell ref="E25:E26"/>
    <mergeCell ref="T17:T22"/>
    <mergeCell ref="U23:U24"/>
    <mergeCell ref="V17:V18"/>
    <mergeCell ref="V21:V22"/>
    <mergeCell ref="V25:V26"/>
    <mergeCell ref="V19:V20"/>
    <mergeCell ref="U25:U26"/>
    <mergeCell ref="V11:V12"/>
    <mergeCell ref="D15:D16"/>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V13:V14"/>
    <mergeCell ref="V15:V16"/>
    <mergeCell ref="D13:D14"/>
    <mergeCell ref="E13:E14"/>
    <mergeCell ref="T9:T16"/>
    <mergeCell ref="V9:V10"/>
    <mergeCell ref="D11:D12"/>
    <mergeCell ref="U13:U14"/>
    <mergeCell ref="U9:U10"/>
    <mergeCell ref="E11:E12"/>
    <mergeCell ref="C9:C10"/>
    <mergeCell ref="D19:D20"/>
    <mergeCell ref="E19:E20"/>
    <mergeCell ref="U19:U20"/>
    <mergeCell ref="D17:D18"/>
    <mergeCell ref="E17:E18"/>
    <mergeCell ref="U15:U16"/>
    <mergeCell ref="C13:C14"/>
    <mergeCell ref="E9:E10"/>
    <mergeCell ref="C11:C12"/>
    <mergeCell ref="C17:C18"/>
    <mergeCell ref="C15:C16"/>
    <mergeCell ref="U11:U12"/>
    <mergeCell ref="E15:E16"/>
    <mergeCell ref="U17:U18"/>
    <mergeCell ref="C19:C20"/>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F5F57-8246-4B7B-8DB4-EACA7984AB54}">
  <dimension ref="A1:BD1819"/>
  <sheetViews>
    <sheetView zoomScale="50" zoomScaleNormal="50" workbookViewId="0" topLeftCell="A7">
      <selection activeCell="A258" sqref="A258:XFD258"/>
    </sheetView>
  </sheetViews>
  <sheetFormatPr defaultColWidth="11.421875" defaultRowHeight="15"/>
  <cols>
    <col min="2" max="2" width="25.57421875" style="0" customWidth="1"/>
    <col min="3" max="3" width="28.140625" style="0" customWidth="1"/>
    <col min="4" max="4" width="21.57421875" style="0" customWidth="1"/>
    <col min="5" max="5" width="19.7109375" style="0" customWidth="1"/>
    <col min="7" max="12" width="11.421875" style="0" hidden="1" customWidth="1"/>
    <col min="13" max="14" width="18.7109375" style="0" customWidth="1"/>
    <col min="15" max="15" width="18.7109375" style="0" hidden="1" customWidth="1"/>
    <col min="16" max="16" width="18.7109375" style="0" customWidth="1"/>
    <col min="20" max="20" width="14.140625" style="0" customWidth="1"/>
    <col min="21" max="26" width="14.140625" style="0" hidden="1" customWidth="1"/>
    <col min="27" max="32" width="18.8515625" style="0" customWidth="1"/>
    <col min="33" max="33" width="18.7109375" style="0" customWidth="1"/>
    <col min="34" max="34" width="27.28125" style="0" customWidth="1"/>
    <col min="35" max="36" width="27.421875" style="0" customWidth="1"/>
    <col min="37" max="37" width="40.140625" style="0" customWidth="1"/>
    <col min="38" max="38" width="35.421875" style="0" customWidth="1"/>
    <col min="39" max="39" width="14.00390625" style="0" customWidth="1"/>
    <col min="40" max="40" width="31.57421875" style="0" customWidth="1"/>
    <col min="41" max="41" width="20.00390625" style="0" customWidth="1"/>
    <col min="42" max="43" width="12.140625" style="0" customWidth="1"/>
    <col min="46" max="46" width="12.28125" style="0" customWidth="1"/>
    <col min="47" max="47" width="13.00390625" style="0" customWidth="1"/>
    <col min="48" max="48" width="15.00390625" style="0" customWidth="1"/>
    <col min="49" max="49" width="12.8515625" style="0" customWidth="1"/>
    <col min="50" max="51" width="15.8515625" style="0" customWidth="1"/>
    <col min="52" max="52" width="17.7109375" style="0" customWidth="1"/>
  </cols>
  <sheetData>
    <row r="1" spans="1:52" ht="33.75" customHeight="1">
      <c r="A1" s="793"/>
      <c r="B1" s="794"/>
      <c r="C1" s="794"/>
      <c r="D1" s="794"/>
      <c r="E1" s="796" t="s">
        <v>71</v>
      </c>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797"/>
      <c r="AN1" s="797"/>
      <c r="AO1" s="797"/>
      <c r="AP1" s="797"/>
      <c r="AQ1" s="797"/>
      <c r="AR1" s="797"/>
      <c r="AS1" s="797"/>
      <c r="AT1" s="797"/>
      <c r="AU1" s="797"/>
      <c r="AV1" s="797"/>
      <c r="AW1" s="797"/>
      <c r="AX1" s="797"/>
      <c r="AY1" s="797"/>
      <c r="AZ1" s="798"/>
    </row>
    <row r="2" spans="1:52" ht="44.25" customHeight="1" thickBot="1">
      <c r="A2" s="795"/>
      <c r="B2" s="560"/>
      <c r="C2" s="560"/>
      <c r="D2" s="560"/>
      <c r="E2" s="799" t="s">
        <v>317</v>
      </c>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c r="AH2" s="800"/>
      <c r="AI2" s="800"/>
      <c r="AJ2" s="800"/>
      <c r="AK2" s="800"/>
      <c r="AL2" s="800"/>
      <c r="AM2" s="800"/>
      <c r="AN2" s="800"/>
      <c r="AO2" s="800"/>
      <c r="AP2" s="800"/>
      <c r="AQ2" s="800"/>
      <c r="AR2" s="800"/>
      <c r="AS2" s="800"/>
      <c r="AT2" s="800"/>
      <c r="AU2" s="800"/>
      <c r="AV2" s="800"/>
      <c r="AW2" s="800"/>
      <c r="AX2" s="800"/>
      <c r="AY2" s="800"/>
      <c r="AZ2" s="801"/>
    </row>
    <row r="3" spans="1:52" ht="20.25" customHeight="1" thickBot="1">
      <c r="A3" s="795"/>
      <c r="B3" s="560"/>
      <c r="C3" s="560"/>
      <c r="D3" s="560"/>
      <c r="E3" s="802" t="s">
        <v>72</v>
      </c>
      <c r="F3" s="803"/>
      <c r="G3" s="803"/>
      <c r="H3" s="803"/>
      <c r="I3" s="803"/>
      <c r="J3" s="803"/>
      <c r="K3" s="803"/>
      <c r="L3" s="803"/>
      <c r="M3" s="803"/>
      <c r="N3" s="803"/>
      <c r="O3" s="803"/>
      <c r="P3" s="803"/>
      <c r="Q3" s="803"/>
      <c r="R3" s="803"/>
      <c r="S3" s="803"/>
      <c r="T3" s="803"/>
      <c r="U3" s="803"/>
      <c r="V3" s="803"/>
      <c r="W3" s="803"/>
      <c r="X3" s="803"/>
      <c r="Y3" s="803"/>
      <c r="Z3" s="803"/>
      <c r="AA3" s="803"/>
      <c r="AB3" s="803"/>
      <c r="AC3" s="803"/>
      <c r="AD3" s="803"/>
      <c r="AE3" s="804"/>
      <c r="AF3" s="805" t="s">
        <v>183</v>
      </c>
      <c r="AG3" s="806"/>
      <c r="AH3" s="806"/>
      <c r="AI3" s="806"/>
      <c r="AJ3" s="806"/>
      <c r="AK3" s="806"/>
      <c r="AL3" s="806"/>
      <c r="AM3" s="806"/>
      <c r="AN3" s="806"/>
      <c r="AO3" s="806"/>
      <c r="AP3" s="806"/>
      <c r="AQ3" s="806"/>
      <c r="AR3" s="806"/>
      <c r="AS3" s="806"/>
      <c r="AT3" s="806"/>
      <c r="AU3" s="806"/>
      <c r="AV3" s="806"/>
      <c r="AW3" s="806"/>
      <c r="AX3" s="806"/>
      <c r="AY3" s="806"/>
      <c r="AZ3" s="807"/>
    </row>
    <row r="4" spans="1:52" ht="26.25" customHeight="1" thickBot="1">
      <c r="A4" s="808" t="s">
        <v>0</v>
      </c>
      <c r="B4" s="809"/>
      <c r="C4" s="809"/>
      <c r="D4" s="810"/>
      <c r="E4" s="811" t="s">
        <v>187</v>
      </c>
      <c r="F4" s="811"/>
      <c r="G4" s="812"/>
      <c r="H4" s="812"/>
      <c r="I4" s="812"/>
      <c r="J4" s="812"/>
      <c r="K4" s="812"/>
      <c r="L4" s="812"/>
      <c r="M4" s="812"/>
      <c r="N4" s="812"/>
      <c r="O4" s="812"/>
      <c r="P4" s="812"/>
      <c r="Q4" s="812"/>
      <c r="R4" s="812"/>
      <c r="S4" s="812"/>
      <c r="T4" s="812"/>
      <c r="U4" s="812"/>
      <c r="V4" s="812"/>
      <c r="W4" s="812"/>
      <c r="X4" s="812"/>
      <c r="Y4" s="812"/>
      <c r="Z4" s="812"/>
      <c r="AA4" s="812"/>
      <c r="AB4" s="812"/>
      <c r="AC4" s="812"/>
      <c r="AD4" s="812"/>
      <c r="AE4" s="812"/>
      <c r="AF4" s="812"/>
      <c r="AG4" s="812"/>
      <c r="AH4" s="812"/>
      <c r="AI4" s="812"/>
      <c r="AJ4" s="812"/>
      <c r="AK4" s="812"/>
      <c r="AL4" s="812"/>
      <c r="AM4" s="812"/>
      <c r="AN4" s="812"/>
      <c r="AO4" s="812"/>
      <c r="AP4" s="812"/>
      <c r="AQ4" s="812"/>
      <c r="AR4" s="812"/>
      <c r="AS4" s="812"/>
      <c r="AT4" s="812"/>
      <c r="AU4" s="812"/>
      <c r="AV4" s="812"/>
      <c r="AW4" s="812"/>
      <c r="AX4" s="812"/>
      <c r="AY4" s="813"/>
      <c r="AZ4" s="814"/>
    </row>
    <row r="5" spans="1:52" ht="26.25" customHeight="1" thickBot="1">
      <c r="A5" s="826" t="s">
        <v>2</v>
      </c>
      <c r="B5" s="827"/>
      <c r="C5" s="827"/>
      <c r="D5" s="828"/>
      <c r="E5" s="829" t="s">
        <v>188</v>
      </c>
      <c r="F5" s="829"/>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c r="AF5" s="830"/>
      <c r="AG5" s="830"/>
      <c r="AH5" s="830"/>
      <c r="AI5" s="830"/>
      <c r="AJ5" s="830"/>
      <c r="AK5" s="830"/>
      <c r="AL5" s="830"/>
      <c r="AM5" s="830"/>
      <c r="AN5" s="830"/>
      <c r="AO5" s="830"/>
      <c r="AP5" s="830"/>
      <c r="AQ5" s="830"/>
      <c r="AR5" s="830"/>
      <c r="AS5" s="830"/>
      <c r="AT5" s="830"/>
      <c r="AU5" s="830"/>
      <c r="AV5" s="830"/>
      <c r="AW5" s="830"/>
      <c r="AX5" s="830"/>
      <c r="AY5" s="831"/>
      <c r="AZ5" s="832"/>
    </row>
    <row r="6" spans="1:52" ht="26.25" customHeight="1" thickBot="1">
      <c r="A6" s="833" t="s">
        <v>25</v>
      </c>
      <c r="B6" s="834"/>
      <c r="C6" s="834"/>
      <c r="D6" s="835"/>
      <c r="E6" s="802" t="s">
        <v>389</v>
      </c>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803"/>
      <c r="AF6" s="803"/>
      <c r="AG6" s="803"/>
      <c r="AH6" s="803"/>
      <c r="AI6" s="803"/>
      <c r="AJ6" s="803"/>
      <c r="AK6" s="803"/>
      <c r="AL6" s="803"/>
      <c r="AM6" s="803"/>
      <c r="AN6" s="803"/>
      <c r="AO6" s="803"/>
      <c r="AP6" s="803"/>
      <c r="AQ6" s="803"/>
      <c r="AR6" s="803"/>
      <c r="AS6" s="803"/>
      <c r="AT6" s="803"/>
      <c r="AU6" s="803"/>
      <c r="AV6" s="803"/>
      <c r="AW6" s="803"/>
      <c r="AX6" s="803"/>
      <c r="AY6" s="803"/>
      <c r="AZ6" s="804"/>
    </row>
    <row r="7" spans="1:52" ht="22.5" customHeight="1" thickBot="1">
      <c r="A7" s="836"/>
      <c r="B7" s="837"/>
      <c r="C7" s="837"/>
      <c r="D7" s="837"/>
      <c r="E7" s="837"/>
      <c r="F7" s="837"/>
      <c r="G7" s="837"/>
      <c r="H7" s="837"/>
      <c r="I7" s="837"/>
      <c r="J7" s="837"/>
      <c r="K7" s="837"/>
      <c r="L7" s="837"/>
      <c r="M7" s="837"/>
      <c r="N7" s="837"/>
      <c r="O7" s="837"/>
      <c r="P7" s="837"/>
      <c r="Q7" s="837"/>
      <c r="R7" s="837"/>
      <c r="S7" s="837"/>
      <c r="T7" s="837"/>
      <c r="U7" s="837"/>
      <c r="V7" s="837"/>
      <c r="W7" s="837"/>
      <c r="X7" s="837"/>
      <c r="Y7" s="837"/>
      <c r="Z7" s="837"/>
      <c r="AA7" s="837"/>
      <c r="AB7" s="837"/>
      <c r="AC7" s="837"/>
      <c r="AD7" s="837"/>
      <c r="AE7" s="837"/>
      <c r="AF7" s="837"/>
      <c r="AG7" s="837"/>
      <c r="AH7" s="837"/>
      <c r="AI7" s="837"/>
      <c r="AJ7" s="837"/>
      <c r="AK7" s="837"/>
      <c r="AL7" s="837"/>
      <c r="AM7" s="837"/>
      <c r="AN7" s="837"/>
      <c r="AO7" s="837"/>
      <c r="AP7" s="837"/>
      <c r="AQ7" s="837"/>
      <c r="AR7" s="837"/>
      <c r="AS7" s="837"/>
      <c r="AT7" s="837"/>
      <c r="AU7" s="837"/>
      <c r="AV7" s="837"/>
      <c r="AW7" s="837"/>
      <c r="AX7" s="837"/>
      <c r="AY7" s="837"/>
      <c r="AZ7" s="838"/>
    </row>
    <row r="8" spans="1:56" ht="46.5" customHeight="1">
      <c r="A8" s="818" t="s">
        <v>27</v>
      </c>
      <c r="B8" s="819" t="s">
        <v>28</v>
      </c>
      <c r="C8" s="841" t="s">
        <v>178</v>
      </c>
      <c r="D8" s="843" t="s">
        <v>29</v>
      </c>
      <c r="E8" s="841" t="s">
        <v>176</v>
      </c>
      <c r="F8" s="368"/>
      <c r="G8" s="815" t="s">
        <v>64</v>
      </c>
      <c r="H8" s="815"/>
      <c r="I8" s="815"/>
      <c r="J8" s="815"/>
      <c r="K8" s="815"/>
      <c r="L8" s="815"/>
      <c r="M8" s="815"/>
      <c r="N8" s="815"/>
      <c r="O8" s="815"/>
      <c r="P8" s="815"/>
      <c r="Q8" s="815"/>
      <c r="R8" s="815"/>
      <c r="S8" s="815"/>
      <c r="T8" s="816"/>
      <c r="U8" s="817" t="s">
        <v>152</v>
      </c>
      <c r="V8" s="815"/>
      <c r="W8" s="815"/>
      <c r="X8" s="815"/>
      <c r="Y8" s="815"/>
      <c r="Z8" s="815"/>
      <c r="AA8" s="815"/>
      <c r="AB8" s="815"/>
      <c r="AC8" s="815"/>
      <c r="AD8" s="815"/>
      <c r="AE8" s="815"/>
      <c r="AF8" s="815"/>
      <c r="AG8" s="816"/>
      <c r="AH8" s="818" t="s">
        <v>30</v>
      </c>
      <c r="AI8" s="819"/>
      <c r="AJ8" s="819"/>
      <c r="AK8" s="819"/>
      <c r="AL8" s="819"/>
      <c r="AM8" s="820" t="s">
        <v>162</v>
      </c>
      <c r="AN8" s="821"/>
      <c r="AO8" s="822" t="s">
        <v>163</v>
      </c>
      <c r="AP8" s="815"/>
      <c r="AQ8" s="815"/>
      <c r="AR8" s="815"/>
      <c r="AS8" s="815"/>
      <c r="AT8" s="815"/>
      <c r="AU8" s="815"/>
      <c r="AV8" s="815"/>
      <c r="AW8" s="815"/>
      <c r="AX8" s="815"/>
      <c r="AY8" s="823"/>
      <c r="AZ8" s="824" t="s">
        <v>172</v>
      </c>
      <c r="BA8" s="35"/>
      <c r="BB8" s="35"/>
      <c r="BC8" s="35"/>
      <c r="BD8" s="35"/>
    </row>
    <row r="9" spans="1:56" ht="70.5" customHeight="1">
      <c r="A9" s="839"/>
      <c r="B9" s="840"/>
      <c r="C9" s="842"/>
      <c r="D9" s="844"/>
      <c r="E9" s="842"/>
      <c r="F9" s="366" t="s">
        <v>66</v>
      </c>
      <c r="G9" s="102" t="s">
        <v>9</v>
      </c>
      <c r="H9" s="102" t="s">
        <v>10</v>
      </c>
      <c r="I9" s="102" t="s">
        <v>11</v>
      </c>
      <c r="J9" s="102" t="s">
        <v>12</v>
      </c>
      <c r="K9" s="102" t="s">
        <v>13</v>
      </c>
      <c r="L9" s="102" t="s">
        <v>14</v>
      </c>
      <c r="M9" s="102" t="s">
        <v>15</v>
      </c>
      <c r="N9" s="102" t="s">
        <v>16</v>
      </c>
      <c r="O9" s="369" t="s">
        <v>400</v>
      </c>
      <c r="P9" s="102" t="s">
        <v>17</v>
      </c>
      <c r="Q9" s="102" t="s">
        <v>18</v>
      </c>
      <c r="R9" s="102" t="s">
        <v>19</v>
      </c>
      <c r="S9" s="102" t="s">
        <v>20</v>
      </c>
      <c r="T9" s="365" t="s">
        <v>154</v>
      </c>
      <c r="U9" s="102" t="s">
        <v>9</v>
      </c>
      <c r="V9" s="102" t="s">
        <v>10</v>
      </c>
      <c r="W9" s="102" t="s">
        <v>11</v>
      </c>
      <c r="X9" s="102" t="s">
        <v>12</v>
      </c>
      <c r="Y9" s="102" t="s">
        <v>13</v>
      </c>
      <c r="Z9" s="102" t="s">
        <v>14</v>
      </c>
      <c r="AA9" s="102" t="s">
        <v>15</v>
      </c>
      <c r="AB9" s="102" t="s">
        <v>16</v>
      </c>
      <c r="AC9" s="102" t="s">
        <v>17</v>
      </c>
      <c r="AD9" s="102" t="s">
        <v>18</v>
      </c>
      <c r="AE9" s="367" t="s">
        <v>19</v>
      </c>
      <c r="AF9" s="367" t="s">
        <v>20</v>
      </c>
      <c r="AG9" s="367" t="s">
        <v>155</v>
      </c>
      <c r="AH9" s="366" t="s">
        <v>156</v>
      </c>
      <c r="AI9" s="367" t="s">
        <v>157</v>
      </c>
      <c r="AJ9" s="367" t="s">
        <v>158</v>
      </c>
      <c r="AK9" s="367" t="s">
        <v>171</v>
      </c>
      <c r="AL9" s="367" t="s">
        <v>179</v>
      </c>
      <c r="AM9" s="367" t="s">
        <v>180</v>
      </c>
      <c r="AN9" s="367" t="s">
        <v>181</v>
      </c>
      <c r="AO9" s="367" t="s">
        <v>306</v>
      </c>
      <c r="AP9" s="367" t="s">
        <v>307</v>
      </c>
      <c r="AQ9" s="367" t="s">
        <v>310</v>
      </c>
      <c r="AR9" s="367" t="s">
        <v>309</v>
      </c>
      <c r="AS9" s="367" t="s">
        <v>308</v>
      </c>
      <c r="AT9" s="367" t="s">
        <v>311</v>
      </c>
      <c r="AU9" s="367" t="s">
        <v>312</v>
      </c>
      <c r="AV9" s="367" t="s">
        <v>313</v>
      </c>
      <c r="AW9" s="367" t="s">
        <v>315</v>
      </c>
      <c r="AX9" s="367" t="s">
        <v>314</v>
      </c>
      <c r="AY9" s="252" t="s">
        <v>316</v>
      </c>
      <c r="AZ9" s="825"/>
      <c r="BA9" s="35"/>
      <c r="BB9" s="35"/>
      <c r="BC9" s="35"/>
      <c r="BD9" s="35"/>
    </row>
    <row r="10" spans="1:52" ht="23.25" customHeight="1">
      <c r="A10" s="779">
        <v>1</v>
      </c>
      <c r="B10" s="734" t="s">
        <v>193</v>
      </c>
      <c r="C10" s="724" t="s">
        <v>223</v>
      </c>
      <c r="D10" s="106" t="s">
        <v>94</v>
      </c>
      <c r="E10" s="40">
        <v>1127</v>
      </c>
      <c r="F10" s="40"/>
      <c r="G10" s="40"/>
      <c r="H10" s="40"/>
      <c r="I10" s="40"/>
      <c r="J10" s="40"/>
      <c r="K10" s="40"/>
      <c r="L10" s="40"/>
      <c r="M10" s="40">
        <v>1127</v>
      </c>
      <c r="N10" s="40">
        <v>1127</v>
      </c>
      <c r="O10" s="40" t="b">
        <f>P10=N10</f>
        <v>1</v>
      </c>
      <c r="P10" s="40">
        <v>1127</v>
      </c>
      <c r="Q10" s="40"/>
      <c r="R10" s="40"/>
      <c r="S10" s="109"/>
      <c r="T10" s="115"/>
      <c r="U10" s="111"/>
      <c r="V10" s="110"/>
      <c r="W10" s="110"/>
      <c r="X10" s="110"/>
      <c r="Y10" s="110"/>
      <c r="Z10" s="110"/>
      <c r="AA10" s="196">
        <v>153</v>
      </c>
      <c r="AB10" s="196">
        <v>233</v>
      </c>
      <c r="AC10" s="196">
        <v>340</v>
      </c>
      <c r="AD10" s="196"/>
      <c r="AE10" s="196"/>
      <c r="AF10" s="110"/>
      <c r="AG10" s="790"/>
      <c r="AH10" s="773" t="s">
        <v>223</v>
      </c>
      <c r="AI10" s="734" t="s">
        <v>385</v>
      </c>
      <c r="AJ10" s="734" t="s">
        <v>257</v>
      </c>
      <c r="AK10" s="740" t="s">
        <v>384</v>
      </c>
      <c r="AL10" s="734" t="str">
        <f>+AH10</f>
        <v>1-USAQUEN</v>
      </c>
      <c r="AM10" s="734" t="s">
        <v>257</v>
      </c>
      <c r="AN10" s="776" t="s">
        <v>286</v>
      </c>
      <c r="AO10" s="758">
        <v>556759.1921323256</v>
      </c>
      <c r="AP10" s="758">
        <v>255912.19861181205</v>
      </c>
      <c r="AQ10" s="761">
        <v>300846.9935205136</v>
      </c>
      <c r="AR10" s="734" t="s">
        <v>257</v>
      </c>
      <c r="AS10" s="734" t="s">
        <v>259</v>
      </c>
      <c r="AT10" s="767">
        <f>+AO10</f>
        <v>556759.1921323256</v>
      </c>
      <c r="AU10" s="734" t="s">
        <v>259</v>
      </c>
      <c r="AV10" s="767">
        <f>+AT10</f>
        <v>556759.1921323256</v>
      </c>
      <c r="AW10" s="734" t="s">
        <v>260</v>
      </c>
      <c r="AX10" s="758">
        <f>+AQ10+AP10</f>
        <v>556759.1921323256</v>
      </c>
      <c r="AY10" s="761">
        <f>+AX10</f>
        <v>556759.1921323256</v>
      </c>
      <c r="AZ10" s="764"/>
    </row>
    <row r="11" spans="1:52" ht="23.25" customHeight="1">
      <c r="A11" s="780"/>
      <c r="B11" s="735"/>
      <c r="C11" s="724"/>
      <c r="D11" s="106" t="s">
        <v>6</v>
      </c>
      <c r="E11" s="40">
        <v>214065878</v>
      </c>
      <c r="F11" s="40"/>
      <c r="G11" s="40"/>
      <c r="H11" s="40"/>
      <c r="I11" s="40"/>
      <c r="J11" s="40"/>
      <c r="K11" s="40"/>
      <c r="L11" s="40"/>
      <c r="M11" s="40">
        <v>214065878</v>
      </c>
      <c r="N11" s="40">
        <v>214065878</v>
      </c>
      <c r="O11" s="40" t="b">
        <f aca="true" t="shared" si="0" ref="O11:O74">P11=N11</f>
        <v>1</v>
      </c>
      <c r="P11" s="40">
        <v>214065878</v>
      </c>
      <c r="Q11" s="40"/>
      <c r="R11" s="40"/>
      <c r="S11" s="40"/>
      <c r="T11" s="116"/>
      <c r="U11" s="112"/>
      <c r="V11" s="36"/>
      <c r="W11" s="36"/>
      <c r="X11" s="36"/>
      <c r="Y11" s="36"/>
      <c r="Z11" s="36"/>
      <c r="AA11" s="196">
        <v>29468077</v>
      </c>
      <c r="AB11" s="196">
        <v>110220572</v>
      </c>
      <c r="AC11" s="196">
        <v>111107440</v>
      </c>
      <c r="AD11" s="196"/>
      <c r="AE11" s="196"/>
      <c r="AF11" s="36"/>
      <c r="AG11" s="791"/>
      <c r="AH11" s="774"/>
      <c r="AI11" s="735"/>
      <c r="AJ11" s="735"/>
      <c r="AK11" s="741"/>
      <c r="AL11" s="735"/>
      <c r="AM11" s="735"/>
      <c r="AN11" s="777"/>
      <c r="AO11" s="759"/>
      <c r="AP11" s="759"/>
      <c r="AQ11" s="762"/>
      <c r="AR11" s="735"/>
      <c r="AS11" s="735"/>
      <c r="AT11" s="735"/>
      <c r="AU11" s="735"/>
      <c r="AV11" s="735"/>
      <c r="AW11" s="735"/>
      <c r="AX11" s="759"/>
      <c r="AY11" s="762"/>
      <c r="AZ11" s="764"/>
    </row>
    <row r="12" spans="1:52" ht="23.25" customHeight="1">
      <c r="A12" s="780"/>
      <c r="B12" s="735"/>
      <c r="C12" s="724"/>
      <c r="D12" s="106" t="s">
        <v>95</v>
      </c>
      <c r="E12" s="40">
        <v>0</v>
      </c>
      <c r="F12" s="38"/>
      <c r="G12" s="38"/>
      <c r="H12" s="38"/>
      <c r="I12" s="38"/>
      <c r="J12" s="38"/>
      <c r="K12" s="38"/>
      <c r="L12" s="38"/>
      <c r="M12" s="40">
        <v>0</v>
      </c>
      <c r="N12" s="40">
        <v>0</v>
      </c>
      <c r="O12" s="40" t="b">
        <f t="shared" si="0"/>
        <v>1</v>
      </c>
      <c r="P12" s="40">
        <v>0</v>
      </c>
      <c r="Q12" s="38"/>
      <c r="R12" s="38"/>
      <c r="S12" s="38"/>
      <c r="T12" s="117"/>
      <c r="U12" s="113"/>
      <c r="V12" s="41"/>
      <c r="W12" s="41"/>
      <c r="X12" s="41"/>
      <c r="Y12" s="41"/>
      <c r="Z12" s="41"/>
      <c r="AA12" s="41">
        <v>0</v>
      </c>
      <c r="AB12" s="41">
        <v>0</v>
      </c>
      <c r="AC12" s="41">
        <v>0</v>
      </c>
      <c r="AD12" s="41"/>
      <c r="AE12" s="41"/>
      <c r="AF12" s="41"/>
      <c r="AG12" s="791"/>
      <c r="AH12" s="774"/>
      <c r="AI12" s="735"/>
      <c r="AJ12" s="735"/>
      <c r="AK12" s="741"/>
      <c r="AL12" s="735"/>
      <c r="AM12" s="735"/>
      <c r="AN12" s="777"/>
      <c r="AO12" s="759"/>
      <c r="AP12" s="759"/>
      <c r="AQ12" s="762"/>
      <c r="AR12" s="735"/>
      <c r="AS12" s="735"/>
      <c r="AT12" s="735"/>
      <c r="AU12" s="735"/>
      <c r="AV12" s="735"/>
      <c r="AW12" s="735"/>
      <c r="AX12" s="759"/>
      <c r="AY12" s="762"/>
      <c r="AZ12" s="764"/>
    </row>
    <row r="13" spans="1:52" ht="23.25" customHeight="1">
      <c r="A13" s="780"/>
      <c r="B13" s="735"/>
      <c r="C13" s="724"/>
      <c r="D13" s="106" t="s">
        <v>7</v>
      </c>
      <c r="E13" s="40">
        <v>0</v>
      </c>
      <c r="F13" s="38"/>
      <c r="G13" s="38"/>
      <c r="H13" s="38"/>
      <c r="I13" s="38"/>
      <c r="J13" s="38"/>
      <c r="K13" s="38"/>
      <c r="L13" s="38"/>
      <c r="M13" s="40">
        <v>0</v>
      </c>
      <c r="N13" s="40">
        <v>0</v>
      </c>
      <c r="O13" s="40" t="b">
        <f t="shared" si="0"/>
        <v>1</v>
      </c>
      <c r="P13" s="40">
        <v>0</v>
      </c>
      <c r="Q13" s="38"/>
      <c r="R13" s="38"/>
      <c r="S13" s="38"/>
      <c r="T13" s="117"/>
      <c r="U13" s="113"/>
      <c r="V13" s="41"/>
      <c r="W13" s="41"/>
      <c r="X13" s="41"/>
      <c r="Y13" s="41"/>
      <c r="Z13" s="41"/>
      <c r="AA13" s="41">
        <v>0</v>
      </c>
      <c r="AB13" s="41">
        <v>0</v>
      </c>
      <c r="AC13" s="41">
        <v>0</v>
      </c>
      <c r="AD13" s="41"/>
      <c r="AE13" s="41"/>
      <c r="AF13" s="41"/>
      <c r="AG13" s="791"/>
      <c r="AH13" s="774"/>
      <c r="AI13" s="735"/>
      <c r="AJ13" s="735"/>
      <c r="AK13" s="741"/>
      <c r="AL13" s="735"/>
      <c r="AM13" s="735"/>
      <c r="AN13" s="777"/>
      <c r="AO13" s="759"/>
      <c r="AP13" s="759"/>
      <c r="AQ13" s="762"/>
      <c r="AR13" s="735"/>
      <c r="AS13" s="735"/>
      <c r="AT13" s="735"/>
      <c r="AU13" s="735"/>
      <c r="AV13" s="735"/>
      <c r="AW13" s="735"/>
      <c r="AX13" s="759"/>
      <c r="AY13" s="762"/>
      <c r="AZ13" s="764"/>
    </row>
    <row r="14" spans="1:52" ht="23.25" customHeight="1">
      <c r="A14" s="780"/>
      <c r="B14" s="735"/>
      <c r="C14" s="724"/>
      <c r="D14" s="106" t="s">
        <v>96</v>
      </c>
      <c r="E14" s="153">
        <v>1127</v>
      </c>
      <c r="F14" s="154"/>
      <c r="G14" s="154"/>
      <c r="H14" s="154"/>
      <c r="I14" s="154"/>
      <c r="J14" s="154"/>
      <c r="K14" s="154"/>
      <c r="L14" s="154"/>
      <c r="M14" s="153">
        <v>1127</v>
      </c>
      <c r="N14" s="153">
        <v>1127</v>
      </c>
      <c r="O14" s="40" t="b">
        <f t="shared" si="0"/>
        <v>1</v>
      </c>
      <c r="P14" s="153">
        <v>1127</v>
      </c>
      <c r="Q14" s="154"/>
      <c r="R14" s="154"/>
      <c r="S14" s="154"/>
      <c r="T14" s="155"/>
      <c r="U14" s="156"/>
      <c r="V14" s="157"/>
      <c r="W14" s="157"/>
      <c r="X14" s="157"/>
      <c r="Y14" s="157"/>
      <c r="Z14" s="157"/>
      <c r="AA14" s="197">
        <v>153</v>
      </c>
      <c r="AB14" s="197">
        <v>233</v>
      </c>
      <c r="AC14" s="197">
        <v>340</v>
      </c>
      <c r="AD14" s="197"/>
      <c r="AE14" s="197"/>
      <c r="AF14" s="157"/>
      <c r="AG14" s="791"/>
      <c r="AH14" s="774"/>
      <c r="AI14" s="735"/>
      <c r="AJ14" s="735"/>
      <c r="AK14" s="741"/>
      <c r="AL14" s="735"/>
      <c r="AM14" s="735"/>
      <c r="AN14" s="777"/>
      <c r="AO14" s="759"/>
      <c r="AP14" s="759"/>
      <c r="AQ14" s="762"/>
      <c r="AR14" s="735"/>
      <c r="AS14" s="735"/>
      <c r="AT14" s="735"/>
      <c r="AU14" s="735"/>
      <c r="AV14" s="735"/>
      <c r="AW14" s="735"/>
      <c r="AX14" s="759"/>
      <c r="AY14" s="762"/>
      <c r="AZ14" s="764"/>
    </row>
    <row r="15" spans="1:52" ht="23.25" customHeight="1">
      <c r="A15" s="780"/>
      <c r="B15" s="735"/>
      <c r="C15" s="724"/>
      <c r="D15" s="106" t="s">
        <v>99</v>
      </c>
      <c r="E15" s="153">
        <v>214065878</v>
      </c>
      <c r="F15" s="154"/>
      <c r="G15" s="154"/>
      <c r="H15" s="154"/>
      <c r="I15" s="154"/>
      <c r="J15" s="154"/>
      <c r="K15" s="154"/>
      <c r="L15" s="154"/>
      <c r="M15" s="153">
        <v>214065878</v>
      </c>
      <c r="N15" s="153">
        <v>214065878</v>
      </c>
      <c r="O15" s="40" t="b">
        <f t="shared" si="0"/>
        <v>1</v>
      </c>
      <c r="P15" s="153">
        <v>214065878</v>
      </c>
      <c r="Q15" s="154"/>
      <c r="R15" s="154"/>
      <c r="S15" s="154"/>
      <c r="T15" s="155"/>
      <c r="U15" s="156"/>
      <c r="V15" s="157"/>
      <c r="W15" s="157"/>
      <c r="X15" s="157"/>
      <c r="Y15" s="157"/>
      <c r="Z15" s="157"/>
      <c r="AA15" s="197">
        <v>29468077</v>
      </c>
      <c r="AB15" s="197">
        <v>110220572</v>
      </c>
      <c r="AC15" s="197">
        <v>111107440</v>
      </c>
      <c r="AD15" s="197"/>
      <c r="AE15" s="197"/>
      <c r="AF15" s="157"/>
      <c r="AG15" s="792"/>
      <c r="AH15" s="775"/>
      <c r="AI15" s="736"/>
      <c r="AJ15" s="736"/>
      <c r="AK15" s="742"/>
      <c r="AL15" s="736"/>
      <c r="AM15" s="736"/>
      <c r="AN15" s="778"/>
      <c r="AO15" s="760"/>
      <c r="AP15" s="760"/>
      <c r="AQ15" s="763"/>
      <c r="AR15" s="736"/>
      <c r="AS15" s="736"/>
      <c r="AT15" s="736"/>
      <c r="AU15" s="736"/>
      <c r="AV15" s="736"/>
      <c r="AW15" s="736"/>
      <c r="AX15" s="760"/>
      <c r="AY15" s="763"/>
      <c r="AZ15" s="764"/>
    </row>
    <row r="16" spans="1:52" ht="23.25" customHeight="1">
      <c r="A16" s="780"/>
      <c r="B16" s="735"/>
      <c r="C16" s="724" t="s">
        <v>224</v>
      </c>
      <c r="D16" s="106" t="s">
        <v>94</v>
      </c>
      <c r="E16" s="40">
        <v>804</v>
      </c>
      <c r="F16" s="40"/>
      <c r="G16" s="40"/>
      <c r="H16" s="40"/>
      <c r="I16" s="40"/>
      <c r="J16" s="40"/>
      <c r="K16" s="40"/>
      <c r="L16" s="40"/>
      <c r="M16" s="40">
        <v>804</v>
      </c>
      <c r="N16" s="40">
        <v>804</v>
      </c>
      <c r="O16" s="40" t="b">
        <f t="shared" si="0"/>
        <v>1</v>
      </c>
      <c r="P16" s="40">
        <v>804</v>
      </c>
      <c r="Q16" s="40"/>
      <c r="R16" s="40"/>
      <c r="S16" s="109"/>
      <c r="T16" s="115"/>
      <c r="U16" s="111"/>
      <c r="V16" s="110"/>
      <c r="W16" s="110"/>
      <c r="X16" s="110"/>
      <c r="Y16" s="110"/>
      <c r="Z16" s="110"/>
      <c r="AA16" s="196">
        <v>114</v>
      </c>
      <c r="AB16" s="196">
        <v>173</v>
      </c>
      <c r="AC16" s="196">
        <v>253</v>
      </c>
      <c r="AD16" s="196"/>
      <c r="AE16" s="196"/>
      <c r="AF16" s="110"/>
      <c r="AG16" s="790"/>
      <c r="AH16" s="773" t="s">
        <v>224</v>
      </c>
      <c r="AI16" s="734" t="s">
        <v>385</v>
      </c>
      <c r="AJ16" s="734" t="s">
        <v>257</v>
      </c>
      <c r="AK16" s="740" t="s">
        <v>384</v>
      </c>
      <c r="AL16" s="734" t="str">
        <f aca="true" t="shared" si="1" ref="AL16">+AH16</f>
        <v>2-CHAPINERO</v>
      </c>
      <c r="AM16" s="734" t="s">
        <v>257</v>
      </c>
      <c r="AN16" s="776" t="s">
        <v>286</v>
      </c>
      <c r="AO16" s="758">
        <v>161371.8005266284</v>
      </c>
      <c r="AP16" s="758">
        <v>76616.75439916739</v>
      </c>
      <c r="AQ16" s="761">
        <v>84755.04612746098</v>
      </c>
      <c r="AR16" s="734" t="s">
        <v>257</v>
      </c>
      <c r="AS16" s="734" t="s">
        <v>259</v>
      </c>
      <c r="AT16" s="767">
        <f aca="true" t="shared" si="2" ref="AT16">+AO16</f>
        <v>161371.8005266284</v>
      </c>
      <c r="AU16" s="734" t="s">
        <v>259</v>
      </c>
      <c r="AV16" s="767">
        <f aca="true" t="shared" si="3" ref="AV16">+AT16</f>
        <v>161371.8005266284</v>
      </c>
      <c r="AW16" s="734" t="s">
        <v>260</v>
      </c>
      <c r="AX16" s="758">
        <f>+AQ16+AP16</f>
        <v>161371.8005266284</v>
      </c>
      <c r="AY16" s="761">
        <f aca="true" t="shared" si="4" ref="AY16">+AX16</f>
        <v>161371.8005266284</v>
      </c>
      <c r="AZ16" s="764"/>
    </row>
    <row r="17" spans="1:52" ht="23.25" customHeight="1">
      <c r="A17" s="780"/>
      <c r="B17" s="735"/>
      <c r="C17" s="724"/>
      <c r="D17" s="106" t="s">
        <v>6</v>
      </c>
      <c r="E17" s="40">
        <v>152665519</v>
      </c>
      <c r="F17" s="40"/>
      <c r="G17" s="40"/>
      <c r="H17" s="40"/>
      <c r="I17" s="40"/>
      <c r="J17" s="40"/>
      <c r="K17" s="40"/>
      <c r="L17" s="40"/>
      <c r="M17" s="40">
        <v>152665519</v>
      </c>
      <c r="N17" s="40">
        <v>152665519</v>
      </c>
      <c r="O17" s="40" t="b">
        <f t="shared" si="0"/>
        <v>1</v>
      </c>
      <c r="P17" s="40">
        <v>152665519</v>
      </c>
      <c r="Q17" s="40"/>
      <c r="R17" s="40"/>
      <c r="S17" s="40"/>
      <c r="T17" s="116"/>
      <c r="U17" s="112"/>
      <c r="V17" s="36"/>
      <c r="W17" s="36"/>
      <c r="X17" s="36"/>
      <c r="Y17" s="36"/>
      <c r="Z17" s="36"/>
      <c r="AA17" s="196">
        <v>22320092</v>
      </c>
      <c r="AB17" s="196">
        <v>83484690</v>
      </c>
      <c r="AC17" s="196">
        <v>84156433</v>
      </c>
      <c r="AD17" s="196"/>
      <c r="AE17" s="196"/>
      <c r="AF17" s="36"/>
      <c r="AG17" s="791"/>
      <c r="AH17" s="774"/>
      <c r="AI17" s="735"/>
      <c r="AJ17" s="735"/>
      <c r="AK17" s="741"/>
      <c r="AL17" s="735"/>
      <c r="AM17" s="735"/>
      <c r="AN17" s="777"/>
      <c r="AO17" s="759"/>
      <c r="AP17" s="759"/>
      <c r="AQ17" s="762"/>
      <c r="AR17" s="735"/>
      <c r="AS17" s="735"/>
      <c r="AT17" s="735"/>
      <c r="AU17" s="735"/>
      <c r="AV17" s="735"/>
      <c r="AW17" s="735"/>
      <c r="AX17" s="759"/>
      <c r="AY17" s="762"/>
      <c r="AZ17" s="764"/>
    </row>
    <row r="18" spans="1:52" ht="23.25" customHeight="1">
      <c r="A18" s="780"/>
      <c r="B18" s="735"/>
      <c r="C18" s="724"/>
      <c r="D18" s="106" t="s">
        <v>95</v>
      </c>
      <c r="E18" s="40">
        <v>0</v>
      </c>
      <c r="F18" s="38"/>
      <c r="G18" s="38"/>
      <c r="H18" s="38"/>
      <c r="I18" s="38"/>
      <c r="J18" s="38"/>
      <c r="K18" s="38"/>
      <c r="L18" s="38"/>
      <c r="M18" s="40">
        <v>0</v>
      </c>
      <c r="N18" s="40">
        <v>0</v>
      </c>
      <c r="O18" s="40" t="b">
        <f t="shared" si="0"/>
        <v>1</v>
      </c>
      <c r="P18" s="40">
        <v>0</v>
      </c>
      <c r="Q18" s="38"/>
      <c r="R18" s="38"/>
      <c r="S18" s="38"/>
      <c r="T18" s="117"/>
      <c r="U18" s="113"/>
      <c r="V18" s="41"/>
      <c r="W18" s="41"/>
      <c r="X18" s="41"/>
      <c r="Y18" s="41"/>
      <c r="Z18" s="41"/>
      <c r="AA18" s="41">
        <v>0</v>
      </c>
      <c r="AB18" s="41">
        <v>0</v>
      </c>
      <c r="AC18" s="41">
        <v>0</v>
      </c>
      <c r="AD18" s="41"/>
      <c r="AE18" s="41"/>
      <c r="AF18" s="41"/>
      <c r="AG18" s="791"/>
      <c r="AH18" s="774"/>
      <c r="AI18" s="735"/>
      <c r="AJ18" s="735"/>
      <c r="AK18" s="741"/>
      <c r="AL18" s="735"/>
      <c r="AM18" s="735"/>
      <c r="AN18" s="777"/>
      <c r="AO18" s="759"/>
      <c r="AP18" s="759"/>
      <c r="AQ18" s="762"/>
      <c r="AR18" s="735"/>
      <c r="AS18" s="735"/>
      <c r="AT18" s="735"/>
      <c r="AU18" s="735"/>
      <c r="AV18" s="735"/>
      <c r="AW18" s="735"/>
      <c r="AX18" s="759"/>
      <c r="AY18" s="762"/>
      <c r="AZ18" s="764"/>
    </row>
    <row r="19" spans="1:52" ht="23.25" customHeight="1">
      <c r="A19" s="780"/>
      <c r="B19" s="735"/>
      <c r="C19" s="724"/>
      <c r="D19" s="106" t="s">
        <v>7</v>
      </c>
      <c r="E19" s="40">
        <v>0</v>
      </c>
      <c r="F19" s="38"/>
      <c r="G19" s="38"/>
      <c r="H19" s="38"/>
      <c r="I19" s="38"/>
      <c r="J19" s="38"/>
      <c r="K19" s="38"/>
      <c r="L19" s="38"/>
      <c r="M19" s="40">
        <v>0</v>
      </c>
      <c r="N19" s="40">
        <v>0</v>
      </c>
      <c r="O19" s="40" t="b">
        <f t="shared" si="0"/>
        <v>1</v>
      </c>
      <c r="P19" s="40">
        <v>0</v>
      </c>
      <c r="Q19" s="38"/>
      <c r="R19" s="38"/>
      <c r="S19" s="38"/>
      <c r="T19" s="117"/>
      <c r="U19" s="113"/>
      <c r="V19" s="41"/>
      <c r="W19" s="41"/>
      <c r="X19" s="41"/>
      <c r="Y19" s="41"/>
      <c r="Z19" s="41"/>
      <c r="AA19" s="41">
        <v>0</v>
      </c>
      <c r="AB19" s="41">
        <v>0</v>
      </c>
      <c r="AC19" s="41">
        <v>0</v>
      </c>
      <c r="AD19" s="41"/>
      <c r="AE19" s="41"/>
      <c r="AF19" s="41"/>
      <c r="AG19" s="791"/>
      <c r="AH19" s="774"/>
      <c r="AI19" s="735"/>
      <c r="AJ19" s="735"/>
      <c r="AK19" s="741"/>
      <c r="AL19" s="735"/>
      <c r="AM19" s="735"/>
      <c r="AN19" s="777"/>
      <c r="AO19" s="759"/>
      <c r="AP19" s="759"/>
      <c r="AQ19" s="762"/>
      <c r="AR19" s="735"/>
      <c r="AS19" s="735"/>
      <c r="AT19" s="735"/>
      <c r="AU19" s="735"/>
      <c r="AV19" s="735"/>
      <c r="AW19" s="735"/>
      <c r="AX19" s="759"/>
      <c r="AY19" s="762"/>
      <c r="AZ19" s="764"/>
    </row>
    <row r="20" spans="1:52" ht="23.25" customHeight="1">
      <c r="A20" s="780"/>
      <c r="B20" s="735"/>
      <c r="C20" s="724"/>
      <c r="D20" s="106" t="s">
        <v>96</v>
      </c>
      <c r="E20" s="153">
        <v>804</v>
      </c>
      <c r="F20" s="154"/>
      <c r="G20" s="154"/>
      <c r="H20" s="154"/>
      <c r="I20" s="154"/>
      <c r="J20" s="154"/>
      <c r="K20" s="154"/>
      <c r="L20" s="154"/>
      <c r="M20" s="153">
        <v>804</v>
      </c>
      <c r="N20" s="153">
        <v>804</v>
      </c>
      <c r="O20" s="40" t="b">
        <f t="shared" si="0"/>
        <v>1</v>
      </c>
      <c r="P20" s="153">
        <v>804</v>
      </c>
      <c r="Q20" s="154"/>
      <c r="R20" s="154"/>
      <c r="S20" s="154"/>
      <c r="T20" s="155"/>
      <c r="U20" s="156"/>
      <c r="V20" s="157"/>
      <c r="W20" s="157"/>
      <c r="X20" s="157"/>
      <c r="Y20" s="157"/>
      <c r="Z20" s="157"/>
      <c r="AA20" s="197">
        <v>114</v>
      </c>
      <c r="AB20" s="197">
        <v>173</v>
      </c>
      <c r="AC20" s="197">
        <v>253</v>
      </c>
      <c r="AD20" s="197"/>
      <c r="AE20" s="197"/>
      <c r="AF20" s="157"/>
      <c r="AG20" s="791"/>
      <c r="AH20" s="774"/>
      <c r="AI20" s="735"/>
      <c r="AJ20" s="735"/>
      <c r="AK20" s="741"/>
      <c r="AL20" s="735"/>
      <c r="AM20" s="735"/>
      <c r="AN20" s="777"/>
      <c r="AO20" s="759"/>
      <c r="AP20" s="759"/>
      <c r="AQ20" s="762"/>
      <c r="AR20" s="735"/>
      <c r="AS20" s="735"/>
      <c r="AT20" s="735"/>
      <c r="AU20" s="735"/>
      <c r="AV20" s="735"/>
      <c r="AW20" s="735"/>
      <c r="AX20" s="759"/>
      <c r="AY20" s="762"/>
      <c r="AZ20" s="764"/>
    </row>
    <row r="21" spans="1:52" ht="23.25" customHeight="1">
      <c r="A21" s="780"/>
      <c r="B21" s="735"/>
      <c r="C21" s="724"/>
      <c r="D21" s="106" t="s">
        <v>99</v>
      </c>
      <c r="E21" s="153">
        <v>152665519</v>
      </c>
      <c r="F21" s="154"/>
      <c r="G21" s="154"/>
      <c r="H21" s="154"/>
      <c r="I21" s="154"/>
      <c r="J21" s="154"/>
      <c r="K21" s="154"/>
      <c r="L21" s="154"/>
      <c r="M21" s="153">
        <v>152665519</v>
      </c>
      <c r="N21" s="153">
        <v>152665519</v>
      </c>
      <c r="O21" s="40" t="b">
        <f t="shared" si="0"/>
        <v>1</v>
      </c>
      <c r="P21" s="153">
        <v>152665519</v>
      </c>
      <c r="Q21" s="154"/>
      <c r="R21" s="154"/>
      <c r="S21" s="154"/>
      <c r="T21" s="155"/>
      <c r="U21" s="156"/>
      <c r="V21" s="157"/>
      <c r="W21" s="157"/>
      <c r="X21" s="157"/>
      <c r="Y21" s="157"/>
      <c r="Z21" s="157"/>
      <c r="AA21" s="197">
        <v>22320092</v>
      </c>
      <c r="AB21" s="197">
        <v>83484690</v>
      </c>
      <c r="AC21" s="197">
        <v>84156433</v>
      </c>
      <c r="AD21" s="197"/>
      <c r="AE21" s="197"/>
      <c r="AF21" s="157"/>
      <c r="AG21" s="792"/>
      <c r="AH21" s="775"/>
      <c r="AI21" s="736"/>
      <c r="AJ21" s="736"/>
      <c r="AK21" s="742"/>
      <c r="AL21" s="736"/>
      <c r="AM21" s="736"/>
      <c r="AN21" s="778"/>
      <c r="AO21" s="760"/>
      <c r="AP21" s="760"/>
      <c r="AQ21" s="763"/>
      <c r="AR21" s="736"/>
      <c r="AS21" s="736"/>
      <c r="AT21" s="736"/>
      <c r="AU21" s="736"/>
      <c r="AV21" s="736"/>
      <c r="AW21" s="736"/>
      <c r="AX21" s="760"/>
      <c r="AY21" s="763"/>
      <c r="AZ21" s="764"/>
    </row>
    <row r="22" spans="1:52" ht="23.25" customHeight="1">
      <c r="A22" s="780"/>
      <c r="B22" s="735"/>
      <c r="C22" s="724" t="s">
        <v>225</v>
      </c>
      <c r="D22" s="106" t="s">
        <v>94</v>
      </c>
      <c r="E22" s="40">
        <v>140</v>
      </c>
      <c r="F22" s="40"/>
      <c r="G22" s="40"/>
      <c r="H22" s="40"/>
      <c r="I22" s="40"/>
      <c r="J22" s="40"/>
      <c r="K22" s="40"/>
      <c r="L22" s="40"/>
      <c r="M22" s="40">
        <v>140</v>
      </c>
      <c r="N22" s="40">
        <v>140</v>
      </c>
      <c r="O22" s="40" t="b">
        <f t="shared" si="0"/>
        <v>1</v>
      </c>
      <c r="P22" s="40">
        <v>140</v>
      </c>
      <c r="Q22" s="40"/>
      <c r="R22" s="40"/>
      <c r="S22" s="109"/>
      <c r="T22" s="115"/>
      <c r="U22" s="111"/>
      <c r="V22" s="110"/>
      <c r="W22" s="110"/>
      <c r="X22" s="110"/>
      <c r="Y22" s="110"/>
      <c r="Z22" s="110"/>
      <c r="AA22" s="196">
        <v>67</v>
      </c>
      <c r="AB22" s="196">
        <v>101</v>
      </c>
      <c r="AC22" s="196">
        <v>148</v>
      </c>
      <c r="AD22" s="196"/>
      <c r="AE22" s="196"/>
      <c r="AF22" s="110"/>
      <c r="AG22" s="790"/>
      <c r="AH22" s="773" t="s">
        <v>225</v>
      </c>
      <c r="AI22" s="734" t="s">
        <v>385</v>
      </c>
      <c r="AJ22" s="734" t="s">
        <v>257</v>
      </c>
      <c r="AK22" s="740" t="s">
        <v>384</v>
      </c>
      <c r="AL22" s="734" t="str">
        <f aca="true" t="shared" si="5" ref="AL22">+AH22</f>
        <v>3-SANTA FE</v>
      </c>
      <c r="AM22" s="734" t="s">
        <v>257</v>
      </c>
      <c r="AN22" s="776" t="s">
        <v>286</v>
      </c>
      <c r="AO22" s="758">
        <v>106560.2551279872</v>
      </c>
      <c r="AP22" s="766">
        <v>53075.894558632244</v>
      </c>
      <c r="AQ22" s="761">
        <v>53484.360569354954</v>
      </c>
      <c r="AR22" s="734" t="s">
        <v>257</v>
      </c>
      <c r="AS22" s="734" t="s">
        <v>259</v>
      </c>
      <c r="AT22" s="767">
        <f aca="true" t="shared" si="6" ref="AT22">+AO22</f>
        <v>106560.2551279872</v>
      </c>
      <c r="AU22" s="734" t="s">
        <v>259</v>
      </c>
      <c r="AV22" s="767">
        <f aca="true" t="shared" si="7" ref="AV22">+AT22</f>
        <v>106560.2551279872</v>
      </c>
      <c r="AW22" s="734" t="s">
        <v>260</v>
      </c>
      <c r="AX22" s="758">
        <f>+AQ22+AP22</f>
        <v>106560.2551279872</v>
      </c>
      <c r="AY22" s="761">
        <f aca="true" t="shared" si="8" ref="AY22">+AX22</f>
        <v>106560.2551279872</v>
      </c>
      <c r="AZ22" s="764"/>
    </row>
    <row r="23" spans="1:52" ht="23.25" customHeight="1">
      <c r="A23" s="780"/>
      <c r="B23" s="735"/>
      <c r="C23" s="724"/>
      <c r="D23" s="106" t="s">
        <v>6</v>
      </c>
      <c r="E23" s="40">
        <v>26639309</v>
      </c>
      <c r="F23" s="40"/>
      <c r="G23" s="40"/>
      <c r="H23" s="40"/>
      <c r="I23" s="40"/>
      <c r="J23" s="40"/>
      <c r="K23" s="40"/>
      <c r="L23" s="40"/>
      <c r="M23" s="40">
        <v>26639309</v>
      </c>
      <c r="N23" s="40">
        <v>26639309</v>
      </c>
      <c r="O23" s="40" t="b">
        <f t="shared" si="0"/>
        <v>1</v>
      </c>
      <c r="P23" s="40">
        <v>26639309</v>
      </c>
      <c r="Q23" s="40"/>
      <c r="R23" s="40"/>
      <c r="S23" s="40"/>
      <c r="T23" s="116"/>
      <c r="U23" s="112"/>
      <c r="V23" s="36"/>
      <c r="W23" s="36"/>
      <c r="X23" s="36"/>
      <c r="Y23" s="36"/>
      <c r="Z23" s="36"/>
      <c r="AA23" s="196">
        <v>18612542</v>
      </c>
      <c r="AB23" s="196">
        <v>69617200</v>
      </c>
      <c r="AC23" s="196">
        <v>70177360</v>
      </c>
      <c r="AD23" s="196"/>
      <c r="AE23" s="196"/>
      <c r="AF23" s="36"/>
      <c r="AG23" s="791"/>
      <c r="AH23" s="774"/>
      <c r="AI23" s="735"/>
      <c r="AJ23" s="735"/>
      <c r="AK23" s="741"/>
      <c r="AL23" s="735"/>
      <c r="AM23" s="735"/>
      <c r="AN23" s="777"/>
      <c r="AO23" s="759"/>
      <c r="AP23" s="766"/>
      <c r="AQ23" s="762"/>
      <c r="AR23" s="735"/>
      <c r="AS23" s="735"/>
      <c r="AT23" s="735"/>
      <c r="AU23" s="735"/>
      <c r="AV23" s="735"/>
      <c r="AW23" s="735"/>
      <c r="AX23" s="759"/>
      <c r="AY23" s="762"/>
      <c r="AZ23" s="764"/>
    </row>
    <row r="24" spans="1:52" ht="23.25" customHeight="1">
      <c r="A24" s="780"/>
      <c r="B24" s="735"/>
      <c r="C24" s="724"/>
      <c r="D24" s="106" t="s">
        <v>95</v>
      </c>
      <c r="E24" s="40">
        <v>0</v>
      </c>
      <c r="F24" s="38"/>
      <c r="G24" s="38"/>
      <c r="H24" s="38"/>
      <c r="I24" s="38"/>
      <c r="J24" s="38"/>
      <c r="K24" s="38"/>
      <c r="L24" s="38"/>
      <c r="M24" s="40">
        <v>0</v>
      </c>
      <c r="N24" s="40">
        <v>0</v>
      </c>
      <c r="O24" s="40" t="b">
        <f t="shared" si="0"/>
        <v>1</v>
      </c>
      <c r="P24" s="40">
        <v>0</v>
      </c>
      <c r="Q24" s="38"/>
      <c r="R24" s="38"/>
      <c r="S24" s="38"/>
      <c r="T24" s="117"/>
      <c r="U24" s="113"/>
      <c r="V24" s="41"/>
      <c r="W24" s="41"/>
      <c r="X24" s="41"/>
      <c r="Y24" s="41"/>
      <c r="Z24" s="41"/>
      <c r="AA24" s="41">
        <v>0</v>
      </c>
      <c r="AB24" s="41">
        <v>0</v>
      </c>
      <c r="AC24" s="41">
        <v>0</v>
      </c>
      <c r="AD24" s="41"/>
      <c r="AE24" s="41"/>
      <c r="AF24" s="41"/>
      <c r="AG24" s="791"/>
      <c r="AH24" s="774"/>
      <c r="AI24" s="735"/>
      <c r="AJ24" s="735"/>
      <c r="AK24" s="741"/>
      <c r="AL24" s="735"/>
      <c r="AM24" s="735"/>
      <c r="AN24" s="777"/>
      <c r="AO24" s="759"/>
      <c r="AP24" s="766"/>
      <c r="AQ24" s="762"/>
      <c r="AR24" s="735"/>
      <c r="AS24" s="735"/>
      <c r="AT24" s="735"/>
      <c r="AU24" s="735"/>
      <c r="AV24" s="735"/>
      <c r="AW24" s="735"/>
      <c r="AX24" s="759"/>
      <c r="AY24" s="762"/>
      <c r="AZ24" s="764"/>
    </row>
    <row r="25" spans="1:52" ht="23.25" customHeight="1">
      <c r="A25" s="780"/>
      <c r="B25" s="735"/>
      <c r="C25" s="724"/>
      <c r="D25" s="106" t="s">
        <v>7</v>
      </c>
      <c r="E25" s="40">
        <v>0</v>
      </c>
      <c r="F25" s="38"/>
      <c r="G25" s="38"/>
      <c r="H25" s="38"/>
      <c r="I25" s="38"/>
      <c r="J25" s="38"/>
      <c r="K25" s="38"/>
      <c r="L25" s="38"/>
      <c r="M25" s="40">
        <v>0</v>
      </c>
      <c r="N25" s="40">
        <v>0</v>
      </c>
      <c r="O25" s="40" t="b">
        <f t="shared" si="0"/>
        <v>1</v>
      </c>
      <c r="P25" s="40">
        <v>0</v>
      </c>
      <c r="Q25" s="38"/>
      <c r="R25" s="38"/>
      <c r="S25" s="38"/>
      <c r="T25" s="117"/>
      <c r="U25" s="113"/>
      <c r="V25" s="41"/>
      <c r="W25" s="41"/>
      <c r="X25" s="41"/>
      <c r="Y25" s="41"/>
      <c r="Z25" s="41"/>
      <c r="AA25" s="41">
        <v>0</v>
      </c>
      <c r="AB25" s="41">
        <v>0</v>
      </c>
      <c r="AC25" s="41">
        <v>0</v>
      </c>
      <c r="AD25" s="41"/>
      <c r="AE25" s="41"/>
      <c r="AF25" s="41"/>
      <c r="AG25" s="791"/>
      <c r="AH25" s="774"/>
      <c r="AI25" s="735"/>
      <c r="AJ25" s="735"/>
      <c r="AK25" s="741"/>
      <c r="AL25" s="735"/>
      <c r="AM25" s="735"/>
      <c r="AN25" s="777"/>
      <c r="AO25" s="759"/>
      <c r="AP25" s="766"/>
      <c r="AQ25" s="762"/>
      <c r="AR25" s="735"/>
      <c r="AS25" s="735"/>
      <c r="AT25" s="735"/>
      <c r="AU25" s="735"/>
      <c r="AV25" s="735"/>
      <c r="AW25" s="735"/>
      <c r="AX25" s="759"/>
      <c r="AY25" s="762"/>
      <c r="AZ25" s="764"/>
    </row>
    <row r="26" spans="1:52" ht="23.25" customHeight="1">
      <c r="A26" s="780"/>
      <c r="B26" s="735"/>
      <c r="C26" s="724"/>
      <c r="D26" s="106" t="s">
        <v>96</v>
      </c>
      <c r="E26" s="153">
        <v>140</v>
      </c>
      <c r="F26" s="154"/>
      <c r="G26" s="154"/>
      <c r="H26" s="154"/>
      <c r="I26" s="154"/>
      <c r="J26" s="154"/>
      <c r="K26" s="154"/>
      <c r="L26" s="154"/>
      <c r="M26" s="153">
        <v>140</v>
      </c>
      <c r="N26" s="153">
        <v>140</v>
      </c>
      <c r="O26" s="40" t="b">
        <f t="shared" si="0"/>
        <v>1</v>
      </c>
      <c r="P26" s="153">
        <v>140</v>
      </c>
      <c r="Q26" s="154"/>
      <c r="R26" s="154"/>
      <c r="S26" s="154"/>
      <c r="T26" s="155"/>
      <c r="U26" s="156"/>
      <c r="V26" s="157"/>
      <c r="W26" s="157"/>
      <c r="X26" s="157"/>
      <c r="Y26" s="157"/>
      <c r="Z26" s="157"/>
      <c r="AA26" s="197">
        <v>67</v>
      </c>
      <c r="AB26" s="197">
        <v>101</v>
      </c>
      <c r="AC26" s="197">
        <v>148</v>
      </c>
      <c r="AD26" s="197"/>
      <c r="AE26" s="197"/>
      <c r="AF26" s="157"/>
      <c r="AG26" s="791"/>
      <c r="AH26" s="774"/>
      <c r="AI26" s="735"/>
      <c r="AJ26" s="735"/>
      <c r="AK26" s="741"/>
      <c r="AL26" s="735"/>
      <c r="AM26" s="735"/>
      <c r="AN26" s="777"/>
      <c r="AO26" s="759"/>
      <c r="AP26" s="766"/>
      <c r="AQ26" s="762"/>
      <c r="AR26" s="735"/>
      <c r="AS26" s="735"/>
      <c r="AT26" s="735"/>
      <c r="AU26" s="735"/>
      <c r="AV26" s="735"/>
      <c r="AW26" s="735"/>
      <c r="AX26" s="759"/>
      <c r="AY26" s="762"/>
      <c r="AZ26" s="764"/>
    </row>
    <row r="27" spans="1:52" ht="23.25" customHeight="1">
      <c r="A27" s="780"/>
      <c r="B27" s="735"/>
      <c r="C27" s="724"/>
      <c r="D27" s="106" t="s">
        <v>99</v>
      </c>
      <c r="E27" s="153">
        <v>26639309</v>
      </c>
      <c r="F27" s="154"/>
      <c r="G27" s="154"/>
      <c r="H27" s="154"/>
      <c r="I27" s="154"/>
      <c r="J27" s="154"/>
      <c r="K27" s="154"/>
      <c r="L27" s="154"/>
      <c r="M27" s="153">
        <v>26639309</v>
      </c>
      <c r="N27" s="153">
        <v>26639309</v>
      </c>
      <c r="O27" s="40" t="b">
        <f t="shared" si="0"/>
        <v>1</v>
      </c>
      <c r="P27" s="153">
        <v>26639309</v>
      </c>
      <c r="Q27" s="154"/>
      <c r="R27" s="154"/>
      <c r="S27" s="154"/>
      <c r="T27" s="155"/>
      <c r="U27" s="156"/>
      <c r="V27" s="157"/>
      <c r="W27" s="157"/>
      <c r="X27" s="157"/>
      <c r="Y27" s="157"/>
      <c r="Z27" s="157"/>
      <c r="AA27" s="197">
        <v>18612542</v>
      </c>
      <c r="AB27" s="197">
        <v>69617200</v>
      </c>
      <c r="AC27" s="197">
        <v>70177360</v>
      </c>
      <c r="AD27" s="197"/>
      <c r="AE27" s="197"/>
      <c r="AF27" s="157"/>
      <c r="AG27" s="792"/>
      <c r="AH27" s="775"/>
      <c r="AI27" s="736"/>
      <c r="AJ27" s="736"/>
      <c r="AK27" s="742"/>
      <c r="AL27" s="736"/>
      <c r="AM27" s="736"/>
      <c r="AN27" s="778"/>
      <c r="AO27" s="760"/>
      <c r="AP27" s="766"/>
      <c r="AQ27" s="763"/>
      <c r="AR27" s="736"/>
      <c r="AS27" s="736"/>
      <c r="AT27" s="736"/>
      <c r="AU27" s="736"/>
      <c r="AV27" s="736"/>
      <c r="AW27" s="736"/>
      <c r="AX27" s="760"/>
      <c r="AY27" s="763"/>
      <c r="AZ27" s="764"/>
    </row>
    <row r="28" spans="1:52" ht="23.25" customHeight="1">
      <c r="A28" s="780"/>
      <c r="B28" s="735"/>
      <c r="C28" s="724" t="s">
        <v>226</v>
      </c>
      <c r="D28" s="106" t="s">
        <v>94</v>
      </c>
      <c r="E28" s="40">
        <v>187</v>
      </c>
      <c r="F28" s="40"/>
      <c r="G28" s="40"/>
      <c r="H28" s="40"/>
      <c r="I28" s="40"/>
      <c r="J28" s="40"/>
      <c r="K28" s="40"/>
      <c r="L28" s="40"/>
      <c r="M28" s="40">
        <v>187</v>
      </c>
      <c r="N28" s="40">
        <v>187</v>
      </c>
      <c r="O28" s="40" t="b">
        <f t="shared" si="0"/>
        <v>1</v>
      </c>
      <c r="P28" s="40">
        <v>187</v>
      </c>
      <c r="Q28" s="40"/>
      <c r="R28" s="40"/>
      <c r="S28" s="109"/>
      <c r="T28" s="115"/>
      <c r="U28" s="111"/>
      <c r="V28" s="110"/>
      <c r="W28" s="110"/>
      <c r="X28" s="110"/>
      <c r="Y28" s="110"/>
      <c r="Z28" s="110"/>
      <c r="AA28" s="196">
        <v>127</v>
      </c>
      <c r="AB28" s="196">
        <v>192</v>
      </c>
      <c r="AC28" s="196">
        <v>281</v>
      </c>
      <c r="AD28" s="196"/>
      <c r="AE28" s="196"/>
      <c r="AF28" s="110"/>
      <c r="AG28" s="790"/>
      <c r="AH28" s="773" t="s">
        <v>226</v>
      </c>
      <c r="AI28" s="734" t="s">
        <v>385</v>
      </c>
      <c r="AJ28" s="734" t="s">
        <v>257</v>
      </c>
      <c r="AK28" s="740" t="s">
        <v>384</v>
      </c>
      <c r="AL28" s="734" t="str">
        <f aca="true" t="shared" si="9" ref="AL28">+AH28</f>
        <v>4-SAN CRISTOBAL</v>
      </c>
      <c r="AM28" s="734" t="s">
        <v>257</v>
      </c>
      <c r="AN28" s="776" t="s">
        <v>286</v>
      </c>
      <c r="AO28" s="758">
        <v>401944.11266012175</v>
      </c>
      <c r="AP28" s="766">
        <v>194318.4581474821</v>
      </c>
      <c r="AQ28" s="761">
        <v>207625.65451263968</v>
      </c>
      <c r="AR28" s="734" t="s">
        <v>257</v>
      </c>
      <c r="AS28" s="734" t="s">
        <v>259</v>
      </c>
      <c r="AT28" s="767">
        <f aca="true" t="shared" si="10" ref="AT28">+AO28</f>
        <v>401944.11266012175</v>
      </c>
      <c r="AU28" s="734" t="s">
        <v>259</v>
      </c>
      <c r="AV28" s="767">
        <f aca="true" t="shared" si="11" ref="AV28">+AT28</f>
        <v>401944.11266012175</v>
      </c>
      <c r="AW28" s="734" t="s">
        <v>260</v>
      </c>
      <c r="AX28" s="758">
        <f>+AQ28+AP28</f>
        <v>401944.11266012175</v>
      </c>
      <c r="AY28" s="761">
        <f aca="true" t="shared" si="12" ref="AY28">+AX28</f>
        <v>401944.11266012175</v>
      </c>
      <c r="AZ28" s="764"/>
    </row>
    <row r="29" spans="1:52" ht="23.25" customHeight="1">
      <c r="A29" s="780"/>
      <c r="B29" s="735"/>
      <c r="C29" s="724"/>
      <c r="D29" s="106" t="s">
        <v>6</v>
      </c>
      <c r="E29" s="40">
        <v>35503609</v>
      </c>
      <c r="F29" s="40"/>
      <c r="G29" s="40"/>
      <c r="H29" s="40"/>
      <c r="I29" s="40"/>
      <c r="J29" s="40"/>
      <c r="K29" s="40"/>
      <c r="L29" s="40"/>
      <c r="M29" s="40">
        <v>35503609</v>
      </c>
      <c r="N29" s="40">
        <v>35503609</v>
      </c>
      <c r="O29" s="40" t="b">
        <f t="shared" si="0"/>
        <v>1</v>
      </c>
      <c r="P29" s="40">
        <v>35503609</v>
      </c>
      <c r="Q29" s="40"/>
      <c r="R29" s="40"/>
      <c r="S29" s="40"/>
      <c r="T29" s="116"/>
      <c r="U29" s="112"/>
      <c r="V29" s="36"/>
      <c r="W29" s="36"/>
      <c r="X29" s="36"/>
      <c r="Y29" s="36"/>
      <c r="Z29" s="36"/>
      <c r="AA29" s="196">
        <v>22694052</v>
      </c>
      <c r="AB29" s="196">
        <v>84883428</v>
      </c>
      <c r="AC29" s="196">
        <v>85566426</v>
      </c>
      <c r="AD29" s="196"/>
      <c r="AE29" s="196"/>
      <c r="AF29" s="36"/>
      <c r="AG29" s="791"/>
      <c r="AH29" s="774"/>
      <c r="AI29" s="735"/>
      <c r="AJ29" s="735"/>
      <c r="AK29" s="741"/>
      <c r="AL29" s="735"/>
      <c r="AM29" s="735"/>
      <c r="AN29" s="777"/>
      <c r="AO29" s="759"/>
      <c r="AP29" s="766"/>
      <c r="AQ29" s="762"/>
      <c r="AR29" s="735"/>
      <c r="AS29" s="735"/>
      <c r="AT29" s="735"/>
      <c r="AU29" s="735"/>
      <c r="AV29" s="735"/>
      <c r="AW29" s="735"/>
      <c r="AX29" s="759"/>
      <c r="AY29" s="762"/>
      <c r="AZ29" s="764"/>
    </row>
    <row r="30" spans="1:52" ht="23.25" customHeight="1">
      <c r="A30" s="780"/>
      <c r="B30" s="735"/>
      <c r="C30" s="724"/>
      <c r="D30" s="106" t="s">
        <v>95</v>
      </c>
      <c r="E30" s="40">
        <v>0</v>
      </c>
      <c r="F30" s="38"/>
      <c r="G30" s="38"/>
      <c r="H30" s="38"/>
      <c r="I30" s="38"/>
      <c r="J30" s="38"/>
      <c r="K30" s="38"/>
      <c r="L30" s="38"/>
      <c r="M30" s="40">
        <v>0</v>
      </c>
      <c r="N30" s="40">
        <v>0</v>
      </c>
      <c r="O30" s="40" t="b">
        <f t="shared" si="0"/>
        <v>1</v>
      </c>
      <c r="P30" s="40">
        <v>0</v>
      </c>
      <c r="Q30" s="38"/>
      <c r="R30" s="38"/>
      <c r="S30" s="38"/>
      <c r="T30" s="117"/>
      <c r="U30" s="113"/>
      <c r="V30" s="41"/>
      <c r="W30" s="41"/>
      <c r="X30" s="41"/>
      <c r="Y30" s="41"/>
      <c r="Z30" s="41"/>
      <c r="AA30" s="41">
        <v>0</v>
      </c>
      <c r="AB30" s="41">
        <v>0</v>
      </c>
      <c r="AC30" s="41">
        <v>0</v>
      </c>
      <c r="AD30" s="41"/>
      <c r="AE30" s="41"/>
      <c r="AF30" s="41"/>
      <c r="AG30" s="791"/>
      <c r="AH30" s="774"/>
      <c r="AI30" s="735"/>
      <c r="AJ30" s="735"/>
      <c r="AK30" s="741"/>
      <c r="AL30" s="735"/>
      <c r="AM30" s="735"/>
      <c r="AN30" s="777"/>
      <c r="AO30" s="759"/>
      <c r="AP30" s="766"/>
      <c r="AQ30" s="762"/>
      <c r="AR30" s="735"/>
      <c r="AS30" s="735"/>
      <c r="AT30" s="735"/>
      <c r="AU30" s="735"/>
      <c r="AV30" s="735"/>
      <c r="AW30" s="735"/>
      <c r="AX30" s="759"/>
      <c r="AY30" s="762"/>
      <c r="AZ30" s="764"/>
    </row>
    <row r="31" spans="1:52" ht="23.25" customHeight="1">
      <c r="A31" s="780"/>
      <c r="B31" s="735"/>
      <c r="C31" s="724"/>
      <c r="D31" s="106" t="s">
        <v>7</v>
      </c>
      <c r="E31" s="40">
        <v>0</v>
      </c>
      <c r="F31" s="38"/>
      <c r="G31" s="38"/>
      <c r="H31" s="38"/>
      <c r="I31" s="38"/>
      <c r="J31" s="38"/>
      <c r="K31" s="38"/>
      <c r="L31" s="38"/>
      <c r="M31" s="40">
        <v>0</v>
      </c>
      <c r="N31" s="40">
        <v>0</v>
      </c>
      <c r="O31" s="40" t="b">
        <f t="shared" si="0"/>
        <v>1</v>
      </c>
      <c r="P31" s="40">
        <v>0</v>
      </c>
      <c r="Q31" s="38"/>
      <c r="R31" s="38"/>
      <c r="S31" s="38"/>
      <c r="T31" s="117"/>
      <c r="U31" s="113"/>
      <c r="V31" s="41"/>
      <c r="W31" s="41"/>
      <c r="X31" s="41"/>
      <c r="Y31" s="41"/>
      <c r="Z31" s="41"/>
      <c r="AA31" s="41">
        <v>0</v>
      </c>
      <c r="AB31" s="41">
        <v>0</v>
      </c>
      <c r="AC31" s="41">
        <v>0</v>
      </c>
      <c r="AD31" s="41"/>
      <c r="AE31" s="41"/>
      <c r="AF31" s="41"/>
      <c r="AG31" s="791"/>
      <c r="AH31" s="774"/>
      <c r="AI31" s="735"/>
      <c r="AJ31" s="735"/>
      <c r="AK31" s="741"/>
      <c r="AL31" s="735"/>
      <c r="AM31" s="735"/>
      <c r="AN31" s="777"/>
      <c r="AO31" s="759"/>
      <c r="AP31" s="766"/>
      <c r="AQ31" s="762"/>
      <c r="AR31" s="735"/>
      <c r="AS31" s="735"/>
      <c r="AT31" s="735"/>
      <c r="AU31" s="735"/>
      <c r="AV31" s="735"/>
      <c r="AW31" s="735"/>
      <c r="AX31" s="759"/>
      <c r="AY31" s="762"/>
      <c r="AZ31" s="764"/>
    </row>
    <row r="32" spans="1:52" ht="23.25" customHeight="1">
      <c r="A32" s="780"/>
      <c r="B32" s="735"/>
      <c r="C32" s="724"/>
      <c r="D32" s="106" t="s">
        <v>96</v>
      </c>
      <c r="E32" s="153">
        <v>187</v>
      </c>
      <c r="F32" s="154"/>
      <c r="G32" s="154"/>
      <c r="H32" s="154"/>
      <c r="I32" s="154"/>
      <c r="J32" s="154"/>
      <c r="K32" s="154"/>
      <c r="L32" s="154"/>
      <c r="M32" s="153">
        <v>187</v>
      </c>
      <c r="N32" s="153">
        <v>187</v>
      </c>
      <c r="O32" s="40" t="b">
        <f t="shared" si="0"/>
        <v>1</v>
      </c>
      <c r="P32" s="153">
        <v>187</v>
      </c>
      <c r="Q32" s="154"/>
      <c r="R32" s="154"/>
      <c r="S32" s="154"/>
      <c r="T32" s="155"/>
      <c r="U32" s="156"/>
      <c r="V32" s="157"/>
      <c r="W32" s="157"/>
      <c r="X32" s="157"/>
      <c r="Y32" s="157"/>
      <c r="Z32" s="157"/>
      <c r="AA32" s="197">
        <v>127</v>
      </c>
      <c r="AB32" s="197">
        <v>192</v>
      </c>
      <c r="AC32" s="197">
        <v>281</v>
      </c>
      <c r="AD32" s="197"/>
      <c r="AE32" s="197"/>
      <c r="AF32" s="157"/>
      <c r="AG32" s="791"/>
      <c r="AH32" s="774"/>
      <c r="AI32" s="735"/>
      <c r="AJ32" s="735"/>
      <c r="AK32" s="741"/>
      <c r="AL32" s="735"/>
      <c r="AM32" s="735"/>
      <c r="AN32" s="777"/>
      <c r="AO32" s="759"/>
      <c r="AP32" s="766"/>
      <c r="AQ32" s="762"/>
      <c r="AR32" s="735"/>
      <c r="AS32" s="735"/>
      <c r="AT32" s="735"/>
      <c r="AU32" s="735"/>
      <c r="AV32" s="735"/>
      <c r="AW32" s="735"/>
      <c r="AX32" s="759"/>
      <c r="AY32" s="762"/>
      <c r="AZ32" s="764"/>
    </row>
    <row r="33" spans="1:52" ht="23.25" customHeight="1">
      <c r="A33" s="780"/>
      <c r="B33" s="735"/>
      <c r="C33" s="724"/>
      <c r="D33" s="106" t="s">
        <v>99</v>
      </c>
      <c r="E33" s="153">
        <v>35503609</v>
      </c>
      <c r="F33" s="154"/>
      <c r="G33" s="154"/>
      <c r="H33" s="154"/>
      <c r="I33" s="154"/>
      <c r="J33" s="154"/>
      <c r="K33" s="154"/>
      <c r="L33" s="154"/>
      <c r="M33" s="153">
        <v>35503609</v>
      </c>
      <c r="N33" s="153">
        <v>35503609</v>
      </c>
      <c r="O33" s="40" t="b">
        <f t="shared" si="0"/>
        <v>1</v>
      </c>
      <c r="P33" s="153">
        <v>35503609</v>
      </c>
      <c r="Q33" s="154"/>
      <c r="R33" s="154"/>
      <c r="S33" s="154"/>
      <c r="T33" s="155"/>
      <c r="U33" s="156"/>
      <c r="V33" s="157"/>
      <c r="W33" s="157"/>
      <c r="X33" s="157"/>
      <c r="Y33" s="157"/>
      <c r="Z33" s="157"/>
      <c r="AA33" s="197">
        <v>22694052</v>
      </c>
      <c r="AB33" s="197">
        <v>84883428</v>
      </c>
      <c r="AC33" s="197">
        <v>85566426</v>
      </c>
      <c r="AD33" s="197"/>
      <c r="AE33" s="197"/>
      <c r="AF33" s="157"/>
      <c r="AG33" s="792"/>
      <c r="AH33" s="775"/>
      <c r="AI33" s="736"/>
      <c r="AJ33" s="736"/>
      <c r="AK33" s="742"/>
      <c r="AL33" s="736"/>
      <c r="AM33" s="736"/>
      <c r="AN33" s="778"/>
      <c r="AO33" s="760"/>
      <c r="AP33" s="766"/>
      <c r="AQ33" s="763"/>
      <c r="AR33" s="736"/>
      <c r="AS33" s="736"/>
      <c r="AT33" s="736"/>
      <c r="AU33" s="736"/>
      <c r="AV33" s="736"/>
      <c r="AW33" s="736"/>
      <c r="AX33" s="760"/>
      <c r="AY33" s="763"/>
      <c r="AZ33" s="764"/>
    </row>
    <row r="34" spans="1:52" ht="23.25" customHeight="1">
      <c r="A34" s="780"/>
      <c r="B34" s="735"/>
      <c r="C34" s="724" t="s">
        <v>227</v>
      </c>
      <c r="D34" s="106" t="s">
        <v>94</v>
      </c>
      <c r="E34" s="40">
        <v>277</v>
      </c>
      <c r="F34" s="40"/>
      <c r="G34" s="40"/>
      <c r="H34" s="40"/>
      <c r="I34" s="40"/>
      <c r="J34" s="40"/>
      <c r="K34" s="40"/>
      <c r="L34" s="40"/>
      <c r="M34" s="40">
        <v>277</v>
      </c>
      <c r="N34" s="40">
        <v>277</v>
      </c>
      <c r="O34" s="40" t="b">
        <f t="shared" si="0"/>
        <v>1</v>
      </c>
      <c r="P34" s="40">
        <v>277</v>
      </c>
      <c r="Q34" s="40"/>
      <c r="R34" s="40"/>
      <c r="S34" s="109"/>
      <c r="T34" s="115"/>
      <c r="U34" s="111"/>
      <c r="V34" s="110"/>
      <c r="W34" s="110"/>
      <c r="X34" s="110"/>
      <c r="Y34" s="110"/>
      <c r="Z34" s="110"/>
      <c r="AA34" s="196">
        <v>65</v>
      </c>
      <c r="AB34" s="196">
        <v>99</v>
      </c>
      <c r="AC34" s="196">
        <v>144</v>
      </c>
      <c r="AD34" s="196"/>
      <c r="AE34" s="196"/>
      <c r="AF34" s="110"/>
      <c r="AG34" s="790"/>
      <c r="AH34" s="773" t="s">
        <v>227</v>
      </c>
      <c r="AI34" s="734" t="s">
        <v>385</v>
      </c>
      <c r="AJ34" s="734" t="s">
        <v>257</v>
      </c>
      <c r="AK34" s="740" t="s">
        <v>384</v>
      </c>
      <c r="AL34" s="734" t="str">
        <f aca="true" t="shared" si="13" ref="AL34">+AH34</f>
        <v>5-USME</v>
      </c>
      <c r="AM34" s="734" t="s">
        <v>257</v>
      </c>
      <c r="AN34" s="776" t="s">
        <v>286</v>
      </c>
      <c r="AO34" s="758">
        <v>372602.40687775135</v>
      </c>
      <c r="AP34" s="766">
        <v>181364.0395199765</v>
      </c>
      <c r="AQ34" s="761">
        <v>191238.3673577748</v>
      </c>
      <c r="AR34" s="734" t="s">
        <v>257</v>
      </c>
      <c r="AS34" s="734" t="s">
        <v>259</v>
      </c>
      <c r="AT34" s="767">
        <f aca="true" t="shared" si="14" ref="AT34">+AO34</f>
        <v>372602.40687775135</v>
      </c>
      <c r="AU34" s="734" t="s">
        <v>259</v>
      </c>
      <c r="AV34" s="767">
        <f aca="true" t="shared" si="15" ref="AV34">+AT34</f>
        <v>372602.40687775135</v>
      </c>
      <c r="AW34" s="734" t="s">
        <v>260</v>
      </c>
      <c r="AX34" s="758">
        <f>+AQ34+AP34</f>
        <v>372602.40687775135</v>
      </c>
      <c r="AY34" s="761">
        <f aca="true" t="shared" si="16" ref="AY34">+AX34</f>
        <v>372602.40687775135</v>
      </c>
      <c r="AZ34" s="764"/>
    </row>
    <row r="35" spans="1:52" ht="23.25" customHeight="1">
      <c r="A35" s="780"/>
      <c r="B35" s="735"/>
      <c r="C35" s="724"/>
      <c r="D35" s="106" t="s">
        <v>6</v>
      </c>
      <c r="E35" s="40">
        <v>52536059</v>
      </c>
      <c r="F35" s="40"/>
      <c r="G35" s="40"/>
      <c r="H35" s="40"/>
      <c r="I35" s="40"/>
      <c r="J35" s="40"/>
      <c r="K35" s="40"/>
      <c r="L35" s="40"/>
      <c r="M35" s="40">
        <v>52536059</v>
      </c>
      <c r="N35" s="40">
        <v>52536059</v>
      </c>
      <c r="O35" s="40" t="b">
        <f t="shared" si="0"/>
        <v>1</v>
      </c>
      <c r="P35" s="40">
        <v>52536059</v>
      </c>
      <c r="Q35" s="40"/>
      <c r="R35" s="40"/>
      <c r="S35" s="40"/>
      <c r="T35" s="116"/>
      <c r="U35" s="112"/>
      <c r="V35" s="36"/>
      <c r="W35" s="36"/>
      <c r="X35" s="36"/>
      <c r="Y35" s="36"/>
      <c r="Z35" s="36"/>
      <c r="AA35" s="196">
        <v>24211263</v>
      </c>
      <c r="AB35" s="196">
        <v>90558309</v>
      </c>
      <c r="AC35" s="196">
        <v>91286968</v>
      </c>
      <c r="AD35" s="196"/>
      <c r="AE35" s="196"/>
      <c r="AF35" s="36"/>
      <c r="AG35" s="791"/>
      <c r="AH35" s="774"/>
      <c r="AI35" s="735"/>
      <c r="AJ35" s="735"/>
      <c r="AK35" s="741"/>
      <c r="AL35" s="735"/>
      <c r="AM35" s="735"/>
      <c r="AN35" s="777"/>
      <c r="AO35" s="759"/>
      <c r="AP35" s="766"/>
      <c r="AQ35" s="762"/>
      <c r="AR35" s="735"/>
      <c r="AS35" s="735"/>
      <c r="AT35" s="735"/>
      <c r="AU35" s="735"/>
      <c r="AV35" s="735"/>
      <c r="AW35" s="735"/>
      <c r="AX35" s="759"/>
      <c r="AY35" s="762"/>
      <c r="AZ35" s="764"/>
    </row>
    <row r="36" spans="1:52" ht="23.25" customHeight="1">
      <c r="A36" s="780"/>
      <c r="B36" s="735"/>
      <c r="C36" s="724"/>
      <c r="D36" s="106" t="s">
        <v>95</v>
      </c>
      <c r="E36" s="40">
        <v>0</v>
      </c>
      <c r="F36" s="38"/>
      <c r="G36" s="38"/>
      <c r="H36" s="38"/>
      <c r="I36" s="38"/>
      <c r="J36" s="38"/>
      <c r="K36" s="38"/>
      <c r="L36" s="38"/>
      <c r="M36" s="40">
        <v>0</v>
      </c>
      <c r="N36" s="40">
        <v>0</v>
      </c>
      <c r="O36" s="40" t="b">
        <f t="shared" si="0"/>
        <v>1</v>
      </c>
      <c r="P36" s="40">
        <v>0</v>
      </c>
      <c r="Q36" s="38"/>
      <c r="R36" s="38"/>
      <c r="S36" s="38"/>
      <c r="T36" s="117"/>
      <c r="U36" s="113"/>
      <c r="V36" s="41"/>
      <c r="W36" s="41"/>
      <c r="X36" s="41"/>
      <c r="Y36" s="41"/>
      <c r="Z36" s="41"/>
      <c r="AA36" s="41">
        <v>0</v>
      </c>
      <c r="AB36" s="41">
        <v>0</v>
      </c>
      <c r="AC36" s="41">
        <v>0</v>
      </c>
      <c r="AD36" s="41"/>
      <c r="AE36" s="41"/>
      <c r="AF36" s="41"/>
      <c r="AG36" s="791"/>
      <c r="AH36" s="774"/>
      <c r="AI36" s="735"/>
      <c r="AJ36" s="735"/>
      <c r="AK36" s="741"/>
      <c r="AL36" s="735"/>
      <c r="AM36" s="735"/>
      <c r="AN36" s="777"/>
      <c r="AO36" s="759"/>
      <c r="AP36" s="766"/>
      <c r="AQ36" s="762"/>
      <c r="AR36" s="735"/>
      <c r="AS36" s="735"/>
      <c r="AT36" s="735"/>
      <c r="AU36" s="735"/>
      <c r="AV36" s="735"/>
      <c r="AW36" s="735"/>
      <c r="AX36" s="759"/>
      <c r="AY36" s="762"/>
      <c r="AZ36" s="764"/>
    </row>
    <row r="37" spans="1:52" ht="23.25" customHeight="1">
      <c r="A37" s="780"/>
      <c r="B37" s="735"/>
      <c r="C37" s="724"/>
      <c r="D37" s="106" t="s">
        <v>7</v>
      </c>
      <c r="E37" s="40">
        <v>0</v>
      </c>
      <c r="F37" s="38"/>
      <c r="G37" s="38"/>
      <c r="H37" s="38"/>
      <c r="I37" s="38"/>
      <c r="J37" s="38"/>
      <c r="K37" s="38"/>
      <c r="L37" s="38"/>
      <c r="M37" s="40">
        <v>0</v>
      </c>
      <c r="N37" s="40">
        <v>0</v>
      </c>
      <c r="O37" s="40" t="b">
        <f t="shared" si="0"/>
        <v>1</v>
      </c>
      <c r="P37" s="40">
        <v>0</v>
      </c>
      <c r="Q37" s="38"/>
      <c r="R37" s="38"/>
      <c r="S37" s="38"/>
      <c r="T37" s="117"/>
      <c r="U37" s="113"/>
      <c r="V37" s="41"/>
      <c r="W37" s="41"/>
      <c r="X37" s="41"/>
      <c r="Y37" s="41"/>
      <c r="Z37" s="41"/>
      <c r="AA37" s="41">
        <v>0</v>
      </c>
      <c r="AB37" s="41">
        <v>0</v>
      </c>
      <c r="AC37" s="41">
        <v>0</v>
      </c>
      <c r="AD37" s="41"/>
      <c r="AE37" s="41"/>
      <c r="AF37" s="41"/>
      <c r="AG37" s="791"/>
      <c r="AH37" s="774"/>
      <c r="AI37" s="735"/>
      <c r="AJ37" s="735"/>
      <c r="AK37" s="741"/>
      <c r="AL37" s="735"/>
      <c r="AM37" s="735"/>
      <c r="AN37" s="777"/>
      <c r="AO37" s="759"/>
      <c r="AP37" s="766"/>
      <c r="AQ37" s="762"/>
      <c r="AR37" s="735"/>
      <c r="AS37" s="735"/>
      <c r="AT37" s="735"/>
      <c r="AU37" s="735"/>
      <c r="AV37" s="735"/>
      <c r="AW37" s="735"/>
      <c r="AX37" s="759"/>
      <c r="AY37" s="762"/>
      <c r="AZ37" s="764"/>
    </row>
    <row r="38" spans="1:52" ht="23.25" customHeight="1">
      <c r="A38" s="780"/>
      <c r="B38" s="735"/>
      <c r="C38" s="724"/>
      <c r="D38" s="106" t="s">
        <v>96</v>
      </c>
      <c r="E38" s="153">
        <v>277</v>
      </c>
      <c r="F38" s="154"/>
      <c r="G38" s="154"/>
      <c r="H38" s="154"/>
      <c r="I38" s="154"/>
      <c r="J38" s="154"/>
      <c r="K38" s="154"/>
      <c r="L38" s="154"/>
      <c r="M38" s="153">
        <v>277</v>
      </c>
      <c r="N38" s="153">
        <v>277</v>
      </c>
      <c r="O38" s="40" t="b">
        <f t="shared" si="0"/>
        <v>1</v>
      </c>
      <c r="P38" s="153">
        <v>277</v>
      </c>
      <c r="Q38" s="154"/>
      <c r="R38" s="154"/>
      <c r="S38" s="154"/>
      <c r="T38" s="155"/>
      <c r="U38" s="156"/>
      <c r="V38" s="157"/>
      <c r="W38" s="157"/>
      <c r="X38" s="157"/>
      <c r="Y38" s="157"/>
      <c r="Z38" s="157"/>
      <c r="AA38" s="197">
        <v>65</v>
      </c>
      <c r="AB38" s="197">
        <v>99</v>
      </c>
      <c r="AC38" s="197">
        <v>144</v>
      </c>
      <c r="AD38" s="197"/>
      <c r="AE38" s="197"/>
      <c r="AF38" s="157"/>
      <c r="AG38" s="791"/>
      <c r="AH38" s="774"/>
      <c r="AI38" s="735"/>
      <c r="AJ38" s="735"/>
      <c r="AK38" s="741"/>
      <c r="AL38" s="735"/>
      <c r="AM38" s="735"/>
      <c r="AN38" s="777"/>
      <c r="AO38" s="759"/>
      <c r="AP38" s="766"/>
      <c r="AQ38" s="762"/>
      <c r="AR38" s="735"/>
      <c r="AS38" s="735"/>
      <c r="AT38" s="735"/>
      <c r="AU38" s="735"/>
      <c r="AV38" s="735"/>
      <c r="AW38" s="735"/>
      <c r="AX38" s="759"/>
      <c r="AY38" s="762"/>
      <c r="AZ38" s="764"/>
    </row>
    <row r="39" spans="1:52" ht="23.25" customHeight="1">
      <c r="A39" s="780"/>
      <c r="B39" s="735"/>
      <c r="C39" s="724"/>
      <c r="D39" s="106" t="s">
        <v>99</v>
      </c>
      <c r="E39" s="153">
        <v>52536059</v>
      </c>
      <c r="F39" s="154"/>
      <c r="G39" s="154"/>
      <c r="H39" s="154"/>
      <c r="I39" s="154"/>
      <c r="J39" s="154"/>
      <c r="K39" s="154"/>
      <c r="L39" s="154"/>
      <c r="M39" s="153">
        <v>52536059</v>
      </c>
      <c r="N39" s="153">
        <v>52536059</v>
      </c>
      <c r="O39" s="40" t="b">
        <f t="shared" si="0"/>
        <v>1</v>
      </c>
      <c r="P39" s="153">
        <v>52536059</v>
      </c>
      <c r="Q39" s="154"/>
      <c r="R39" s="154"/>
      <c r="S39" s="154"/>
      <c r="T39" s="155"/>
      <c r="U39" s="156"/>
      <c r="V39" s="157"/>
      <c r="W39" s="157"/>
      <c r="X39" s="157"/>
      <c r="Y39" s="157"/>
      <c r="Z39" s="157"/>
      <c r="AA39" s="197">
        <v>24211263</v>
      </c>
      <c r="AB39" s="197">
        <v>90558309</v>
      </c>
      <c r="AC39" s="197">
        <v>91286968</v>
      </c>
      <c r="AD39" s="197"/>
      <c r="AE39" s="197"/>
      <c r="AF39" s="157"/>
      <c r="AG39" s="792"/>
      <c r="AH39" s="775"/>
      <c r="AI39" s="736"/>
      <c r="AJ39" s="736"/>
      <c r="AK39" s="742"/>
      <c r="AL39" s="736"/>
      <c r="AM39" s="736"/>
      <c r="AN39" s="778"/>
      <c r="AO39" s="760"/>
      <c r="AP39" s="766"/>
      <c r="AQ39" s="763"/>
      <c r="AR39" s="736"/>
      <c r="AS39" s="736"/>
      <c r="AT39" s="736"/>
      <c r="AU39" s="736"/>
      <c r="AV39" s="736"/>
      <c r="AW39" s="736"/>
      <c r="AX39" s="760"/>
      <c r="AY39" s="763"/>
      <c r="AZ39" s="764"/>
    </row>
    <row r="40" spans="1:52" ht="23.25" customHeight="1">
      <c r="A40" s="780"/>
      <c r="B40" s="735"/>
      <c r="C40" s="724" t="s">
        <v>228</v>
      </c>
      <c r="D40" s="106" t="s">
        <v>94</v>
      </c>
      <c r="E40" s="40">
        <v>212</v>
      </c>
      <c r="F40" s="40"/>
      <c r="G40" s="40"/>
      <c r="H40" s="40"/>
      <c r="I40" s="40"/>
      <c r="J40" s="40"/>
      <c r="K40" s="40"/>
      <c r="L40" s="40"/>
      <c r="M40" s="40">
        <v>212</v>
      </c>
      <c r="N40" s="40">
        <v>212</v>
      </c>
      <c r="O40" s="40" t="b">
        <f t="shared" si="0"/>
        <v>1</v>
      </c>
      <c r="P40" s="40">
        <v>212</v>
      </c>
      <c r="Q40" s="40"/>
      <c r="R40" s="40"/>
      <c r="S40" s="109"/>
      <c r="T40" s="115"/>
      <c r="U40" s="111"/>
      <c r="V40" s="110"/>
      <c r="W40" s="110"/>
      <c r="X40" s="110"/>
      <c r="Y40" s="110"/>
      <c r="Z40" s="110"/>
      <c r="AA40" s="196">
        <v>96</v>
      </c>
      <c r="AB40" s="196">
        <v>146</v>
      </c>
      <c r="AC40" s="196">
        <v>213</v>
      </c>
      <c r="AD40" s="196"/>
      <c r="AE40" s="196"/>
      <c r="AF40" s="110"/>
      <c r="AG40" s="790"/>
      <c r="AH40" s="773" t="s">
        <v>228</v>
      </c>
      <c r="AI40" s="734" t="s">
        <v>385</v>
      </c>
      <c r="AJ40" s="734" t="s">
        <v>257</v>
      </c>
      <c r="AK40" s="740" t="s">
        <v>384</v>
      </c>
      <c r="AL40" s="734" t="str">
        <f aca="true" t="shared" si="17" ref="AL40">+AH40</f>
        <v>6-TUNJUELITO</v>
      </c>
      <c r="AM40" s="734" t="s">
        <v>257</v>
      </c>
      <c r="AN40" s="776" t="s">
        <v>286</v>
      </c>
      <c r="AO40" s="758">
        <v>179105.92232646368</v>
      </c>
      <c r="AP40" s="766">
        <v>86612</v>
      </c>
      <c r="AQ40" s="761">
        <v>92493.9223264637</v>
      </c>
      <c r="AR40" s="734" t="s">
        <v>257</v>
      </c>
      <c r="AS40" s="734" t="s">
        <v>259</v>
      </c>
      <c r="AT40" s="767">
        <f aca="true" t="shared" si="18" ref="AT40">+AO40</f>
        <v>179105.92232646368</v>
      </c>
      <c r="AU40" s="734" t="s">
        <v>259</v>
      </c>
      <c r="AV40" s="767">
        <f aca="true" t="shared" si="19" ref="AV40">+AT40</f>
        <v>179105.92232646368</v>
      </c>
      <c r="AW40" s="734" t="s">
        <v>260</v>
      </c>
      <c r="AX40" s="758">
        <f>+AQ40+AP40</f>
        <v>179105.92232646368</v>
      </c>
      <c r="AY40" s="761">
        <f aca="true" t="shared" si="20" ref="AY40">+AX40</f>
        <v>179105.92232646368</v>
      </c>
      <c r="AZ40" s="764"/>
    </row>
    <row r="41" spans="1:52" ht="23.25" customHeight="1">
      <c r="A41" s="780"/>
      <c r="B41" s="735"/>
      <c r="C41" s="724"/>
      <c r="D41" s="106" t="s">
        <v>6</v>
      </c>
      <c r="E41" s="40">
        <v>40307038</v>
      </c>
      <c r="F41" s="40"/>
      <c r="G41" s="40"/>
      <c r="H41" s="40"/>
      <c r="I41" s="40"/>
      <c r="J41" s="40"/>
      <c r="K41" s="40"/>
      <c r="L41" s="40"/>
      <c r="M41" s="40">
        <v>40307038</v>
      </c>
      <c r="N41" s="40">
        <v>40307038</v>
      </c>
      <c r="O41" s="40" t="b">
        <f t="shared" si="0"/>
        <v>1</v>
      </c>
      <c r="P41" s="40">
        <v>40307038</v>
      </c>
      <c r="Q41" s="40"/>
      <c r="R41" s="40"/>
      <c r="S41" s="40"/>
      <c r="T41" s="116"/>
      <c r="U41" s="112"/>
      <c r="V41" s="36"/>
      <c r="W41" s="36"/>
      <c r="X41" s="36"/>
      <c r="Y41" s="36"/>
      <c r="Z41" s="36"/>
      <c r="AA41" s="196">
        <v>17597507</v>
      </c>
      <c r="AB41" s="196">
        <v>65820625</v>
      </c>
      <c r="AC41" s="196">
        <v>66350237</v>
      </c>
      <c r="AD41" s="196"/>
      <c r="AE41" s="196"/>
      <c r="AF41" s="36"/>
      <c r="AG41" s="791"/>
      <c r="AH41" s="774"/>
      <c r="AI41" s="735"/>
      <c r="AJ41" s="735"/>
      <c r="AK41" s="741"/>
      <c r="AL41" s="735"/>
      <c r="AM41" s="735"/>
      <c r="AN41" s="777"/>
      <c r="AO41" s="759"/>
      <c r="AP41" s="766"/>
      <c r="AQ41" s="762"/>
      <c r="AR41" s="735"/>
      <c r="AS41" s="735"/>
      <c r="AT41" s="735"/>
      <c r="AU41" s="735"/>
      <c r="AV41" s="735"/>
      <c r="AW41" s="735"/>
      <c r="AX41" s="759"/>
      <c r="AY41" s="762"/>
      <c r="AZ41" s="764"/>
    </row>
    <row r="42" spans="1:52" ht="23.25" customHeight="1">
      <c r="A42" s="780"/>
      <c r="B42" s="735"/>
      <c r="C42" s="724"/>
      <c r="D42" s="106" t="s">
        <v>95</v>
      </c>
      <c r="E42" s="40">
        <v>0</v>
      </c>
      <c r="F42" s="38"/>
      <c r="G42" s="38"/>
      <c r="H42" s="38"/>
      <c r="I42" s="38"/>
      <c r="J42" s="38"/>
      <c r="K42" s="38"/>
      <c r="L42" s="38"/>
      <c r="M42" s="40">
        <v>0</v>
      </c>
      <c r="N42" s="40">
        <v>0</v>
      </c>
      <c r="O42" s="40" t="b">
        <f t="shared" si="0"/>
        <v>1</v>
      </c>
      <c r="P42" s="40">
        <v>0</v>
      </c>
      <c r="Q42" s="38"/>
      <c r="R42" s="38"/>
      <c r="S42" s="38"/>
      <c r="T42" s="117"/>
      <c r="U42" s="113"/>
      <c r="V42" s="41"/>
      <c r="W42" s="41"/>
      <c r="X42" s="41"/>
      <c r="Y42" s="41"/>
      <c r="Z42" s="41"/>
      <c r="AA42" s="41">
        <v>0</v>
      </c>
      <c r="AB42" s="41">
        <v>0</v>
      </c>
      <c r="AC42" s="41">
        <v>0</v>
      </c>
      <c r="AD42" s="41"/>
      <c r="AE42" s="41"/>
      <c r="AF42" s="41"/>
      <c r="AG42" s="791"/>
      <c r="AH42" s="774"/>
      <c r="AI42" s="735"/>
      <c r="AJ42" s="735"/>
      <c r="AK42" s="741"/>
      <c r="AL42" s="735"/>
      <c r="AM42" s="735"/>
      <c r="AN42" s="777"/>
      <c r="AO42" s="759"/>
      <c r="AP42" s="766"/>
      <c r="AQ42" s="762"/>
      <c r="AR42" s="735"/>
      <c r="AS42" s="735"/>
      <c r="AT42" s="735"/>
      <c r="AU42" s="735"/>
      <c r="AV42" s="735"/>
      <c r="AW42" s="735"/>
      <c r="AX42" s="759"/>
      <c r="AY42" s="762"/>
      <c r="AZ42" s="764"/>
    </row>
    <row r="43" spans="1:52" ht="23.25" customHeight="1">
      <c r="A43" s="780"/>
      <c r="B43" s="735"/>
      <c r="C43" s="724"/>
      <c r="D43" s="106" t="s">
        <v>7</v>
      </c>
      <c r="E43" s="40">
        <v>0</v>
      </c>
      <c r="F43" s="38"/>
      <c r="G43" s="38"/>
      <c r="H43" s="38"/>
      <c r="I43" s="38"/>
      <c r="J43" s="38"/>
      <c r="K43" s="38"/>
      <c r="L43" s="38"/>
      <c r="M43" s="40">
        <v>0</v>
      </c>
      <c r="N43" s="40">
        <v>0</v>
      </c>
      <c r="O43" s="40" t="b">
        <f t="shared" si="0"/>
        <v>1</v>
      </c>
      <c r="P43" s="40">
        <v>0</v>
      </c>
      <c r="Q43" s="38"/>
      <c r="R43" s="38"/>
      <c r="S43" s="38"/>
      <c r="T43" s="117"/>
      <c r="U43" s="113"/>
      <c r="V43" s="41"/>
      <c r="W43" s="41"/>
      <c r="X43" s="41"/>
      <c r="Y43" s="41"/>
      <c r="Z43" s="41"/>
      <c r="AA43" s="41">
        <v>0</v>
      </c>
      <c r="AB43" s="41">
        <v>0</v>
      </c>
      <c r="AC43" s="41">
        <v>0</v>
      </c>
      <c r="AD43" s="41"/>
      <c r="AE43" s="41"/>
      <c r="AF43" s="41"/>
      <c r="AG43" s="791"/>
      <c r="AH43" s="774"/>
      <c r="AI43" s="735"/>
      <c r="AJ43" s="735"/>
      <c r="AK43" s="741"/>
      <c r="AL43" s="735"/>
      <c r="AM43" s="735"/>
      <c r="AN43" s="777"/>
      <c r="AO43" s="759"/>
      <c r="AP43" s="766"/>
      <c r="AQ43" s="762"/>
      <c r="AR43" s="735"/>
      <c r="AS43" s="735"/>
      <c r="AT43" s="735"/>
      <c r="AU43" s="735"/>
      <c r="AV43" s="735"/>
      <c r="AW43" s="735"/>
      <c r="AX43" s="759"/>
      <c r="AY43" s="762"/>
      <c r="AZ43" s="764"/>
    </row>
    <row r="44" spans="1:52" ht="23.25" customHeight="1">
      <c r="A44" s="780"/>
      <c r="B44" s="735"/>
      <c r="C44" s="724"/>
      <c r="D44" s="106" t="s">
        <v>96</v>
      </c>
      <c r="E44" s="153">
        <v>212</v>
      </c>
      <c r="F44" s="154"/>
      <c r="G44" s="154"/>
      <c r="H44" s="154"/>
      <c r="I44" s="154"/>
      <c r="J44" s="154"/>
      <c r="K44" s="154"/>
      <c r="L44" s="154"/>
      <c r="M44" s="153">
        <v>212</v>
      </c>
      <c r="N44" s="153">
        <v>212</v>
      </c>
      <c r="O44" s="40" t="b">
        <f t="shared" si="0"/>
        <v>1</v>
      </c>
      <c r="P44" s="153">
        <v>212</v>
      </c>
      <c r="Q44" s="154"/>
      <c r="R44" s="154"/>
      <c r="S44" s="154"/>
      <c r="T44" s="155"/>
      <c r="U44" s="156"/>
      <c r="V44" s="157"/>
      <c r="W44" s="157"/>
      <c r="X44" s="157"/>
      <c r="Y44" s="157"/>
      <c r="Z44" s="157"/>
      <c r="AA44" s="197">
        <v>96</v>
      </c>
      <c r="AB44" s="197">
        <v>146</v>
      </c>
      <c r="AC44" s="197">
        <v>213</v>
      </c>
      <c r="AD44" s="197"/>
      <c r="AE44" s="197"/>
      <c r="AF44" s="157"/>
      <c r="AG44" s="791"/>
      <c r="AH44" s="774"/>
      <c r="AI44" s="735"/>
      <c r="AJ44" s="735"/>
      <c r="AK44" s="741"/>
      <c r="AL44" s="735"/>
      <c r="AM44" s="735"/>
      <c r="AN44" s="777"/>
      <c r="AO44" s="759"/>
      <c r="AP44" s="766"/>
      <c r="AQ44" s="762"/>
      <c r="AR44" s="735"/>
      <c r="AS44" s="735"/>
      <c r="AT44" s="735"/>
      <c r="AU44" s="735"/>
      <c r="AV44" s="735"/>
      <c r="AW44" s="735"/>
      <c r="AX44" s="759"/>
      <c r="AY44" s="762"/>
      <c r="AZ44" s="764"/>
    </row>
    <row r="45" spans="1:52" ht="23.25" customHeight="1">
      <c r="A45" s="780"/>
      <c r="B45" s="735"/>
      <c r="C45" s="724"/>
      <c r="D45" s="106" t="s">
        <v>99</v>
      </c>
      <c r="E45" s="153">
        <v>40307038</v>
      </c>
      <c r="F45" s="154"/>
      <c r="G45" s="154"/>
      <c r="H45" s="154"/>
      <c r="I45" s="154"/>
      <c r="J45" s="154"/>
      <c r="K45" s="154"/>
      <c r="L45" s="154"/>
      <c r="M45" s="153">
        <v>40307038</v>
      </c>
      <c r="N45" s="153">
        <v>40307038</v>
      </c>
      <c r="O45" s="40" t="b">
        <f t="shared" si="0"/>
        <v>1</v>
      </c>
      <c r="P45" s="153">
        <v>40307038</v>
      </c>
      <c r="Q45" s="154"/>
      <c r="R45" s="154"/>
      <c r="S45" s="154"/>
      <c r="T45" s="155"/>
      <c r="U45" s="156"/>
      <c r="V45" s="157"/>
      <c r="W45" s="157"/>
      <c r="X45" s="157"/>
      <c r="Y45" s="157"/>
      <c r="Z45" s="157"/>
      <c r="AA45" s="197">
        <v>17597507</v>
      </c>
      <c r="AB45" s="197">
        <v>65820625</v>
      </c>
      <c r="AC45" s="197">
        <v>66350237</v>
      </c>
      <c r="AD45" s="197"/>
      <c r="AE45" s="197"/>
      <c r="AF45" s="157"/>
      <c r="AG45" s="792"/>
      <c r="AH45" s="775"/>
      <c r="AI45" s="736"/>
      <c r="AJ45" s="736"/>
      <c r="AK45" s="742"/>
      <c r="AL45" s="736"/>
      <c r="AM45" s="736"/>
      <c r="AN45" s="778"/>
      <c r="AO45" s="760"/>
      <c r="AP45" s="766"/>
      <c r="AQ45" s="763"/>
      <c r="AR45" s="736"/>
      <c r="AS45" s="736"/>
      <c r="AT45" s="736"/>
      <c r="AU45" s="736"/>
      <c r="AV45" s="736"/>
      <c r="AW45" s="736"/>
      <c r="AX45" s="760"/>
      <c r="AY45" s="763"/>
      <c r="AZ45" s="764"/>
    </row>
    <row r="46" spans="1:52" ht="23.25" customHeight="1">
      <c r="A46" s="780"/>
      <c r="B46" s="735"/>
      <c r="C46" s="724" t="s">
        <v>229</v>
      </c>
      <c r="D46" s="106" t="s">
        <v>94</v>
      </c>
      <c r="E46" s="40">
        <v>256</v>
      </c>
      <c r="F46" s="40"/>
      <c r="G46" s="40"/>
      <c r="H46" s="40"/>
      <c r="I46" s="40"/>
      <c r="J46" s="40"/>
      <c r="K46" s="40"/>
      <c r="L46" s="40"/>
      <c r="M46" s="40">
        <v>256</v>
      </c>
      <c r="N46" s="40">
        <v>256</v>
      </c>
      <c r="O46" s="40" t="b">
        <f t="shared" si="0"/>
        <v>1</v>
      </c>
      <c r="P46" s="40">
        <v>256</v>
      </c>
      <c r="Q46" s="40"/>
      <c r="R46" s="40"/>
      <c r="S46" s="109"/>
      <c r="T46" s="115"/>
      <c r="U46" s="111"/>
      <c r="V46" s="110"/>
      <c r="W46" s="110"/>
      <c r="X46" s="110"/>
      <c r="Y46" s="110"/>
      <c r="Z46" s="110"/>
      <c r="AA46" s="196">
        <v>76</v>
      </c>
      <c r="AB46" s="196">
        <v>115</v>
      </c>
      <c r="AC46" s="196">
        <v>168</v>
      </c>
      <c r="AD46" s="196"/>
      <c r="AE46" s="196"/>
      <c r="AF46" s="110"/>
      <c r="AG46" s="790"/>
      <c r="AH46" s="773" t="s">
        <v>229</v>
      </c>
      <c r="AI46" s="734" t="s">
        <v>385</v>
      </c>
      <c r="AJ46" s="734" t="s">
        <v>257</v>
      </c>
      <c r="AK46" s="740" t="s">
        <v>384</v>
      </c>
      <c r="AL46" s="734" t="str">
        <f aca="true" t="shared" si="21" ref="AL46">+AH46</f>
        <v>7-BOSA</v>
      </c>
      <c r="AM46" s="734" t="s">
        <v>257</v>
      </c>
      <c r="AN46" s="776" t="s">
        <v>286</v>
      </c>
      <c r="AO46" s="758">
        <v>727228.5243499294</v>
      </c>
      <c r="AP46" s="766">
        <v>350318.05356729764</v>
      </c>
      <c r="AQ46" s="761">
        <v>376910.4707826318</v>
      </c>
      <c r="AR46" s="734" t="s">
        <v>257</v>
      </c>
      <c r="AS46" s="734" t="s">
        <v>259</v>
      </c>
      <c r="AT46" s="767">
        <f aca="true" t="shared" si="22" ref="AT46">+AO46</f>
        <v>727228.5243499294</v>
      </c>
      <c r="AU46" s="734" t="s">
        <v>259</v>
      </c>
      <c r="AV46" s="767">
        <f aca="true" t="shared" si="23" ref="AV46">+AT46</f>
        <v>727228.5243499294</v>
      </c>
      <c r="AW46" s="734" t="s">
        <v>260</v>
      </c>
      <c r="AX46" s="758">
        <f>+AQ46+AP46</f>
        <v>727228.5243499294</v>
      </c>
      <c r="AY46" s="761">
        <f aca="true" t="shared" si="24" ref="AY46">+AX46</f>
        <v>727228.5243499294</v>
      </c>
      <c r="AZ46" s="764"/>
    </row>
    <row r="47" spans="1:52" ht="23.25" customHeight="1">
      <c r="A47" s="780"/>
      <c r="B47" s="735"/>
      <c r="C47" s="724"/>
      <c r="D47" s="106" t="s">
        <v>6</v>
      </c>
      <c r="E47" s="40">
        <v>48684034</v>
      </c>
      <c r="F47" s="40"/>
      <c r="G47" s="40"/>
      <c r="H47" s="40"/>
      <c r="I47" s="40"/>
      <c r="J47" s="40"/>
      <c r="K47" s="40"/>
      <c r="L47" s="40"/>
      <c r="M47" s="40">
        <v>48684034</v>
      </c>
      <c r="N47" s="40">
        <v>48684034</v>
      </c>
      <c r="O47" s="40" t="b">
        <f t="shared" si="0"/>
        <v>1</v>
      </c>
      <c r="P47" s="40">
        <v>48684034</v>
      </c>
      <c r="Q47" s="40"/>
      <c r="R47" s="40"/>
      <c r="S47" s="40"/>
      <c r="T47" s="116"/>
      <c r="U47" s="112"/>
      <c r="V47" s="36"/>
      <c r="W47" s="36"/>
      <c r="X47" s="36"/>
      <c r="Y47" s="36"/>
      <c r="Z47" s="36"/>
      <c r="AA47" s="196">
        <v>19296355</v>
      </c>
      <c r="AB47" s="196">
        <v>72174892</v>
      </c>
      <c r="AC47" s="196">
        <v>72755633</v>
      </c>
      <c r="AD47" s="196"/>
      <c r="AE47" s="196"/>
      <c r="AF47" s="36"/>
      <c r="AG47" s="791"/>
      <c r="AH47" s="774"/>
      <c r="AI47" s="735"/>
      <c r="AJ47" s="735"/>
      <c r="AK47" s="741"/>
      <c r="AL47" s="735"/>
      <c r="AM47" s="735"/>
      <c r="AN47" s="777"/>
      <c r="AO47" s="759"/>
      <c r="AP47" s="766"/>
      <c r="AQ47" s="762"/>
      <c r="AR47" s="735"/>
      <c r="AS47" s="735"/>
      <c r="AT47" s="735"/>
      <c r="AU47" s="735"/>
      <c r="AV47" s="735"/>
      <c r="AW47" s="735"/>
      <c r="AX47" s="759"/>
      <c r="AY47" s="762"/>
      <c r="AZ47" s="764"/>
    </row>
    <row r="48" spans="1:52" ht="23.25" customHeight="1">
      <c r="A48" s="780"/>
      <c r="B48" s="735"/>
      <c r="C48" s="724"/>
      <c r="D48" s="106" t="s">
        <v>95</v>
      </c>
      <c r="E48" s="40">
        <v>0</v>
      </c>
      <c r="F48" s="38"/>
      <c r="G48" s="38"/>
      <c r="H48" s="38"/>
      <c r="I48" s="38"/>
      <c r="J48" s="38"/>
      <c r="K48" s="38"/>
      <c r="L48" s="38"/>
      <c r="M48" s="40">
        <v>0</v>
      </c>
      <c r="N48" s="40">
        <v>0</v>
      </c>
      <c r="O48" s="40" t="b">
        <f t="shared" si="0"/>
        <v>1</v>
      </c>
      <c r="P48" s="40">
        <v>0</v>
      </c>
      <c r="Q48" s="38"/>
      <c r="R48" s="38"/>
      <c r="S48" s="38"/>
      <c r="T48" s="117"/>
      <c r="U48" s="113"/>
      <c r="V48" s="41"/>
      <c r="W48" s="41"/>
      <c r="X48" s="41"/>
      <c r="Y48" s="41"/>
      <c r="Z48" s="41"/>
      <c r="AA48" s="41">
        <v>0</v>
      </c>
      <c r="AB48" s="41">
        <v>0</v>
      </c>
      <c r="AC48" s="41">
        <v>0</v>
      </c>
      <c r="AD48" s="41"/>
      <c r="AE48" s="41"/>
      <c r="AF48" s="41"/>
      <c r="AG48" s="791"/>
      <c r="AH48" s="774"/>
      <c r="AI48" s="735"/>
      <c r="AJ48" s="735"/>
      <c r="AK48" s="741"/>
      <c r="AL48" s="735"/>
      <c r="AM48" s="735"/>
      <c r="AN48" s="777"/>
      <c r="AO48" s="759"/>
      <c r="AP48" s="766"/>
      <c r="AQ48" s="762"/>
      <c r="AR48" s="735"/>
      <c r="AS48" s="735"/>
      <c r="AT48" s="735"/>
      <c r="AU48" s="735"/>
      <c r="AV48" s="735"/>
      <c r="AW48" s="735"/>
      <c r="AX48" s="759"/>
      <c r="AY48" s="762"/>
      <c r="AZ48" s="764"/>
    </row>
    <row r="49" spans="1:52" ht="23.25" customHeight="1">
      <c r="A49" s="780"/>
      <c r="B49" s="735"/>
      <c r="C49" s="724"/>
      <c r="D49" s="106" t="s">
        <v>7</v>
      </c>
      <c r="E49" s="40">
        <v>0</v>
      </c>
      <c r="F49" s="38"/>
      <c r="G49" s="38"/>
      <c r="H49" s="38"/>
      <c r="I49" s="38"/>
      <c r="J49" s="38"/>
      <c r="K49" s="38"/>
      <c r="L49" s="38"/>
      <c r="M49" s="40">
        <v>0</v>
      </c>
      <c r="N49" s="40">
        <v>0</v>
      </c>
      <c r="O49" s="40" t="b">
        <f t="shared" si="0"/>
        <v>1</v>
      </c>
      <c r="P49" s="40">
        <v>0</v>
      </c>
      <c r="Q49" s="38"/>
      <c r="R49" s="38"/>
      <c r="S49" s="38"/>
      <c r="T49" s="117"/>
      <c r="U49" s="113"/>
      <c r="V49" s="41"/>
      <c r="W49" s="41"/>
      <c r="X49" s="41"/>
      <c r="Y49" s="41"/>
      <c r="Z49" s="41"/>
      <c r="AA49" s="41">
        <v>0</v>
      </c>
      <c r="AB49" s="41">
        <v>0</v>
      </c>
      <c r="AC49" s="41">
        <v>0</v>
      </c>
      <c r="AD49" s="41"/>
      <c r="AE49" s="41"/>
      <c r="AF49" s="41"/>
      <c r="AG49" s="791"/>
      <c r="AH49" s="774"/>
      <c r="AI49" s="735"/>
      <c r="AJ49" s="735"/>
      <c r="AK49" s="741"/>
      <c r="AL49" s="735"/>
      <c r="AM49" s="735"/>
      <c r="AN49" s="777"/>
      <c r="AO49" s="759"/>
      <c r="AP49" s="766"/>
      <c r="AQ49" s="762"/>
      <c r="AR49" s="735"/>
      <c r="AS49" s="735"/>
      <c r="AT49" s="735"/>
      <c r="AU49" s="735"/>
      <c r="AV49" s="735"/>
      <c r="AW49" s="735"/>
      <c r="AX49" s="759"/>
      <c r="AY49" s="762"/>
      <c r="AZ49" s="764"/>
    </row>
    <row r="50" spans="1:52" ht="23.25" customHeight="1">
      <c r="A50" s="780"/>
      <c r="B50" s="735"/>
      <c r="C50" s="724"/>
      <c r="D50" s="106" t="s">
        <v>96</v>
      </c>
      <c r="E50" s="153">
        <v>256</v>
      </c>
      <c r="F50" s="154"/>
      <c r="G50" s="154"/>
      <c r="H50" s="154"/>
      <c r="I50" s="154"/>
      <c r="J50" s="154"/>
      <c r="K50" s="154"/>
      <c r="L50" s="154"/>
      <c r="M50" s="153">
        <v>256</v>
      </c>
      <c r="N50" s="153">
        <v>256</v>
      </c>
      <c r="O50" s="40" t="b">
        <f t="shared" si="0"/>
        <v>1</v>
      </c>
      <c r="P50" s="153">
        <v>256</v>
      </c>
      <c r="Q50" s="154"/>
      <c r="R50" s="154"/>
      <c r="S50" s="154"/>
      <c r="T50" s="155"/>
      <c r="U50" s="156"/>
      <c r="V50" s="157"/>
      <c r="W50" s="157"/>
      <c r="X50" s="157"/>
      <c r="Y50" s="157"/>
      <c r="Z50" s="157"/>
      <c r="AA50" s="197">
        <v>76</v>
      </c>
      <c r="AB50" s="197">
        <v>115</v>
      </c>
      <c r="AC50" s="197">
        <v>168</v>
      </c>
      <c r="AD50" s="197"/>
      <c r="AE50" s="197"/>
      <c r="AF50" s="157"/>
      <c r="AG50" s="791"/>
      <c r="AH50" s="774"/>
      <c r="AI50" s="735"/>
      <c r="AJ50" s="735"/>
      <c r="AK50" s="741"/>
      <c r="AL50" s="735"/>
      <c r="AM50" s="735"/>
      <c r="AN50" s="777"/>
      <c r="AO50" s="759"/>
      <c r="AP50" s="766"/>
      <c r="AQ50" s="762"/>
      <c r="AR50" s="735"/>
      <c r="AS50" s="735"/>
      <c r="AT50" s="735"/>
      <c r="AU50" s="735"/>
      <c r="AV50" s="735"/>
      <c r="AW50" s="735"/>
      <c r="AX50" s="759"/>
      <c r="AY50" s="762"/>
      <c r="AZ50" s="764"/>
    </row>
    <row r="51" spans="1:52" ht="23.25" customHeight="1">
      <c r="A51" s="780"/>
      <c r="B51" s="735"/>
      <c r="C51" s="724"/>
      <c r="D51" s="106" t="s">
        <v>99</v>
      </c>
      <c r="E51" s="153">
        <v>48684034</v>
      </c>
      <c r="F51" s="154"/>
      <c r="G51" s="154"/>
      <c r="H51" s="154"/>
      <c r="I51" s="154"/>
      <c r="J51" s="154"/>
      <c r="K51" s="154"/>
      <c r="L51" s="154"/>
      <c r="M51" s="153">
        <v>48684034</v>
      </c>
      <c r="N51" s="153">
        <v>48684034</v>
      </c>
      <c r="O51" s="40" t="b">
        <f t="shared" si="0"/>
        <v>1</v>
      </c>
      <c r="P51" s="153">
        <v>48684034</v>
      </c>
      <c r="Q51" s="154"/>
      <c r="R51" s="154"/>
      <c r="S51" s="154"/>
      <c r="T51" s="155"/>
      <c r="U51" s="156"/>
      <c r="V51" s="157"/>
      <c r="W51" s="157"/>
      <c r="X51" s="157"/>
      <c r="Y51" s="157"/>
      <c r="Z51" s="157"/>
      <c r="AA51" s="197">
        <v>19296355</v>
      </c>
      <c r="AB51" s="197">
        <v>72174892</v>
      </c>
      <c r="AC51" s="197">
        <v>72755633</v>
      </c>
      <c r="AD51" s="197"/>
      <c r="AE51" s="197"/>
      <c r="AF51" s="157"/>
      <c r="AG51" s="792"/>
      <c r="AH51" s="775"/>
      <c r="AI51" s="736"/>
      <c r="AJ51" s="736"/>
      <c r="AK51" s="742"/>
      <c r="AL51" s="736"/>
      <c r="AM51" s="736"/>
      <c r="AN51" s="778"/>
      <c r="AO51" s="760"/>
      <c r="AP51" s="766"/>
      <c r="AQ51" s="763"/>
      <c r="AR51" s="736"/>
      <c r="AS51" s="736"/>
      <c r="AT51" s="736"/>
      <c r="AU51" s="736"/>
      <c r="AV51" s="736"/>
      <c r="AW51" s="736"/>
      <c r="AX51" s="760"/>
      <c r="AY51" s="763"/>
      <c r="AZ51" s="764"/>
    </row>
    <row r="52" spans="1:52" ht="23.25" customHeight="1">
      <c r="A52" s="780"/>
      <c r="B52" s="735"/>
      <c r="C52" s="724" t="s">
        <v>230</v>
      </c>
      <c r="D52" s="106" t="s">
        <v>94</v>
      </c>
      <c r="E52" s="40">
        <v>585</v>
      </c>
      <c r="F52" s="40"/>
      <c r="G52" s="40"/>
      <c r="H52" s="40"/>
      <c r="I52" s="40"/>
      <c r="J52" s="40"/>
      <c r="K52" s="40"/>
      <c r="L52" s="40"/>
      <c r="M52" s="40">
        <v>585</v>
      </c>
      <c r="N52" s="40">
        <v>585</v>
      </c>
      <c r="O52" s="40" t="b">
        <f t="shared" si="0"/>
        <v>1</v>
      </c>
      <c r="P52" s="40">
        <v>585</v>
      </c>
      <c r="Q52" s="40"/>
      <c r="R52" s="40"/>
      <c r="S52" s="109"/>
      <c r="T52" s="115"/>
      <c r="U52" s="111"/>
      <c r="V52" s="110"/>
      <c r="W52" s="110"/>
      <c r="X52" s="110"/>
      <c r="Y52" s="110"/>
      <c r="Z52" s="110"/>
      <c r="AA52" s="196">
        <v>151</v>
      </c>
      <c r="AB52" s="196">
        <v>229</v>
      </c>
      <c r="AC52" s="196">
        <v>334</v>
      </c>
      <c r="AD52" s="196"/>
      <c r="AE52" s="196"/>
      <c r="AF52" s="110"/>
      <c r="AG52" s="790"/>
      <c r="AH52" s="773" t="s">
        <v>230</v>
      </c>
      <c r="AI52" s="734" t="s">
        <v>385</v>
      </c>
      <c r="AJ52" s="734" t="s">
        <v>257</v>
      </c>
      <c r="AK52" s="740" t="s">
        <v>384</v>
      </c>
      <c r="AL52" s="734" t="str">
        <f aca="true" t="shared" si="25" ref="AL52">+AH52</f>
        <v>8-KENNEDY</v>
      </c>
      <c r="AM52" s="734" t="s">
        <v>257</v>
      </c>
      <c r="AN52" s="776" t="s">
        <v>286</v>
      </c>
      <c r="AO52" s="758">
        <v>1067898.5949923561</v>
      </c>
      <c r="AP52" s="766">
        <v>511137.26541684306</v>
      </c>
      <c r="AQ52" s="761">
        <v>556761.3295755131</v>
      </c>
      <c r="AR52" s="734" t="s">
        <v>257</v>
      </c>
      <c r="AS52" s="734" t="s">
        <v>259</v>
      </c>
      <c r="AT52" s="767">
        <f aca="true" t="shared" si="26" ref="AT52">+AO52</f>
        <v>1067898.5949923561</v>
      </c>
      <c r="AU52" s="734" t="s">
        <v>259</v>
      </c>
      <c r="AV52" s="767">
        <f aca="true" t="shared" si="27" ref="AV52">+AT52</f>
        <v>1067898.5949923561</v>
      </c>
      <c r="AW52" s="734" t="s">
        <v>260</v>
      </c>
      <c r="AX52" s="758">
        <f>+AQ52+AP52</f>
        <v>1067898.5949923561</v>
      </c>
      <c r="AY52" s="761">
        <f aca="true" t="shared" si="28" ref="AY52">+AX52</f>
        <v>1067898.5949923561</v>
      </c>
      <c r="AZ52" s="764"/>
    </row>
    <row r="53" spans="1:52" ht="23.25" customHeight="1">
      <c r="A53" s="780"/>
      <c r="B53" s="735"/>
      <c r="C53" s="724"/>
      <c r="D53" s="106" t="s">
        <v>6</v>
      </c>
      <c r="E53" s="40">
        <v>111198232</v>
      </c>
      <c r="F53" s="40"/>
      <c r="G53" s="40"/>
      <c r="H53" s="40"/>
      <c r="I53" s="40"/>
      <c r="J53" s="40"/>
      <c r="K53" s="40"/>
      <c r="L53" s="40"/>
      <c r="M53" s="40">
        <v>111198232</v>
      </c>
      <c r="N53" s="40">
        <v>111198232</v>
      </c>
      <c r="O53" s="40" t="b">
        <f t="shared" si="0"/>
        <v>1</v>
      </c>
      <c r="P53" s="40">
        <v>111198232</v>
      </c>
      <c r="Q53" s="40"/>
      <c r="R53" s="40"/>
      <c r="S53" s="40"/>
      <c r="T53" s="116"/>
      <c r="U53" s="112"/>
      <c r="V53" s="36"/>
      <c r="W53" s="36"/>
      <c r="X53" s="36"/>
      <c r="Y53" s="36"/>
      <c r="Z53" s="36"/>
      <c r="AA53" s="196">
        <v>33250419</v>
      </c>
      <c r="AB53" s="196">
        <v>124367810</v>
      </c>
      <c r="AC53" s="196">
        <v>125368511</v>
      </c>
      <c r="AD53" s="196"/>
      <c r="AE53" s="196"/>
      <c r="AF53" s="36"/>
      <c r="AG53" s="791"/>
      <c r="AH53" s="774"/>
      <c r="AI53" s="735"/>
      <c r="AJ53" s="735"/>
      <c r="AK53" s="741"/>
      <c r="AL53" s="735"/>
      <c r="AM53" s="735"/>
      <c r="AN53" s="777"/>
      <c r="AO53" s="759"/>
      <c r="AP53" s="766"/>
      <c r="AQ53" s="762"/>
      <c r="AR53" s="735"/>
      <c r="AS53" s="735"/>
      <c r="AT53" s="735"/>
      <c r="AU53" s="735"/>
      <c r="AV53" s="735"/>
      <c r="AW53" s="735"/>
      <c r="AX53" s="759"/>
      <c r="AY53" s="762"/>
      <c r="AZ53" s="764"/>
    </row>
    <row r="54" spans="1:52" ht="23.25" customHeight="1">
      <c r="A54" s="780"/>
      <c r="B54" s="735"/>
      <c r="C54" s="724"/>
      <c r="D54" s="106" t="s">
        <v>95</v>
      </c>
      <c r="E54" s="40">
        <v>0</v>
      </c>
      <c r="F54" s="38"/>
      <c r="G54" s="38"/>
      <c r="H54" s="38"/>
      <c r="I54" s="38"/>
      <c r="J54" s="38"/>
      <c r="K54" s="38"/>
      <c r="L54" s="38"/>
      <c r="M54" s="40">
        <v>0</v>
      </c>
      <c r="N54" s="40">
        <v>0</v>
      </c>
      <c r="O54" s="40" t="b">
        <f t="shared" si="0"/>
        <v>1</v>
      </c>
      <c r="P54" s="40">
        <v>0</v>
      </c>
      <c r="Q54" s="38"/>
      <c r="R54" s="38"/>
      <c r="S54" s="38"/>
      <c r="T54" s="117"/>
      <c r="U54" s="113"/>
      <c r="V54" s="41"/>
      <c r="W54" s="41"/>
      <c r="X54" s="41"/>
      <c r="Y54" s="41"/>
      <c r="Z54" s="41"/>
      <c r="AA54" s="41">
        <v>0</v>
      </c>
      <c r="AB54" s="41">
        <v>0</v>
      </c>
      <c r="AC54" s="41">
        <v>0</v>
      </c>
      <c r="AD54" s="41"/>
      <c r="AE54" s="41"/>
      <c r="AF54" s="41"/>
      <c r="AG54" s="791"/>
      <c r="AH54" s="774"/>
      <c r="AI54" s="735"/>
      <c r="AJ54" s="735"/>
      <c r="AK54" s="741"/>
      <c r="AL54" s="735"/>
      <c r="AM54" s="735"/>
      <c r="AN54" s="777"/>
      <c r="AO54" s="759"/>
      <c r="AP54" s="766"/>
      <c r="AQ54" s="762"/>
      <c r="AR54" s="735"/>
      <c r="AS54" s="735"/>
      <c r="AT54" s="735"/>
      <c r="AU54" s="735"/>
      <c r="AV54" s="735"/>
      <c r="AW54" s="735"/>
      <c r="AX54" s="759"/>
      <c r="AY54" s="762"/>
      <c r="AZ54" s="764"/>
    </row>
    <row r="55" spans="1:52" ht="23.25" customHeight="1">
      <c r="A55" s="780"/>
      <c r="B55" s="735"/>
      <c r="C55" s="724"/>
      <c r="D55" s="106" t="s">
        <v>7</v>
      </c>
      <c r="E55" s="40">
        <v>0</v>
      </c>
      <c r="F55" s="38"/>
      <c r="G55" s="38"/>
      <c r="H55" s="38"/>
      <c r="I55" s="38"/>
      <c r="J55" s="38"/>
      <c r="K55" s="38"/>
      <c r="L55" s="38"/>
      <c r="M55" s="40">
        <v>0</v>
      </c>
      <c r="N55" s="40">
        <v>0</v>
      </c>
      <c r="O55" s="40" t="b">
        <f t="shared" si="0"/>
        <v>1</v>
      </c>
      <c r="P55" s="40">
        <v>0</v>
      </c>
      <c r="Q55" s="38"/>
      <c r="R55" s="38"/>
      <c r="S55" s="38"/>
      <c r="T55" s="117"/>
      <c r="U55" s="113"/>
      <c r="V55" s="41"/>
      <c r="W55" s="41"/>
      <c r="X55" s="41"/>
      <c r="Y55" s="41"/>
      <c r="Z55" s="41"/>
      <c r="AA55" s="41">
        <v>0</v>
      </c>
      <c r="AB55" s="41">
        <v>0</v>
      </c>
      <c r="AC55" s="41">
        <v>0</v>
      </c>
      <c r="AD55" s="41"/>
      <c r="AE55" s="41"/>
      <c r="AF55" s="41"/>
      <c r="AG55" s="791"/>
      <c r="AH55" s="774"/>
      <c r="AI55" s="735"/>
      <c r="AJ55" s="735"/>
      <c r="AK55" s="741"/>
      <c r="AL55" s="735"/>
      <c r="AM55" s="735"/>
      <c r="AN55" s="777"/>
      <c r="AO55" s="759"/>
      <c r="AP55" s="766"/>
      <c r="AQ55" s="762"/>
      <c r="AR55" s="735"/>
      <c r="AS55" s="735"/>
      <c r="AT55" s="735"/>
      <c r="AU55" s="735"/>
      <c r="AV55" s="735"/>
      <c r="AW55" s="735"/>
      <c r="AX55" s="759"/>
      <c r="AY55" s="762"/>
      <c r="AZ55" s="764"/>
    </row>
    <row r="56" spans="1:52" ht="23.25" customHeight="1">
      <c r="A56" s="780"/>
      <c r="B56" s="735"/>
      <c r="C56" s="724"/>
      <c r="D56" s="106" t="s">
        <v>96</v>
      </c>
      <c r="E56" s="153">
        <v>585</v>
      </c>
      <c r="F56" s="154"/>
      <c r="G56" s="154"/>
      <c r="H56" s="154"/>
      <c r="I56" s="154"/>
      <c r="J56" s="154"/>
      <c r="K56" s="154"/>
      <c r="L56" s="154"/>
      <c r="M56" s="153">
        <v>585</v>
      </c>
      <c r="N56" s="153">
        <v>585</v>
      </c>
      <c r="O56" s="40" t="b">
        <f t="shared" si="0"/>
        <v>1</v>
      </c>
      <c r="P56" s="153">
        <v>585</v>
      </c>
      <c r="Q56" s="154"/>
      <c r="R56" s="154"/>
      <c r="S56" s="154"/>
      <c r="T56" s="155"/>
      <c r="U56" s="156"/>
      <c r="V56" s="157"/>
      <c r="W56" s="157"/>
      <c r="X56" s="157"/>
      <c r="Y56" s="157"/>
      <c r="Z56" s="157"/>
      <c r="AA56" s="197">
        <v>151</v>
      </c>
      <c r="AB56" s="197">
        <v>229</v>
      </c>
      <c r="AC56" s="197">
        <v>334</v>
      </c>
      <c r="AD56" s="197"/>
      <c r="AE56" s="197"/>
      <c r="AF56" s="157"/>
      <c r="AG56" s="791"/>
      <c r="AH56" s="774"/>
      <c r="AI56" s="735"/>
      <c r="AJ56" s="735"/>
      <c r="AK56" s="741"/>
      <c r="AL56" s="735"/>
      <c r="AM56" s="735"/>
      <c r="AN56" s="777"/>
      <c r="AO56" s="759"/>
      <c r="AP56" s="766"/>
      <c r="AQ56" s="762"/>
      <c r="AR56" s="735"/>
      <c r="AS56" s="735"/>
      <c r="AT56" s="735"/>
      <c r="AU56" s="735"/>
      <c r="AV56" s="735"/>
      <c r="AW56" s="735"/>
      <c r="AX56" s="759"/>
      <c r="AY56" s="762"/>
      <c r="AZ56" s="764"/>
    </row>
    <row r="57" spans="1:52" ht="23.25" customHeight="1">
      <c r="A57" s="780"/>
      <c r="B57" s="735"/>
      <c r="C57" s="724"/>
      <c r="D57" s="106" t="s">
        <v>99</v>
      </c>
      <c r="E57" s="153">
        <v>111198232</v>
      </c>
      <c r="F57" s="154"/>
      <c r="G57" s="154"/>
      <c r="H57" s="154"/>
      <c r="I57" s="154"/>
      <c r="J57" s="154"/>
      <c r="K57" s="154"/>
      <c r="L57" s="154"/>
      <c r="M57" s="153">
        <v>111198232</v>
      </c>
      <c r="N57" s="153">
        <v>111198232</v>
      </c>
      <c r="O57" s="40" t="b">
        <f t="shared" si="0"/>
        <v>1</v>
      </c>
      <c r="P57" s="153">
        <v>111198232</v>
      </c>
      <c r="Q57" s="154"/>
      <c r="R57" s="154"/>
      <c r="S57" s="154"/>
      <c r="T57" s="155"/>
      <c r="U57" s="156"/>
      <c r="V57" s="157"/>
      <c r="W57" s="157"/>
      <c r="X57" s="157"/>
      <c r="Y57" s="157"/>
      <c r="Z57" s="157"/>
      <c r="AA57" s="197">
        <v>33250419</v>
      </c>
      <c r="AB57" s="197">
        <v>124367810</v>
      </c>
      <c r="AC57" s="197">
        <v>125368511</v>
      </c>
      <c r="AD57" s="197"/>
      <c r="AE57" s="197"/>
      <c r="AF57" s="157"/>
      <c r="AG57" s="792"/>
      <c r="AH57" s="775"/>
      <c r="AI57" s="736"/>
      <c r="AJ57" s="736"/>
      <c r="AK57" s="742"/>
      <c r="AL57" s="736"/>
      <c r="AM57" s="736"/>
      <c r="AN57" s="778"/>
      <c r="AO57" s="760"/>
      <c r="AP57" s="766"/>
      <c r="AQ57" s="763"/>
      <c r="AR57" s="736"/>
      <c r="AS57" s="736"/>
      <c r="AT57" s="736"/>
      <c r="AU57" s="736"/>
      <c r="AV57" s="736"/>
      <c r="AW57" s="736"/>
      <c r="AX57" s="760"/>
      <c r="AY57" s="763"/>
      <c r="AZ57" s="764"/>
    </row>
    <row r="58" spans="1:52" ht="23.25" customHeight="1">
      <c r="A58" s="780"/>
      <c r="B58" s="735"/>
      <c r="C58" s="724" t="s">
        <v>231</v>
      </c>
      <c r="D58" s="106" t="s">
        <v>94</v>
      </c>
      <c r="E58" s="40">
        <v>784</v>
      </c>
      <c r="F58" s="40"/>
      <c r="G58" s="40"/>
      <c r="H58" s="40"/>
      <c r="I58" s="40"/>
      <c r="J58" s="40"/>
      <c r="K58" s="40"/>
      <c r="L58" s="40"/>
      <c r="M58" s="40">
        <v>784</v>
      </c>
      <c r="N58" s="40">
        <v>784</v>
      </c>
      <c r="O58" s="40" t="b">
        <f t="shared" si="0"/>
        <v>1</v>
      </c>
      <c r="P58" s="40">
        <v>784</v>
      </c>
      <c r="Q58" s="40"/>
      <c r="R58" s="40"/>
      <c r="S58" s="109"/>
      <c r="T58" s="115"/>
      <c r="U58" s="111"/>
      <c r="V58" s="110"/>
      <c r="W58" s="110"/>
      <c r="X58" s="110"/>
      <c r="Y58" s="110"/>
      <c r="Z58" s="110"/>
      <c r="AA58" s="196">
        <v>76</v>
      </c>
      <c r="AB58" s="196">
        <v>115</v>
      </c>
      <c r="AC58" s="196">
        <v>168</v>
      </c>
      <c r="AD58" s="196"/>
      <c r="AE58" s="196"/>
      <c r="AF58" s="110"/>
      <c r="AG58" s="790"/>
      <c r="AH58" s="773" t="s">
        <v>231</v>
      </c>
      <c r="AI58" s="734" t="s">
        <v>385</v>
      </c>
      <c r="AJ58" s="734" t="s">
        <v>257</v>
      </c>
      <c r="AK58" s="740" t="s">
        <v>384</v>
      </c>
      <c r="AL58" s="734" t="str">
        <f aca="true" t="shared" si="29" ref="AL58">+AH58</f>
        <v>9-FONTIBON</v>
      </c>
      <c r="AM58" s="734" t="s">
        <v>257</v>
      </c>
      <c r="AN58" s="776" t="s">
        <v>286</v>
      </c>
      <c r="AO58" s="758">
        <v>383733.88672535215</v>
      </c>
      <c r="AP58" s="766">
        <v>181875.53241475826</v>
      </c>
      <c r="AQ58" s="761">
        <v>201858.3543105939</v>
      </c>
      <c r="AR58" s="734" t="s">
        <v>257</v>
      </c>
      <c r="AS58" s="734" t="s">
        <v>259</v>
      </c>
      <c r="AT58" s="767">
        <f aca="true" t="shared" si="30" ref="AT58">+AO58</f>
        <v>383733.88672535215</v>
      </c>
      <c r="AU58" s="734" t="s">
        <v>259</v>
      </c>
      <c r="AV58" s="767">
        <f aca="true" t="shared" si="31" ref="AV58">+AT58</f>
        <v>383733.88672535215</v>
      </c>
      <c r="AW58" s="734" t="s">
        <v>260</v>
      </c>
      <c r="AX58" s="758">
        <f>+AQ58+AP58</f>
        <v>383733.88672535215</v>
      </c>
      <c r="AY58" s="761">
        <f aca="true" t="shared" si="32" ref="AY58">+AX58</f>
        <v>383733.88672535215</v>
      </c>
      <c r="AZ58" s="764"/>
    </row>
    <row r="59" spans="1:52" ht="23.25" customHeight="1">
      <c r="A59" s="780"/>
      <c r="B59" s="735"/>
      <c r="C59" s="724"/>
      <c r="D59" s="106" t="s">
        <v>6</v>
      </c>
      <c r="E59" s="40">
        <v>148906313</v>
      </c>
      <c r="F59" s="40"/>
      <c r="G59" s="40"/>
      <c r="H59" s="40"/>
      <c r="I59" s="40"/>
      <c r="J59" s="40"/>
      <c r="K59" s="40"/>
      <c r="L59" s="40"/>
      <c r="M59" s="40">
        <v>148906313</v>
      </c>
      <c r="N59" s="40">
        <v>148906313</v>
      </c>
      <c r="O59" s="40" t="b">
        <f t="shared" si="0"/>
        <v>1</v>
      </c>
      <c r="P59" s="40">
        <v>148906313</v>
      </c>
      <c r="Q59" s="40"/>
      <c r="R59" s="40"/>
      <c r="S59" s="40"/>
      <c r="T59" s="116"/>
      <c r="U59" s="112"/>
      <c r="V59" s="36"/>
      <c r="W59" s="36"/>
      <c r="X59" s="36"/>
      <c r="Y59" s="36"/>
      <c r="Z59" s="36"/>
      <c r="AA59" s="196">
        <v>19424570</v>
      </c>
      <c r="AB59" s="196">
        <v>72654460</v>
      </c>
      <c r="AC59" s="196">
        <v>73239059</v>
      </c>
      <c r="AD59" s="196"/>
      <c r="AE59" s="196"/>
      <c r="AF59" s="36"/>
      <c r="AG59" s="791"/>
      <c r="AH59" s="774"/>
      <c r="AI59" s="735"/>
      <c r="AJ59" s="735"/>
      <c r="AK59" s="741"/>
      <c r="AL59" s="735"/>
      <c r="AM59" s="735"/>
      <c r="AN59" s="777"/>
      <c r="AO59" s="759"/>
      <c r="AP59" s="766"/>
      <c r="AQ59" s="762"/>
      <c r="AR59" s="735"/>
      <c r="AS59" s="735"/>
      <c r="AT59" s="735"/>
      <c r="AU59" s="735"/>
      <c r="AV59" s="735"/>
      <c r="AW59" s="735"/>
      <c r="AX59" s="759"/>
      <c r="AY59" s="762"/>
      <c r="AZ59" s="764"/>
    </row>
    <row r="60" spans="1:52" ht="23.25" customHeight="1">
      <c r="A60" s="780"/>
      <c r="B60" s="735"/>
      <c r="C60" s="724"/>
      <c r="D60" s="106" t="s">
        <v>95</v>
      </c>
      <c r="E60" s="40">
        <v>0</v>
      </c>
      <c r="F60" s="38"/>
      <c r="G60" s="38"/>
      <c r="H60" s="38"/>
      <c r="I60" s="38"/>
      <c r="J60" s="38"/>
      <c r="K60" s="38"/>
      <c r="L60" s="38"/>
      <c r="M60" s="40">
        <v>0</v>
      </c>
      <c r="N60" s="40">
        <v>0</v>
      </c>
      <c r="O60" s="40" t="b">
        <f t="shared" si="0"/>
        <v>1</v>
      </c>
      <c r="P60" s="40">
        <v>0</v>
      </c>
      <c r="Q60" s="38"/>
      <c r="R60" s="38"/>
      <c r="S60" s="38"/>
      <c r="T60" s="117"/>
      <c r="U60" s="113"/>
      <c r="V60" s="41"/>
      <c r="W60" s="41"/>
      <c r="X60" s="41"/>
      <c r="Y60" s="41"/>
      <c r="Z60" s="41"/>
      <c r="AA60" s="41">
        <v>0</v>
      </c>
      <c r="AB60" s="41">
        <v>0</v>
      </c>
      <c r="AC60" s="41">
        <v>0</v>
      </c>
      <c r="AD60" s="41"/>
      <c r="AE60" s="41"/>
      <c r="AF60" s="41"/>
      <c r="AG60" s="791"/>
      <c r="AH60" s="774"/>
      <c r="AI60" s="735"/>
      <c r="AJ60" s="735"/>
      <c r="AK60" s="741"/>
      <c r="AL60" s="735"/>
      <c r="AM60" s="735"/>
      <c r="AN60" s="777"/>
      <c r="AO60" s="759"/>
      <c r="AP60" s="766"/>
      <c r="AQ60" s="762"/>
      <c r="AR60" s="735"/>
      <c r="AS60" s="735"/>
      <c r="AT60" s="735"/>
      <c r="AU60" s="735"/>
      <c r="AV60" s="735"/>
      <c r="AW60" s="735"/>
      <c r="AX60" s="759"/>
      <c r="AY60" s="762"/>
      <c r="AZ60" s="764"/>
    </row>
    <row r="61" spans="1:52" ht="23.25" customHeight="1">
      <c r="A61" s="780"/>
      <c r="B61" s="735"/>
      <c r="C61" s="724"/>
      <c r="D61" s="106" t="s">
        <v>7</v>
      </c>
      <c r="E61" s="40">
        <v>0</v>
      </c>
      <c r="F61" s="38"/>
      <c r="G61" s="38"/>
      <c r="H61" s="38"/>
      <c r="I61" s="38"/>
      <c r="J61" s="38"/>
      <c r="K61" s="38"/>
      <c r="L61" s="38"/>
      <c r="M61" s="40">
        <v>0</v>
      </c>
      <c r="N61" s="40">
        <v>0</v>
      </c>
      <c r="O61" s="40" t="b">
        <f t="shared" si="0"/>
        <v>1</v>
      </c>
      <c r="P61" s="40">
        <v>0</v>
      </c>
      <c r="Q61" s="38"/>
      <c r="R61" s="38"/>
      <c r="S61" s="38"/>
      <c r="T61" s="117"/>
      <c r="U61" s="113"/>
      <c r="V61" s="41"/>
      <c r="W61" s="41"/>
      <c r="X61" s="41"/>
      <c r="Y61" s="41"/>
      <c r="Z61" s="41"/>
      <c r="AA61" s="41">
        <v>0</v>
      </c>
      <c r="AB61" s="41">
        <v>0</v>
      </c>
      <c r="AC61" s="41">
        <v>0</v>
      </c>
      <c r="AD61" s="41"/>
      <c r="AE61" s="41"/>
      <c r="AF61" s="41"/>
      <c r="AG61" s="791"/>
      <c r="AH61" s="774"/>
      <c r="AI61" s="735"/>
      <c r="AJ61" s="735"/>
      <c r="AK61" s="741"/>
      <c r="AL61" s="735"/>
      <c r="AM61" s="735"/>
      <c r="AN61" s="777"/>
      <c r="AO61" s="759"/>
      <c r="AP61" s="766"/>
      <c r="AQ61" s="762"/>
      <c r="AR61" s="735"/>
      <c r="AS61" s="735"/>
      <c r="AT61" s="735"/>
      <c r="AU61" s="735"/>
      <c r="AV61" s="735"/>
      <c r="AW61" s="735"/>
      <c r="AX61" s="759"/>
      <c r="AY61" s="762"/>
      <c r="AZ61" s="764"/>
    </row>
    <row r="62" spans="1:52" ht="23.25" customHeight="1">
      <c r="A62" s="780"/>
      <c r="B62" s="735"/>
      <c r="C62" s="724"/>
      <c r="D62" s="106" t="s">
        <v>96</v>
      </c>
      <c r="E62" s="153">
        <v>784</v>
      </c>
      <c r="F62" s="154"/>
      <c r="G62" s="154"/>
      <c r="H62" s="154"/>
      <c r="I62" s="154"/>
      <c r="J62" s="154"/>
      <c r="K62" s="154"/>
      <c r="L62" s="154"/>
      <c r="M62" s="153">
        <v>784</v>
      </c>
      <c r="N62" s="153">
        <v>784</v>
      </c>
      <c r="O62" s="40" t="b">
        <f t="shared" si="0"/>
        <v>1</v>
      </c>
      <c r="P62" s="153">
        <v>784</v>
      </c>
      <c r="Q62" s="154"/>
      <c r="R62" s="154"/>
      <c r="S62" s="154"/>
      <c r="T62" s="155"/>
      <c r="U62" s="156"/>
      <c r="V62" s="157"/>
      <c r="W62" s="157"/>
      <c r="X62" s="157"/>
      <c r="Y62" s="157"/>
      <c r="Z62" s="157"/>
      <c r="AA62" s="197">
        <v>76</v>
      </c>
      <c r="AB62" s="197">
        <v>115</v>
      </c>
      <c r="AC62" s="197">
        <v>168</v>
      </c>
      <c r="AD62" s="197"/>
      <c r="AE62" s="197"/>
      <c r="AF62" s="157"/>
      <c r="AG62" s="791"/>
      <c r="AH62" s="774"/>
      <c r="AI62" s="735"/>
      <c r="AJ62" s="735"/>
      <c r="AK62" s="741"/>
      <c r="AL62" s="735"/>
      <c r="AM62" s="735"/>
      <c r="AN62" s="777"/>
      <c r="AO62" s="759"/>
      <c r="AP62" s="766"/>
      <c r="AQ62" s="762"/>
      <c r="AR62" s="735"/>
      <c r="AS62" s="735"/>
      <c r="AT62" s="735"/>
      <c r="AU62" s="735"/>
      <c r="AV62" s="735"/>
      <c r="AW62" s="735"/>
      <c r="AX62" s="759"/>
      <c r="AY62" s="762"/>
      <c r="AZ62" s="764"/>
    </row>
    <row r="63" spans="1:52" ht="23.25" customHeight="1">
      <c r="A63" s="780"/>
      <c r="B63" s="735"/>
      <c r="C63" s="724"/>
      <c r="D63" s="106" t="s">
        <v>99</v>
      </c>
      <c r="E63" s="153">
        <v>148906313</v>
      </c>
      <c r="F63" s="154"/>
      <c r="G63" s="154"/>
      <c r="H63" s="154"/>
      <c r="I63" s="154"/>
      <c r="J63" s="154"/>
      <c r="K63" s="154"/>
      <c r="L63" s="154"/>
      <c r="M63" s="153">
        <v>148906313</v>
      </c>
      <c r="N63" s="153">
        <v>148906313</v>
      </c>
      <c r="O63" s="40" t="b">
        <f t="shared" si="0"/>
        <v>1</v>
      </c>
      <c r="P63" s="153">
        <v>148906313</v>
      </c>
      <c r="Q63" s="154"/>
      <c r="R63" s="154"/>
      <c r="S63" s="154"/>
      <c r="T63" s="155"/>
      <c r="U63" s="156"/>
      <c r="V63" s="157"/>
      <c r="W63" s="157"/>
      <c r="X63" s="157"/>
      <c r="Y63" s="157"/>
      <c r="Z63" s="157"/>
      <c r="AA63" s="197">
        <v>19424570</v>
      </c>
      <c r="AB63" s="197">
        <v>72654460</v>
      </c>
      <c r="AC63" s="197">
        <v>73239059</v>
      </c>
      <c r="AD63" s="197"/>
      <c r="AE63" s="197"/>
      <c r="AF63" s="157"/>
      <c r="AG63" s="792"/>
      <c r="AH63" s="775"/>
      <c r="AI63" s="736"/>
      <c r="AJ63" s="736"/>
      <c r="AK63" s="742"/>
      <c r="AL63" s="736"/>
      <c r="AM63" s="736"/>
      <c r="AN63" s="778"/>
      <c r="AO63" s="760"/>
      <c r="AP63" s="766"/>
      <c r="AQ63" s="763"/>
      <c r="AR63" s="736"/>
      <c r="AS63" s="736"/>
      <c r="AT63" s="736"/>
      <c r="AU63" s="736"/>
      <c r="AV63" s="736"/>
      <c r="AW63" s="736"/>
      <c r="AX63" s="760"/>
      <c r="AY63" s="763"/>
      <c r="AZ63" s="764"/>
    </row>
    <row r="64" spans="1:52" ht="23.25" customHeight="1">
      <c r="A64" s="780"/>
      <c r="B64" s="735"/>
      <c r="C64" s="724" t="s">
        <v>232</v>
      </c>
      <c r="D64" s="106" t="s">
        <v>94</v>
      </c>
      <c r="E64" s="40">
        <v>1131</v>
      </c>
      <c r="F64" s="40"/>
      <c r="G64" s="40"/>
      <c r="H64" s="40"/>
      <c r="I64" s="40"/>
      <c r="J64" s="40"/>
      <c r="K64" s="40"/>
      <c r="L64" s="40"/>
      <c r="M64" s="40">
        <v>1131</v>
      </c>
      <c r="N64" s="40">
        <v>1131</v>
      </c>
      <c r="O64" s="40" t="b">
        <f t="shared" si="0"/>
        <v>1</v>
      </c>
      <c r="P64" s="40">
        <v>1131</v>
      </c>
      <c r="Q64" s="40"/>
      <c r="R64" s="40"/>
      <c r="S64" s="109"/>
      <c r="T64" s="115"/>
      <c r="U64" s="111"/>
      <c r="V64" s="110"/>
      <c r="W64" s="110"/>
      <c r="X64" s="110"/>
      <c r="Y64" s="110"/>
      <c r="Z64" s="110"/>
      <c r="AA64" s="196">
        <v>134</v>
      </c>
      <c r="AB64" s="196">
        <v>202</v>
      </c>
      <c r="AC64" s="196">
        <v>296</v>
      </c>
      <c r="AD64" s="196"/>
      <c r="AE64" s="196"/>
      <c r="AF64" s="110"/>
      <c r="AG64" s="790"/>
      <c r="AH64" s="773" t="s">
        <v>232</v>
      </c>
      <c r="AI64" s="734" t="s">
        <v>385</v>
      </c>
      <c r="AJ64" s="734" t="s">
        <v>257</v>
      </c>
      <c r="AK64" s="740" t="s">
        <v>384</v>
      </c>
      <c r="AL64" s="734" t="str">
        <f aca="true" t="shared" si="33" ref="AL64">+AH64</f>
        <v>10-ENGATIVA</v>
      </c>
      <c r="AM64" s="734" t="s">
        <v>257</v>
      </c>
      <c r="AN64" s="776" t="s">
        <v>286</v>
      </c>
      <c r="AO64" s="758">
        <v>831377.9335798082</v>
      </c>
      <c r="AP64" s="766">
        <v>392164.2268346472</v>
      </c>
      <c r="AQ64" s="761">
        <v>439213.70674516103</v>
      </c>
      <c r="AR64" s="734" t="s">
        <v>257</v>
      </c>
      <c r="AS64" s="734" t="s">
        <v>259</v>
      </c>
      <c r="AT64" s="767">
        <f aca="true" t="shared" si="34" ref="AT64">+AO64</f>
        <v>831377.9335798082</v>
      </c>
      <c r="AU64" s="734" t="s">
        <v>259</v>
      </c>
      <c r="AV64" s="767">
        <f aca="true" t="shared" si="35" ref="AV64">+AT64</f>
        <v>831377.9335798082</v>
      </c>
      <c r="AW64" s="734" t="s">
        <v>260</v>
      </c>
      <c r="AX64" s="758">
        <f>+AQ64+AP64</f>
        <v>831377.9335798082</v>
      </c>
      <c r="AY64" s="761">
        <f aca="true" t="shared" si="36" ref="AY64">+AX64</f>
        <v>831377.9335798082</v>
      </c>
      <c r="AZ64" s="764"/>
    </row>
    <row r="65" spans="1:52" ht="23.25" customHeight="1">
      <c r="A65" s="780"/>
      <c r="B65" s="735"/>
      <c r="C65" s="724"/>
      <c r="D65" s="106" t="s">
        <v>6</v>
      </c>
      <c r="E65" s="40">
        <v>214970872</v>
      </c>
      <c r="F65" s="40"/>
      <c r="G65" s="40"/>
      <c r="H65" s="40"/>
      <c r="I65" s="40"/>
      <c r="J65" s="40"/>
      <c r="K65" s="40"/>
      <c r="L65" s="40"/>
      <c r="M65" s="40">
        <v>214970872</v>
      </c>
      <c r="N65" s="40">
        <v>214970872</v>
      </c>
      <c r="O65" s="40" t="b">
        <f t="shared" si="0"/>
        <v>1</v>
      </c>
      <c r="P65" s="40">
        <v>214970872</v>
      </c>
      <c r="Q65" s="40"/>
      <c r="R65" s="40"/>
      <c r="S65" s="40"/>
      <c r="T65" s="116"/>
      <c r="U65" s="112"/>
      <c r="V65" s="36"/>
      <c r="W65" s="36"/>
      <c r="X65" s="36"/>
      <c r="Y65" s="36"/>
      <c r="Z65" s="36"/>
      <c r="AA65" s="196">
        <v>31316510</v>
      </c>
      <c r="AB65" s="196">
        <v>117134335</v>
      </c>
      <c r="AC65" s="196">
        <v>118076833</v>
      </c>
      <c r="AD65" s="196"/>
      <c r="AE65" s="196"/>
      <c r="AF65" s="36"/>
      <c r="AG65" s="791"/>
      <c r="AH65" s="774"/>
      <c r="AI65" s="735"/>
      <c r="AJ65" s="735"/>
      <c r="AK65" s="741"/>
      <c r="AL65" s="735"/>
      <c r="AM65" s="735"/>
      <c r="AN65" s="777"/>
      <c r="AO65" s="759"/>
      <c r="AP65" s="766"/>
      <c r="AQ65" s="762"/>
      <c r="AR65" s="735"/>
      <c r="AS65" s="735"/>
      <c r="AT65" s="735"/>
      <c r="AU65" s="735"/>
      <c r="AV65" s="735"/>
      <c r="AW65" s="735"/>
      <c r="AX65" s="759"/>
      <c r="AY65" s="762"/>
      <c r="AZ65" s="764"/>
    </row>
    <row r="66" spans="1:52" ht="23.25" customHeight="1">
      <c r="A66" s="780"/>
      <c r="B66" s="735"/>
      <c r="C66" s="724"/>
      <c r="D66" s="106" t="s">
        <v>95</v>
      </c>
      <c r="E66" s="40">
        <v>0</v>
      </c>
      <c r="F66" s="38"/>
      <c r="G66" s="38"/>
      <c r="H66" s="38"/>
      <c r="I66" s="38"/>
      <c r="J66" s="38"/>
      <c r="K66" s="38"/>
      <c r="L66" s="38"/>
      <c r="M66" s="40">
        <v>0</v>
      </c>
      <c r="N66" s="40">
        <v>0</v>
      </c>
      <c r="O66" s="40" t="b">
        <f t="shared" si="0"/>
        <v>1</v>
      </c>
      <c r="P66" s="40">
        <v>0</v>
      </c>
      <c r="Q66" s="38"/>
      <c r="R66" s="38"/>
      <c r="S66" s="38"/>
      <c r="T66" s="117"/>
      <c r="U66" s="113"/>
      <c r="V66" s="41"/>
      <c r="W66" s="41"/>
      <c r="X66" s="41"/>
      <c r="Y66" s="41"/>
      <c r="Z66" s="41"/>
      <c r="AA66" s="41">
        <v>0</v>
      </c>
      <c r="AB66" s="41">
        <v>0</v>
      </c>
      <c r="AC66" s="41">
        <v>0</v>
      </c>
      <c r="AD66" s="41"/>
      <c r="AE66" s="41"/>
      <c r="AF66" s="41"/>
      <c r="AG66" s="791"/>
      <c r="AH66" s="774"/>
      <c r="AI66" s="735"/>
      <c r="AJ66" s="735"/>
      <c r="AK66" s="741"/>
      <c r="AL66" s="735"/>
      <c r="AM66" s="735"/>
      <c r="AN66" s="777"/>
      <c r="AO66" s="759"/>
      <c r="AP66" s="766"/>
      <c r="AQ66" s="762"/>
      <c r="AR66" s="735"/>
      <c r="AS66" s="735"/>
      <c r="AT66" s="735"/>
      <c r="AU66" s="735"/>
      <c r="AV66" s="735"/>
      <c r="AW66" s="735"/>
      <c r="AX66" s="759"/>
      <c r="AY66" s="762"/>
      <c r="AZ66" s="764"/>
    </row>
    <row r="67" spans="1:52" ht="23.25" customHeight="1">
      <c r="A67" s="780"/>
      <c r="B67" s="735"/>
      <c r="C67" s="724"/>
      <c r="D67" s="106" t="s">
        <v>7</v>
      </c>
      <c r="E67" s="40">
        <v>0</v>
      </c>
      <c r="F67" s="38"/>
      <c r="G67" s="38"/>
      <c r="H67" s="38"/>
      <c r="I67" s="38"/>
      <c r="J67" s="38"/>
      <c r="K67" s="38"/>
      <c r="L67" s="38"/>
      <c r="M67" s="40">
        <v>0</v>
      </c>
      <c r="N67" s="40">
        <v>0</v>
      </c>
      <c r="O67" s="40" t="b">
        <f t="shared" si="0"/>
        <v>1</v>
      </c>
      <c r="P67" s="40">
        <v>0</v>
      </c>
      <c r="Q67" s="38"/>
      <c r="R67" s="38"/>
      <c r="S67" s="38"/>
      <c r="T67" s="117"/>
      <c r="U67" s="113"/>
      <c r="V67" s="41"/>
      <c r="W67" s="41"/>
      <c r="X67" s="41"/>
      <c r="Y67" s="41"/>
      <c r="Z67" s="41"/>
      <c r="AA67" s="41">
        <v>0</v>
      </c>
      <c r="AB67" s="41">
        <v>0</v>
      </c>
      <c r="AC67" s="41">
        <v>0</v>
      </c>
      <c r="AD67" s="41"/>
      <c r="AE67" s="41"/>
      <c r="AF67" s="41"/>
      <c r="AG67" s="791"/>
      <c r="AH67" s="774"/>
      <c r="AI67" s="735"/>
      <c r="AJ67" s="735"/>
      <c r="AK67" s="741"/>
      <c r="AL67" s="735"/>
      <c r="AM67" s="735"/>
      <c r="AN67" s="777"/>
      <c r="AO67" s="759"/>
      <c r="AP67" s="766"/>
      <c r="AQ67" s="762"/>
      <c r="AR67" s="735"/>
      <c r="AS67" s="735"/>
      <c r="AT67" s="735"/>
      <c r="AU67" s="735"/>
      <c r="AV67" s="735"/>
      <c r="AW67" s="735"/>
      <c r="AX67" s="759"/>
      <c r="AY67" s="762"/>
      <c r="AZ67" s="764"/>
    </row>
    <row r="68" spans="1:52" ht="23.25" customHeight="1">
      <c r="A68" s="780"/>
      <c r="B68" s="735"/>
      <c r="C68" s="724"/>
      <c r="D68" s="106" t="s">
        <v>96</v>
      </c>
      <c r="E68" s="153">
        <v>1131</v>
      </c>
      <c r="F68" s="154"/>
      <c r="G68" s="154"/>
      <c r="H68" s="154"/>
      <c r="I68" s="154"/>
      <c r="J68" s="154"/>
      <c r="K68" s="154"/>
      <c r="L68" s="154"/>
      <c r="M68" s="153">
        <v>1131</v>
      </c>
      <c r="N68" s="153">
        <v>1131</v>
      </c>
      <c r="O68" s="40" t="b">
        <f t="shared" si="0"/>
        <v>1</v>
      </c>
      <c r="P68" s="153">
        <v>1131</v>
      </c>
      <c r="Q68" s="154"/>
      <c r="R68" s="154"/>
      <c r="S68" s="154"/>
      <c r="T68" s="155"/>
      <c r="U68" s="156"/>
      <c r="V68" s="157"/>
      <c r="W68" s="157"/>
      <c r="X68" s="157"/>
      <c r="Y68" s="157"/>
      <c r="Z68" s="157"/>
      <c r="AA68" s="197">
        <v>134</v>
      </c>
      <c r="AB68" s="197">
        <v>202</v>
      </c>
      <c r="AC68" s="197">
        <v>296</v>
      </c>
      <c r="AD68" s="197"/>
      <c r="AE68" s="197"/>
      <c r="AF68" s="157"/>
      <c r="AG68" s="791"/>
      <c r="AH68" s="774"/>
      <c r="AI68" s="735"/>
      <c r="AJ68" s="735"/>
      <c r="AK68" s="741"/>
      <c r="AL68" s="735"/>
      <c r="AM68" s="735"/>
      <c r="AN68" s="777"/>
      <c r="AO68" s="759"/>
      <c r="AP68" s="766"/>
      <c r="AQ68" s="762"/>
      <c r="AR68" s="735"/>
      <c r="AS68" s="735"/>
      <c r="AT68" s="735"/>
      <c r="AU68" s="735"/>
      <c r="AV68" s="735"/>
      <c r="AW68" s="735"/>
      <c r="AX68" s="759"/>
      <c r="AY68" s="762"/>
      <c r="AZ68" s="764"/>
    </row>
    <row r="69" spans="1:52" ht="23.25" customHeight="1">
      <c r="A69" s="780"/>
      <c r="B69" s="735"/>
      <c r="C69" s="724"/>
      <c r="D69" s="106" t="s">
        <v>99</v>
      </c>
      <c r="E69" s="153">
        <v>214970872</v>
      </c>
      <c r="F69" s="154"/>
      <c r="G69" s="154"/>
      <c r="H69" s="154"/>
      <c r="I69" s="154"/>
      <c r="J69" s="154"/>
      <c r="K69" s="154"/>
      <c r="L69" s="154"/>
      <c r="M69" s="153">
        <v>214970872</v>
      </c>
      <c r="N69" s="153">
        <v>214970872</v>
      </c>
      <c r="O69" s="40" t="b">
        <f t="shared" si="0"/>
        <v>1</v>
      </c>
      <c r="P69" s="153">
        <v>214970872</v>
      </c>
      <c r="Q69" s="154"/>
      <c r="R69" s="154"/>
      <c r="S69" s="154"/>
      <c r="T69" s="155"/>
      <c r="U69" s="156"/>
      <c r="V69" s="157"/>
      <c r="W69" s="157"/>
      <c r="X69" s="157"/>
      <c r="Y69" s="157"/>
      <c r="Z69" s="157"/>
      <c r="AA69" s="197">
        <v>31316510</v>
      </c>
      <c r="AB69" s="197">
        <v>117134335</v>
      </c>
      <c r="AC69" s="197">
        <v>118076833</v>
      </c>
      <c r="AD69" s="197"/>
      <c r="AE69" s="197"/>
      <c r="AF69" s="157"/>
      <c r="AG69" s="792"/>
      <c r="AH69" s="775"/>
      <c r="AI69" s="736"/>
      <c r="AJ69" s="736"/>
      <c r="AK69" s="742"/>
      <c r="AL69" s="736"/>
      <c r="AM69" s="736"/>
      <c r="AN69" s="778"/>
      <c r="AO69" s="760"/>
      <c r="AP69" s="766"/>
      <c r="AQ69" s="763"/>
      <c r="AR69" s="736"/>
      <c r="AS69" s="736"/>
      <c r="AT69" s="736"/>
      <c r="AU69" s="736"/>
      <c r="AV69" s="736"/>
      <c r="AW69" s="736"/>
      <c r="AX69" s="760"/>
      <c r="AY69" s="763"/>
      <c r="AZ69" s="764"/>
    </row>
    <row r="70" spans="1:52" ht="23.25" customHeight="1">
      <c r="A70" s="780"/>
      <c r="B70" s="735"/>
      <c r="C70" s="724" t="s">
        <v>233</v>
      </c>
      <c r="D70" s="106" t="s">
        <v>94</v>
      </c>
      <c r="E70" s="40">
        <v>2105</v>
      </c>
      <c r="F70" s="40"/>
      <c r="G70" s="40"/>
      <c r="H70" s="40"/>
      <c r="I70" s="40"/>
      <c r="J70" s="40"/>
      <c r="K70" s="40"/>
      <c r="L70" s="40"/>
      <c r="M70" s="40">
        <v>2105</v>
      </c>
      <c r="N70" s="40">
        <v>2105</v>
      </c>
      <c r="O70" s="40" t="b">
        <f t="shared" si="0"/>
        <v>1</v>
      </c>
      <c r="P70" s="40">
        <v>2105</v>
      </c>
      <c r="Q70" s="40"/>
      <c r="R70" s="40"/>
      <c r="S70" s="109"/>
      <c r="T70" s="115"/>
      <c r="U70" s="111"/>
      <c r="V70" s="110"/>
      <c r="W70" s="110"/>
      <c r="X70" s="110"/>
      <c r="Y70" s="110"/>
      <c r="Z70" s="110"/>
      <c r="AA70" s="196">
        <v>182</v>
      </c>
      <c r="AB70" s="196">
        <v>277</v>
      </c>
      <c r="AC70" s="196">
        <v>404</v>
      </c>
      <c r="AD70" s="196"/>
      <c r="AE70" s="196"/>
      <c r="AF70" s="110"/>
      <c r="AG70" s="790"/>
      <c r="AH70" s="773" t="s">
        <v>233</v>
      </c>
      <c r="AI70" s="734" t="s">
        <v>385</v>
      </c>
      <c r="AJ70" s="734" t="s">
        <v>257</v>
      </c>
      <c r="AK70" s="740" t="s">
        <v>384</v>
      </c>
      <c r="AL70" s="734" t="str">
        <f aca="true" t="shared" si="37" ref="AL70">+AH70</f>
        <v>11-SUBA</v>
      </c>
      <c r="AM70" s="734" t="s">
        <v>257</v>
      </c>
      <c r="AN70" s="776" t="s">
        <v>286</v>
      </c>
      <c r="AO70" s="758">
        <v>1215895.9408937634</v>
      </c>
      <c r="AP70" s="766">
        <v>572451.328185063</v>
      </c>
      <c r="AQ70" s="761">
        <v>643444.6127087005</v>
      </c>
      <c r="AR70" s="734" t="s">
        <v>257</v>
      </c>
      <c r="AS70" s="734" t="s">
        <v>259</v>
      </c>
      <c r="AT70" s="767">
        <f aca="true" t="shared" si="38" ref="AT70">+AO70</f>
        <v>1215895.9408937634</v>
      </c>
      <c r="AU70" s="734" t="s">
        <v>259</v>
      </c>
      <c r="AV70" s="767">
        <f aca="true" t="shared" si="39" ref="AV70">+AT70</f>
        <v>1215895.9408937634</v>
      </c>
      <c r="AW70" s="734" t="s">
        <v>260</v>
      </c>
      <c r="AX70" s="758">
        <f>+AQ70+AP70</f>
        <v>1215895.9408937634</v>
      </c>
      <c r="AY70" s="761">
        <f aca="true" t="shared" si="40" ref="AY70">+AX70</f>
        <v>1215895.9408937634</v>
      </c>
      <c r="AZ70" s="764"/>
    </row>
    <row r="71" spans="1:52" ht="23.25" customHeight="1">
      <c r="A71" s="780"/>
      <c r="B71" s="735"/>
      <c r="C71" s="724"/>
      <c r="D71" s="106" t="s">
        <v>6</v>
      </c>
      <c r="E71" s="40">
        <v>400030530</v>
      </c>
      <c r="F71" s="40"/>
      <c r="G71" s="40"/>
      <c r="H71" s="40"/>
      <c r="I71" s="40"/>
      <c r="J71" s="40"/>
      <c r="K71" s="40"/>
      <c r="L71" s="40"/>
      <c r="M71" s="40">
        <v>400030530</v>
      </c>
      <c r="N71" s="40">
        <v>400030530</v>
      </c>
      <c r="O71" s="40" t="b">
        <f t="shared" si="0"/>
        <v>1</v>
      </c>
      <c r="P71" s="40">
        <v>400030530</v>
      </c>
      <c r="Q71" s="40"/>
      <c r="R71" s="40"/>
      <c r="S71" s="40"/>
      <c r="T71" s="116"/>
      <c r="U71" s="112"/>
      <c r="V71" s="36"/>
      <c r="W71" s="36"/>
      <c r="X71" s="36"/>
      <c r="Y71" s="36"/>
      <c r="Z71" s="36"/>
      <c r="AA71" s="196">
        <v>47439544</v>
      </c>
      <c r="AB71" s="196">
        <v>177439935</v>
      </c>
      <c r="AC71" s="196">
        <v>178867670</v>
      </c>
      <c r="AD71" s="196"/>
      <c r="AE71" s="196"/>
      <c r="AF71" s="36"/>
      <c r="AG71" s="791"/>
      <c r="AH71" s="774"/>
      <c r="AI71" s="735"/>
      <c r="AJ71" s="735"/>
      <c r="AK71" s="741"/>
      <c r="AL71" s="735"/>
      <c r="AM71" s="735"/>
      <c r="AN71" s="777"/>
      <c r="AO71" s="759"/>
      <c r="AP71" s="766"/>
      <c r="AQ71" s="762"/>
      <c r="AR71" s="735"/>
      <c r="AS71" s="735"/>
      <c r="AT71" s="735"/>
      <c r="AU71" s="735"/>
      <c r="AV71" s="735"/>
      <c r="AW71" s="735"/>
      <c r="AX71" s="759"/>
      <c r="AY71" s="762"/>
      <c r="AZ71" s="764"/>
    </row>
    <row r="72" spans="1:52" ht="23.25" customHeight="1">
      <c r="A72" s="780"/>
      <c r="B72" s="735"/>
      <c r="C72" s="724"/>
      <c r="D72" s="106" t="s">
        <v>95</v>
      </c>
      <c r="E72" s="40">
        <v>0</v>
      </c>
      <c r="F72" s="38"/>
      <c r="G72" s="38"/>
      <c r="H72" s="38"/>
      <c r="I72" s="38"/>
      <c r="J72" s="38"/>
      <c r="K72" s="38"/>
      <c r="L72" s="38"/>
      <c r="M72" s="40">
        <v>0</v>
      </c>
      <c r="N72" s="40">
        <v>0</v>
      </c>
      <c r="O72" s="40" t="b">
        <f t="shared" si="0"/>
        <v>1</v>
      </c>
      <c r="P72" s="40">
        <v>0</v>
      </c>
      <c r="Q72" s="38"/>
      <c r="R72" s="38"/>
      <c r="S72" s="38"/>
      <c r="T72" s="117"/>
      <c r="U72" s="113"/>
      <c r="V72" s="41"/>
      <c r="W72" s="41"/>
      <c r="X72" s="41"/>
      <c r="Y72" s="41"/>
      <c r="Z72" s="41"/>
      <c r="AA72" s="41">
        <v>0</v>
      </c>
      <c r="AB72" s="41">
        <v>0</v>
      </c>
      <c r="AC72" s="41">
        <v>0</v>
      </c>
      <c r="AD72" s="41"/>
      <c r="AE72" s="41"/>
      <c r="AF72" s="41"/>
      <c r="AG72" s="791"/>
      <c r="AH72" s="774"/>
      <c r="AI72" s="735"/>
      <c r="AJ72" s="735"/>
      <c r="AK72" s="741"/>
      <c r="AL72" s="735"/>
      <c r="AM72" s="735"/>
      <c r="AN72" s="777"/>
      <c r="AO72" s="759"/>
      <c r="AP72" s="766"/>
      <c r="AQ72" s="762"/>
      <c r="AR72" s="735"/>
      <c r="AS72" s="735"/>
      <c r="AT72" s="735"/>
      <c r="AU72" s="735"/>
      <c r="AV72" s="735"/>
      <c r="AW72" s="735"/>
      <c r="AX72" s="759"/>
      <c r="AY72" s="762"/>
      <c r="AZ72" s="764"/>
    </row>
    <row r="73" spans="1:52" ht="23.25" customHeight="1">
      <c r="A73" s="780"/>
      <c r="B73" s="735"/>
      <c r="C73" s="724"/>
      <c r="D73" s="106" t="s">
        <v>7</v>
      </c>
      <c r="E73" s="40">
        <v>0</v>
      </c>
      <c r="F73" s="38"/>
      <c r="G73" s="38"/>
      <c r="H73" s="38"/>
      <c r="I73" s="38"/>
      <c r="J73" s="38"/>
      <c r="K73" s="38"/>
      <c r="L73" s="38"/>
      <c r="M73" s="40">
        <v>0</v>
      </c>
      <c r="N73" s="40">
        <v>0</v>
      </c>
      <c r="O73" s="40" t="b">
        <f t="shared" si="0"/>
        <v>1</v>
      </c>
      <c r="P73" s="40">
        <v>0</v>
      </c>
      <c r="Q73" s="38"/>
      <c r="R73" s="38"/>
      <c r="S73" s="38"/>
      <c r="T73" s="117"/>
      <c r="U73" s="113"/>
      <c r="V73" s="41"/>
      <c r="W73" s="41"/>
      <c r="X73" s="41"/>
      <c r="Y73" s="41"/>
      <c r="Z73" s="41"/>
      <c r="AA73" s="41">
        <v>0</v>
      </c>
      <c r="AB73" s="41">
        <v>0</v>
      </c>
      <c r="AC73" s="41">
        <v>0</v>
      </c>
      <c r="AD73" s="41"/>
      <c r="AE73" s="41"/>
      <c r="AF73" s="41"/>
      <c r="AG73" s="791"/>
      <c r="AH73" s="774"/>
      <c r="AI73" s="735"/>
      <c r="AJ73" s="735"/>
      <c r="AK73" s="741"/>
      <c r="AL73" s="735"/>
      <c r="AM73" s="735"/>
      <c r="AN73" s="777"/>
      <c r="AO73" s="759"/>
      <c r="AP73" s="766"/>
      <c r="AQ73" s="762"/>
      <c r="AR73" s="735"/>
      <c r="AS73" s="735"/>
      <c r="AT73" s="735"/>
      <c r="AU73" s="735"/>
      <c r="AV73" s="735"/>
      <c r="AW73" s="735"/>
      <c r="AX73" s="759"/>
      <c r="AY73" s="762"/>
      <c r="AZ73" s="764"/>
    </row>
    <row r="74" spans="1:52" ht="23.25" customHeight="1">
      <c r="A74" s="780"/>
      <c r="B74" s="735"/>
      <c r="C74" s="724"/>
      <c r="D74" s="106" t="s">
        <v>96</v>
      </c>
      <c r="E74" s="153">
        <v>2105</v>
      </c>
      <c r="F74" s="154"/>
      <c r="G74" s="154"/>
      <c r="H74" s="154"/>
      <c r="I74" s="154"/>
      <c r="J74" s="154"/>
      <c r="K74" s="154"/>
      <c r="L74" s="154"/>
      <c r="M74" s="153">
        <v>2105</v>
      </c>
      <c r="N74" s="153">
        <v>2105</v>
      </c>
      <c r="O74" s="40" t="b">
        <f t="shared" si="0"/>
        <v>1</v>
      </c>
      <c r="P74" s="153">
        <v>2105</v>
      </c>
      <c r="Q74" s="154"/>
      <c r="R74" s="154"/>
      <c r="S74" s="154"/>
      <c r="T74" s="155"/>
      <c r="U74" s="156"/>
      <c r="V74" s="157"/>
      <c r="W74" s="157"/>
      <c r="X74" s="157"/>
      <c r="Y74" s="157"/>
      <c r="Z74" s="157"/>
      <c r="AA74" s="197">
        <v>182</v>
      </c>
      <c r="AB74" s="197">
        <v>277</v>
      </c>
      <c r="AC74" s="197">
        <v>404</v>
      </c>
      <c r="AD74" s="197"/>
      <c r="AE74" s="197"/>
      <c r="AF74" s="157"/>
      <c r="AG74" s="791"/>
      <c r="AH74" s="774"/>
      <c r="AI74" s="735"/>
      <c r="AJ74" s="735"/>
      <c r="AK74" s="741"/>
      <c r="AL74" s="735"/>
      <c r="AM74" s="735"/>
      <c r="AN74" s="777"/>
      <c r="AO74" s="759"/>
      <c r="AP74" s="766"/>
      <c r="AQ74" s="762"/>
      <c r="AR74" s="735"/>
      <c r="AS74" s="735"/>
      <c r="AT74" s="735"/>
      <c r="AU74" s="735"/>
      <c r="AV74" s="735"/>
      <c r="AW74" s="735"/>
      <c r="AX74" s="759"/>
      <c r="AY74" s="762"/>
      <c r="AZ74" s="764"/>
    </row>
    <row r="75" spans="1:52" ht="23.25" customHeight="1">
      <c r="A75" s="780"/>
      <c r="B75" s="735"/>
      <c r="C75" s="724"/>
      <c r="D75" s="106" t="s">
        <v>99</v>
      </c>
      <c r="E75" s="153">
        <v>400030530</v>
      </c>
      <c r="F75" s="154"/>
      <c r="G75" s="154"/>
      <c r="H75" s="154"/>
      <c r="I75" s="154"/>
      <c r="J75" s="154"/>
      <c r="K75" s="154"/>
      <c r="L75" s="154"/>
      <c r="M75" s="153">
        <v>400030530</v>
      </c>
      <c r="N75" s="153">
        <v>400030530</v>
      </c>
      <c r="O75" s="40" t="b">
        <f aca="true" t="shared" si="41" ref="O75:O123">P75=N75</f>
        <v>1</v>
      </c>
      <c r="P75" s="153">
        <v>400030530</v>
      </c>
      <c r="Q75" s="154"/>
      <c r="R75" s="154"/>
      <c r="S75" s="154"/>
      <c r="T75" s="155"/>
      <c r="U75" s="156"/>
      <c r="V75" s="157"/>
      <c r="W75" s="157"/>
      <c r="X75" s="157"/>
      <c r="Y75" s="157"/>
      <c r="Z75" s="157"/>
      <c r="AA75" s="197">
        <v>47439544</v>
      </c>
      <c r="AB75" s="197">
        <v>177439935</v>
      </c>
      <c r="AC75" s="197">
        <v>178867670</v>
      </c>
      <c r="AD75" s="197"/>
      <c r="AE75" s="197"/>
      <c r="AF75" s="157"/>
      <c r="AG75" s="792"/>
      <c r="AH75" s="775"/>
      <c r="AI75" s="736"/>
      <c r="AJ75" s="736"/>
      <c r="AK75" s="742"/>
      <c r="AL75" s="736"/>
      <c r="AM75" s="736"/>
      <c r="AN75" s="778"/>
      <c r="AO75" s="760"/>
      <c r="AP75" s="766"/>
      <c r="AQ75" s="763"/>
      <c r="AR75" s="736"/>
      <c r="AS75" s="736"/>
      <c r="AT75" s="736"/>
      <c r="AU75" s="736"/>
      <c r="AV75" s="736"/>
      <c r="AW75" s="736"/>
      <c r="AX75" s="760"/>
      <c r="AY75" s="763"/>
      <c r="AZ75" s="764"/>
    </row>
    <row r="76" spans="1:52" ht="23.25" customHeight="1">
      <c r="A76" s="780"/>
      <c r="B76" s="735"/>
      <c r="C76" s="724" t="s">
        <v>234</v>
      </c>
      <c r="D76" s="106" t="s">
        <v>94</v>
      </c>
      <c r="E76" s="40">
        <v>428</v>
      </c>
      <c r="F76" s="40"/>
      <c r="G76" s="40"/>
      <c r="H76" s="40"/>
      <c r="I76" s="40"/>
      <c r="J76" s="40"/>
      <c r="K76" s="40"/>
      <c r="L76" s="40"/>
      <c r="M76" s="40">
        <v>428</v>
      </c>
      <c r="N76" s="40">
        <v>428</v>
      </c>
      <c r="O76" s="40" t="b">
        <f t="shared" si="41"/>
        <v>1</v>
      </c>
      <c r="P76" s="40">
        <v>428</v>
      </c>
      <c r="Q76" s="40"/>
      <c r="R76" s="40"/>
      <c r="S76" s="109"/>
      <c r="T76" s="115"/>
      <c r="U76" s="111"/>
      <c r="V76" s="110"/>
      <c r="W76" s="110"/>
      <c r="X76" s="110"/>
      <c r="Y76" s="110"/>
      <c r="Z76" s="110"/>
      <c r="AA76" s="196">
        <v>74</v>
      </c>
      <c r="AB76" s="196">
        <v>113</v>
      </c>
      <c r="AC76" s="196">
        <v>165</v>
      </c>
      <c r="AD76" s="196"/>
      <c r="AE76" s="196"/>
      <c r="AF76" s="110"/>
      <c r="AG76" s="790"/>
      <c r="AH76" s="773" t="s">
        <v>234</v>
      </c>
      <c r="AI76" s="734" t="s">
        <v>385</v>
      </c>
      <c r="AJ76" s="734" t="s">
        <v>257</v>
      </c>
      <c r="AK76" s="740" t="s">
        <v>384</v>
      </c>
      <c r="AL76" s="734" t="str">
        <f aca="true" t="shared" si="42" ref="AL76">+AH76</f>
        <v>12-BARRIOS UNIDOS</v>
      </c>
      <c r="AM76" s="734" t="s">
        <v>257</v>
      </c>
      <c r="AN76" s="776" t="s">
        <v>286</v>
      </c>
      <c r="AO76" s="758">
        <v>137026.15589788533</v>
      </c>
      <c r="AP76" s="766">
        <v>64519.36082246878</v>
      </c>
      <c r="AQ76" s="761">
        <v>72506.79507541655</v>
      </c>
      <c r="AR76" s="734" t="s">
        <v>257</v>
      </c>
      <c r="AS76" s="734" t="s">
        <v>259</v>
      </c>
      <c r="AT76" s="767">
        <f aca="true" t="shared" si="43" ref="AT76">+AO76</f>
        <v>137026.15589788533</v>
      </c>
      <c r="AU76" s="734" t="s">
        <v>259</v>
      </c>
      <c r="AV76" s="767">
        <f aca="true" t="shared" si="44" ref="AV76">+AT76</f>
        <v>137026.15589788533</v>
      </c>
      <c r="AW76" s="734" t="s">
        <v>260</v>
      </c>
      <c r="AX76" s="758">
        <f>+AQ76+AP76</f>
        <v>137026.15589788533</v>
      </c>
      <c r="AY76" s="761">
        <f aca="true" t="shared" si="45" ref="AY76">+AX76</f>
        <v>137026.15589788533</v>
      </c>
      <c r="AZ76" s="764"/>
    </row>
    <row r="77" spans="1:52" ht="23.25" customHeight="1">
      <c r="A77" s="780"/>
      <c r="B77" s="735"/>
      <c r="C77" s="724"/>
      <c r="D77" s="106" t="s">
        <v>6</v>
      </c>
      <c r="E77" s="40">
        <v>81356636</v>
      </c>
      <c r="F77" s="40"/>
      <c r="G77" s="40"/>
      <c r="H77" s="40"/>
      <c r="I77" s="40"/>
      <c r="J77" s="40"/>
      <c r="K77" s="40"/>
      <c r="L77" s="40"/>
      <c r="M77" s="40">
        <v>81356636</v>
      </c>
      <c r="N77" s="40">
        <v>81356636</v>
      </c>
      <c r="O77" s="40" t="b">
        <f t="shared" si="41"/>
        <v>1</v>
      </c>
      <c r="P77" s="40">
        <v>81356636</v>
      </c>
      <c r="Q77" s="40"/>
      <c r="R77" s="40"/>
      <c r="S77" s="40"/>
      <c r="T77" s="116"/>
      <c r="U77" s="112"/>
      <c r="V77" s="36"/>
      <c r="W77" s="36"/>
      <c r="X77" s="36"/>
      <c r="Y77" s="36"/>
      <c r="Z77" s="36"/>
      <c r="AA77" s="196">
        <v>17223545</v>
      </c>
      <c r="AB77" s="196">
        <v>64421888</v>
      </c>
      <c r="AC77" s="196">
        <v>64940245</v>
      </c>
      <c r="AD77" s="196"/>
      <c r="AE77" s="196"/>
      <c r="AF77" s="36"/>
      <c r="AG77" s="791"/>
      <c r="AH77" s="774"/>
      <c r="AI77" s="735"/>
      <c r="AJ77" s="735"/>
      <c r="AK77" s="741"/>
      <c r="AL77" s="735"/>
      <c r="AM77" s="735"/>
      <c r="AN77" s="777"/>
      <c r="AO77" s="759"/>
      <c r="AP77" s="766"/>
      <c r="AQ77" s="762"/>
      <c r="AR77" s="735"/>
      <c r="AS77" s="735"/>
      <c r="AT77" s="735"/>
      <c r="AU77" s="735"/>
      <c r="AV77" s="735"/>
      <c r="AW77" s="735"/>
      <c r="AX77" s="759"/>
      <c r="AY77" s="762"/>
      <c r="AZ77" s="764"/>
    </row>
    <row r="78" spans="1:52" ht="23.25" customHeight="1">
      <c r="A78" s="780"/>
      <c r="B78" s="735"/>
      <c r="C78" s="724"/>
      <c r="D78" s="106" t="s">
        <v>95</v>
      </c>
      <c r="E78" s="40">
        <v>0</v>
      </c>
      <c r="F78" s="38"/>
      <c r="G78" s="38"/>
      <c r="H78" s="38"/>
      <c r="I78" s="38"/>
      <c r="J78" s="38"/>
      <c r="K78" s="38"/>
      <c r="L78" s="38"/>
      <c r="M78" s="40">
        <v>0</v>
      </c>
      <c r="N78" s="40">
        <v>0</v>
      </c>
      <c r="O78" s="40" t="b">
        <f t="shared" si="41"/>
        <v>1</v>
      </c>
      <c r="P78" s="40">
        <v>0</v>
      </c>
      <c r="Q78" s="38"/>
      <c r="R78" s="38"/>
      <c r="S78" s="38"/>
      <c r="T78" s="117"/>
      <c r="U78" s="113"/>
      <c r="V78" s="41"/>
      <c r="W78" s="41"/>
      <c r="X78" s="41"/>
      <c r="Y78" s="41"/>
      <c r="Z78" s="41"/>
      <c r="AA78" s="41">
        <v>0</v>
      </c>
      <c r="AB78" s="41">
        <v>0</v>
      </c>
      <c r="AC78" s="41">
        <v>0</v>
      </c>
      <c r="AD78" s="41"/>
      <c r="AE78" s="41"/>
      <c r="AF78" s="41"/>
      <c r="AG78" s="791"/>
      <c r="AH78" s="774"/>
      <c r="AI78" s="735"/>
      <c r="AJ78" s="735"/>
      <c r="AK78" s="741"/>
      <c r="AL78" s="735"/>
      <c r="AM78" s="735"/>
      <c r="AN78" s="777"/>
      <c r="AO78" s="759"/>
      <c r="AP78" s="766"/>
      <c r="AQ78" s="762"/>
      <c r="AR78" s="735"/>
      <c r="AS78" s="735"/>
      <c r="AT78" s="735"/>
      <c r="AU78" s="735"/>
      <c r="AV78" s="735"/>
      <c r="AW78" s="735"/>
      <c r="AX78" s="759"/>
      <c r="AY78" s="762"/>
      <c r="AZ78" s="764"/>
    </row>
    <row r="79" spans="1:52" ht="23.25" customHeight="1">
      <c r="A79" s="780"/>
      <c r="B79" s="735"/>
      <c r="C79" s="724"/>
      <c r="D79" s="106" t="s">
        <v>7</v>
      </c>
      <c r="E79" s="40">
        <v>0</v>
      </c>
      <c r="F79" s="38"/>
      <c r="G79" s="38"/>
      <c r="H79" s="38"/>
      <c r="I79" s="38"/>
      <c r="J79" s="38"/>
      <c r="K79" s="38"/>
      <c r="L79" s="38"/>
      <c r="M79" s="40">
        <v>0</v>
      </c>
      <c r="N79" s="40">
        <v>0</v>
      </c>
      <c r="O79" s="40" t="b">
        <f t="shared" si="41"/>
        <v>1</v>
      </c>
      <c r="P79" s="40">
        <v>0</v>
      </c>
      <c r="Q79" s="38"/>
      <c r="R79" s="38"/>
      <c r="S79" s="38"/>
      <c r="T79" s="117"/>
      <c r="U79" s="113"/>
      <c r="V79" s="41"/>
      <c r="W79" s="41"/>
      <c r="X79" s="41"/>
      <c r="Y79" s="41"/>
      <c r="Z79" s="41"/>
      <c r="AA79" s="41">
        <v>0</v>
      </c>
      <c r="AB79" s="41">
        <v>0</v>
      </c>
      <c r="AC79" s="41">
        <v>0</v>
      </c>
      <c r="AD79" s="41"/>
      <c r="AE79" s="41"/>
      <c r="AF79" s="41"/>
      <c r="AG79" s="791"/>
      <c r="AH79" s="774"/>
      <c r="AI79" s="735"/>
      <c r="AJ79" s="735"/>
      <c r="AK79" s="741"/>
      <c r="AL79" s="735"/>
      <c r="AM79" s="735"/>
      <c r="AN79" s="777"/>
      <c r="AO79" s="759"/>
      <c r="AP79" s="766"/>
      <c r="AQ79" s="762"/>
      <c r="AR79" s="735"/>
      <c r="AS79" s="735"/>
      <c r="AT79" s="735"/>
      <c r="AU79" s="735"/>
      <c r="AV79" s="735"/>
      <c r="AW79" s="735"/>
      <c r="AX79" s="759"/>
      <c r="AY79" s="762"/>
      <c r="AZ79" s="764"/>
    </row>
    <row r="80" spans="1:52" ht="23.25" customHeight="1">
      <c r="A80" s="780"/>
      <c r="B80" s="735"/>
      <c r="C80" s="724"/>
      <c r="D80" s="106" t="s">
        <v>96</v>
      </c>
      <c r="E80" s="153">
        <v>428</v>
      </c>
      <c r="F80" s="154"/>
      <c r="G80" s="154"/>
      <c r="H80" s="154"/>
      <c r="I80" s="154"/>
      <c r="J80" s="154"/>
      <c r="K80" s="154"/>
      <c r="L80" s="154"/>
      <c r="M80" s="153">
        <v>428</v>
      </c>
      <c r="N80" s="153">
        <v>428</v>
      </c>
      <c r="O80" s="40" t="b">
        <f t="shared" si="41"/>
        <v>1</v>
      </c>
      <c r="P80" s="153">
        <v>428</v>
      </c>
      <c r="Q80" s="154"/>
      <c r="R80" s="154"/>
      <c r="S80" s="154"/>
      <c r="T80" s="155"/>
      <c r="U80" s="156"/>
      <c r="V80" s="157"/>
      <c r="W80" s="157"/>
      <c r="X80" s="157"/>
      <c r="Y80" s="157"/>
      <c r="Z80" s="157"/>
      <c r="AA80" s="197">
        <v>74</v>
      </c>
      <c r="AB80" s="197">
        <v>113</v>
      </c>
      <c r="AC80" s="197">
        <v>165</v>
      </c>
      <c r="AD80" s="197"/>
      <c r="AE80" s="197"/>
      <c r="AF80" s="157"/>
      <c r="AG80" s="791"/>
      <c r="AH80" s="774"/>
      <c r="AI80" s="735"/>
      <c r="AJ80" s="735"/>
      <c r="AK80" s="741"/>
      <c r="AL80" s="735"/>
      <c r="AM80" s="735"/>
      <c r="AN80" s="777"/>
      <c r="AO80" s="759"/>
      <c r="AP80" s="766"/>
      <c r="AQ80" s="762"/>
      <c r="AR80" s="735"/>
      <c r="AS80" s="735"/>
      <c r="AT80" s="735"/>
      <c r="AU80" s="735"/>
      <c r="AV80" s="735"/>
      <c r="AW80" s="735"/>
      <c r="AX80" s="759"/>
      <c r="AY80" s="762"/>
      <c r="AZ80" s="764"/>
    </row>
    <row r="81" spans="1:52" ht="23.25" customHeight="1">
      <c r="A81" s="780"/>
      <c r="B81" s="735"/>
      <c r="C81" s="724"/>
      <c r="D81" s="106" t="s">
        <v>99</v>
      </c>
      <c r="E81" s="153">
        <v>81356636</v>
      </c>
      <c r="F81" s="154"/>
      <c r="G81" s="154"/>
      <c r="H81" s="154"/>
      <c r="I81" s="154"/>
      <c r="J81" s="154"/>
      <c r="K81" s="154"/>
      <c r="L81" s="154"/>
      <c r="M81" s="153">
        <v>81356636</v>
      </c>
      <c r="N81" s="153">
        <v>81356636</v>
      </c>
      <c r="O81" s="40" t="b">
        <f t="shared" si="41"/>
        <v>1</v>
      </c>
      <c r="P81" s="153">
        <v>81356636</v>
      </c>
      <c r="Q81" s="154"/>
      <c r="R81" s="154"/>
      <c r="S81" s="154"/>
      <c r="T81" s="155"/>
      <c r="U81" s="156"/>
      <c r="V81" s="157"/>
      <c r="W81" s="157"/>
      <c r="X81" s="157"/>
      <c r="Y81" s="157"/>
      <c r="Z81" s="157"/>
      <c r="AA81" s="197">
        <v>17223545</v>
      </c>
      <c r="AB81" s="197">
        <v>64421888</v>
      </c>
      <c r="AC81" s="197">
        <v>64940245</v>
      </c>
      <c r="AD81" s="197"/>
      <c r="AE81" s="197"/>
      <c r="AF81" s="157"/>
      <c r="AG81" s="792"/>
      <c r="AH81" s="775"/>
      <c r="AI81" s="736"/>
      <c r="AJ81" s="736"/>
      <c r="AK81" s="742"/>
      <c r="AL81" s="736"/>
      <c r="AM81" s="736"/>
      <c r="AN81" s="778"/>
      <c r="AO81" s="760"/>
      <c r="AP81" s="766"/>
      <c r="AQ81" s="763"/>
      <c r="AR81" s="736"/>
      <c r="AS81" s="736"/>
      <c r="AT81" s="736"/>
      <c r="AU81" s="736"/>
      <c r="AV81" s="736"/>
      <c r="AW81" s="736"/>
      <c r="AX81" s="760"/>
      <c r="AY81" s="763"/>
      <c r="AZ81" s="764"/>
    </row>
    <row r="82" spans="1:52" ht="23.25" customHeight="1">
      <c r="A82" s="780"/>
      <c r="B82" s="735"/>
      <c r="C82" s="724" t="s">
        <v>235</v>
      </c>
      <c r="D82" s="106" t="s">
        <v>94</v>
      </c>
      <c r="E82" s="40">
        <v>526</v>
      </c>
      <c r="F82" s="40"/>
      <c r="G82" s="40"/>
      <c r="H82" s="40"/>
      <c r="I82" s="40"/>
      <c r="J82" s="40"/>
      <c r="K82" s="40"/>
      <c r="L82" s="40"/>
      <c r="M82" s="40">
        <v>526</v>
      </c>
      <c r="N82" s="40">
        <v>526</v>
      </c>
      <c r="O82" s="40" t="b">
        <f t="shared" si="41"/>
        <v>1</v>
      </c>
      <c r="P82" s="40">
        <v>526</v>
      </c>
      <c r="Q82" s="40"/>
      <c r="R82" s="40"/>
      <c r="S82" s="109"/>
      <c r="T82" s="115"/>
      <c r="U82" s="111"/>
      <c r="V82" s="110"/>
      <c r="W82" s="110"/>
      <c r="X82" s="110"/>
      <c r="Y82" s="110"/>
      <c r="Z82" s="110"/>
      <c r="AA82" s="196">
        <v>123</v>
      </c>
      <c r="AB82" s="196">
        <v>187</v>
      </c>
      <c r="AC82" s="196">
        <v>273</v>
      </c>
      <c r="AD82" s="196"/>
      <c r="AE82" s="196"/>
      <c r="AF82" s="110"/>
      <c r="AG82" s="790"/>
      <c r="AH82" s="773" t="s">
        <v>235</v>
      </c>
      <c r="AI82" s="734" t="s">
        <v>385</v>
      </c>
      <c r="AJ82" s="734" t="s">
        <v>257</v>
      </c>
      <c r="AK82" s="740" t="s">
        <v>384</v>
      </c>
      <c r="AL82" s="734" t="str">
        <f aca="true" t="shared" si="46" ref="AL82">+AH82</f>
        <v>13-TEUSAQUILLO</v>
      </c>
      <c r="AM82" s="734" t="s">
        <v>257</v>
      </c>
      <c r="AN82" s="776" t="s">
        <v>286</v>
      </c>
      <c r="AO82" s="758">
        <v>151417.58460141922</v>
      </c>
      <c r="AP82" s="766">
        <v>70844.45938910148</v>
      </c>
      <c r="AQ82" s="761">
        <v>80573.12521231774</v>
      </c>
      <c r="AR82" s="734" t="s">
        <v>257</v>
      </c>
      <c r="AS82" s="734" t="s">
        <v>259</v>
      </c>
      <c r="AT82" s="767">
        <f aca="true" t="shared" si="47" ref="AT82">+AO82</f>
        <v>151417.58460141922</v>
      </c>
      <c r="AU82" s="734" t="s">
        <v>259</v>
      </c>
      <c r="AV82" s="767">
        <f aca="true" t="shared" si="48" ref="AV82">+AT82</f>
        <v>151417.58460141922</v>
      </c>
      <c r="AW82" s="734" t="s">
        <v>260</v>
      </c>
      <c r="AX82" s="758">
        <f>+AQ82+AP82</f>
        <v>151417.58460141922</v>
      </c>
      <c r="AY82" s="761">
        <f aca="true" t="shared" si="49" ref="AY82">+AX82</f>
        <v>151417.58460141922</v>
      </c>
      <c r="AZ82" s="764"/>
    </row>
    <row r="83" spans="1:52" ht="23.25" customHeight="1">
      <c r="A83" s="780"/>
      <c r="B83" s="735"/>
      <c r="C83" s="724"/>
      <c r="D83" s="106" t="s">
        <v>6</v>
      </c>
      <c r="E83" s="40">
        <v>100013434</v>
      </c>
      <c r="F83" s="40"/>
      <c r="G83" s="40"/>
      <c r="H83" s="40"/>
      <c r="I83" s="40"/>
      <c r="J83" s="40"/>
      <c r="K83" s="40"/>
      <c r="L83" s="40"/>
      <c r="M83" s="40">
        <v>100013434</v>
      </c>
      <c r="N83" s="40">
        <v>100013434</v>
      </c>
      <c r="O83" s="40" t="b">
        <f t="shared" si="41"/>
        <v>1</v>
      </c>
      <c r="P83" s="40">
        <v>100013434</v>
      </c>
      <c r="Q83" s="40"/>
      <c r="R83" s="40"/>
      <c r="S83" s="40"/>
      <c r="T83" s="116"/>
      <c r="U83" s="112"/>
      <c r="V83" s="36"/>
      <c r="W83" s="36"/>
      <c r="X83" s="36"/>
      <c r="Y83" s="36"/>
      <c r="Z83" s="36"/>
      <c r="AA83" s="196">
        <v>20685351</v>
      </c>
      <c r="AB83" s="196">
        <v>77370206</v>
      </c>
      <c r="AC83" s="196">
        <v>77992750</v>
      </c>
      <c r="AD83" s="196"/>
      <c r="AE83" s="196"/>
      <c r="AF83" s="36"/>
      <c r="AG83" s="791"/>
      <c r="AH83" s="774"/>
      <c r="AI83" s="735"/>
      <c r="AJ83" s="735"/>
      <c r="AK83" s="741"/>
      <c r="AL83" s="735"/>
      <c r="AM83" s="735"/>
      <c r="AN83" s="777"/>
      <c r="AO83" s="759"/>
      <c r="AP83" s="766"/>
      <c r="AQ83" s="762"/>
      <c r="AR83" s="735"/>
      <c r="AS83" s="735"/>
      <c r="AT83" s="735"/>
      <c r="AU83" s="735"/>
      <c r="AV83" s="735"/>
      <c r="AW83" s="735"/>
      <c r="AX83" s="759"/>
      <c r="AY83" s="762"/>
      <c r="AZ83" s="764"/>
    </row>
    <row r="84" spans="1:52" ht="23.25" customHeight="1">
      <c r="A84" s="780"/>
      <c r="B84" s="735"/>
      <c r="C84" s="724"/>
      <c r="D84" s="106" t="s">
        <v>95</v>
      </c>
      <c r="E84" s="40">
        <v>0</v>
      </c>
      <c r="F84" s="38"/>
      <c r="G84" s="38"/>
      <c r="H84" s="38"/>
      <c r="I84" s="38"/>
      <c r="J84" s="38"/>
      <c r="K84" s="38"/>
      <c r="L84" s="38"/>
      <c r="M84" s="40">
        <v>0</v>
      </c>
      <c r="N84" s="40">
        <v>0</v>
      </c>
      <c r="O84" s="40" t="b">
        <f t="shared" si="41"/>
        <v>1</v>
      </c>
      <c r="P84" s="40">
        <v>0</v>
      </c>
      <c r="Q84" s="38"/>
      <c r="R84" s="38"/>
      <c r="S84" s="38"/>
      <c r="T84" s="117"/>
      <c r="U84" s="113"/>
      <c r="V84" s="41"/>
      <c r="W84" s="41"/>
      <c r="X84" s="41"/>
      <c r="Y84" s="41"/>
      <c r="Z84" s="41"/>
      <c r="AA84" s="41">
        <v>0</v>
      </c>
      <c r="AB84" s="41">
        <v>0</v>
      </c>
      <c r="AC84" s="41">
        <v>0</v>
      </c>
      <c r="AD84" s="41"/>
      <c r="AE84" s="41"/>
      <c r="AF84" s="41"/>
      <c r="AG84" s="791"/>
      <c r="AH84" s="774"/>
      <c r="AI84" s="735"/>
      <c r="AJ84" s="735"/>
      <c r="AK84" s="741"/>
      <c r="AL84" s="735"/>
      <c r="AM84" s="735"/>
      <c r="AN84" s="777"/>
      <c r="AO84" s="759"/>
      <c r="AP84" s="766"/>
      <c r="AQ84" s="762"/>
      <c r="AR84" s="735"/>
      <c r="AS84" s="735"/>
      <c r="AT84" s="735"/>
      <c r="AU84" s="735"/>
      <c r="AV84" s="735"/>
      <c r="AW84" s="735"/>
      <c r="AX84" s="759"/>
      <c r="AY84" s="762"/>
      <c r="AZ84" s="764"/>
    </row>
    <row r="85" spans="1:52" ht="23.25" customHeight="1">
      <c r="A85" s="780"/>
      <c r="B85" s="735"/>
      <c r="C85" s="724"/>
      <c r="D85" s="106" t="s">
        <v>7</v>
      </c>
      <c r="E85" s="40">
        <v>0</v>
      </c>
      <c r="F85" s="38"/>
      <c r="G85" s="38"/>
      <c r="H85" s="38"/>
      <c r="I85" s="38"/>
      <c r="J85" s="38"/>
      <c r="K85" s="38"/>
      <c r="L85" s="38"/>
      <c r="M85" s="40">
        <v>0</v>
      </c>
      <c r="N85" s="40">
        <v>0</v>
      </c>
      <c r="O85" s="40" t="b">
        <f t="shared" si="41"/>
        <v>1</v>
      </c>
      <c r="P85" s="40">
        <v>0</v>
      </c>
      <c r="Q85" s="38"/>
      <c r="R85" s="38"/>
      <c r="S85" s="38"/>
      <c r="T85" s="117"/>
      <c r="U85" s="113"/>
      <c r="V85" s="41"/>
      <c r="W85" s="41"/>
      <c r="X85" s="41"/>
      <c r="Y85" s="41"/>
      <c r="Z85" s="41"/>
      <c r="AA85" s="41">
        <v>0</v>
      </c>
      <c r="AB85" s="41">
        <v>0</v>
      </c>
      <c r="AC85" s="41">
        <v>0</v>
      </c>
      <c r="AD85" s="41"/>
      <c r="AE85" s="41"/>
      <c r="AF85" s="41"/>
      <c r="AG85" s="791"/>
      <c r="AH85" s="774"/>
      <c r="AI85" s="735"/>
      <c r="AJ85" s="735"/>
      <c r="AK85" s="741"/>
      <c r="AL85" s="735"/>
      <c r="AM85" s="735"/>
      <c r="AN85" s="777"/>
      <c r="AO85" s="759"/>
      <c r="AP85" s="766"/>
      <c r="AQ85" s="762"/>
      <c r="AR85" s="735"/>
      <c r="AS85" s="735"/>
      <c r="AT85" s="735"/>
      <c r="AU85" s="735"/>
      <c r="AV85" s="735"/>
      <c r="AW85" s="735"/>
      <c r="AX85" s="759"/>
      <c r="AY85" s="762"/>
      <c r="AZ85" s="764"/>
    </row>
    <row r="86" spans="1:52" ht="23.25" customHeight="1">
      <c r="A86" s="780"/>
      <c r="B86" s="735"/>
      <c r="C86" s="724"/>
      <c r="D86" s="106" t="s">
        <v>96</v>
      </c>
      <c r="E86" s="153">
        <v>526</v>
      </c>
      <c r="F86" s="154"/>
      <c r="G86" s="154"/>
      <c r="H86" s="154"/>
      <c r="I86" s="154"/>
      <c r="J86" s="154"/>
      <c r="K86" s="154"/>
      <c r="L86" s="154"/>
      <c r="M86" s="153">
        <v>526</v>
      </c>
      <c r="N86" s="153">
        <v>526</v>
      </c>
      <c r="O86" s="40" t="b">
        <f t="shared" si="41"/>
        <v>1</v>
      </c>
      <c r="P86" s="153">
        <v>526</v>
      </c>
      <c r="Q86" s="154"/>
      <c r="R86" s="154"/>
      <c r="S86" s="154"/>
      <c r="T86" s="155"/>
      <c r="U86" s="156"/>
      <c r="V86" s="157"/>
      <c r="W86" s="157"/>
      <c r="X86" s="157"/>
      <c r="Y86" s="157"/>
      <c r="Z86" s="157"/>
      <c r="AA86" s="197">
        <v>123</v>
      </c>
      <c r="AB86" s="197">
        <v>187</v>
      </c>
      <c r="AC86" s="197">
        <v>273</v>
      </c>
      <c r="AD86" s="197"/>
      <c r="AE86" s="197"/>
      <c r="AF86" s="157"/>
      <c r="AG86" s="791"/>
      <c r="AH86" s="774"/>
      <c r="AI86" s="735"/>
      <c r="AJ86" s="735"/>
      <c r="AK86" s="741"/>
      <c r="AL86" s="735"/>
      <c r="AM86" s="735"/>
      <c r="AN86" s="777"/>
      <c r="AO86" s="759"/>
      <c r="AP86" s="766"/>
      <c r="AQ86" s="762"/>
      <c r="AR86" s="735"/>
      <c r="AS86" s="735"/>
      <c r="AT86" s="735"/>
      <c r="AU86" s="735"/>
      <c r="AV86" s="735"/>
      <c r="AW86" s="735"/>
      <c r="AX86" s="759"/>
      <c r="AY86" s="762"/>
      <c r="AZ86" s="764"/>
    </row>
    <row r="87" spans="1:52" ht="23.25" customHeight="1">
      <c r="A87" s="780"/>
      <c r="B87" s="735"/>
      <c r="C87" s="724"/>
      <c r="D87" s="106" t="s">
        <v>99</v>
      </c>
      <c r="E87" s="153">
        <v>100013434</v>
      </c>
      <c r="F87" s="154"/>
      <c r="G87" s="154"/>
      <c r="H87" s="154"/>
      <c r="I87" s="154"/>
      <c r="J87" s="154"/>
      <c r="K87" s="154"/>
      <c r="L87" s="154"/>
      <c r="M87" s="153">
        <v>100013434</v>
      </c>
      <c r="N87" s="153">
        <v>100013434</v>
      </c>
      <c r="O87" s="40" t="b">
        <f t="shared" si="41"/>
        <v>1</v>
      </c>
      <c r="P87" s="153">
        <v>100013434</v>
      </c>
      <c r="Q87" s="154"/>
      <c r="R87" s="154"/>
      <c r="S87" s="154"/>
      <c r="T87" s="155"/>
      <c r="U87" s="156"/>
      <c r="V87" s="157"/>
      <c r="W87" s="157"/>
      <c r="X87" s="157"/>
      <c r="Y87" s="157"/>
      <c r="Z87" s="157"/>
      <c r="AA87" s="197">
        <v>20685351</v>
      </c>
      <c r="AB87" s="197">
        <v>77370206</v>
      </c>
      <c r="AC87" s="197">
        <v>77992750</v>
      </c>
      <c r="AD87" s="197"/>
      <c r="AE87" s="197"/>
      <c r="AF87" s="157"/>
      <c r="AG87" s="792"/>
      <c r="AH87" s="775"/>
      <c r="AI87" s="736"/>
      <c r="AJ87" s="736"/>
      <c r="AK87" s="742"/>
      <c r="AL87" s="736"/>
      <c r="AM87" s="736"/>
      <c r="AN87" s="778"/>
      <c r="AO87" s="760"/>
      <c r="AP87" s="766"/>
      <c r="AQ87" s="763"/>
      <c r="AR87" s="736"/>
      <c r="AS87" s="736"/>
      <c r="AT87" s="736"/>
      <c r="AU87" s="736"/>
      <c r="AV87" s="736"/>
      <c r="AW87" s="736"/>
      <c r="AX87" s="760"/>
      <c r="AY87" s="763"/>
      <c r="AZ87" s="764"/>
    </row>
    <row r="88" spans="1:52" ht="23.25" customHeight="1">
      <c r="A88" s="780"/>
      <c r="B88" s="735"/>
      <c r="C88" s="724" t="s">
        <v>236</v>
      </c>
      <c r="D88" s="106" t="s">
        <v>94</v>
      </c>
      <c r="E88" s="40">
        <v>110</v>
      </c>
      <c r="F88" s="40"/>
      <c r="G88" s="40"/>
      <c r="H88" s="40"/>
      <c r="I88" s="40"/>
      <c r="J88" s="40"/>
      <c r="K88" s="40"/>
      <c r="L88" s="40"/>
      <c r="M88" s="40">
        <v>110</v>
      </c>
      <c r="N88" s="40">
        <v>110</v>
      </c>
      <c r="O88" s="40" t="b">
        <f t="shared" si="41"/>
        <v>1</v>
      </c>
      <c r="P88" s="40">
        <v>110</v>
      </c>
      <c r="Q88" s="40"/>
      <c r="R88" s="40"/>
      <c r="S88" s="109"/>
      <c r="T88" s="115"/>
      <c r="U88" s="111"/>
      <c r="V88" s="110"/>
      <c r="W88" s="110"/>
      <c r="X88" s="110"/>
      <c r="Y88" s="110"/>
      <c r="Z88" s="110"/>
      <c r="AA88" s="196">
        <v>48</v>
      </c>
      <c r="AB88" s="196">
        <v>73</v>
      </c>
      <c r="AC88" s="196">
        <v>107</v>
      </c>
      <c r="AD88" s="196"/>
      <c r="AE88" s="196"/>
      <c r="AF88" s="110"/>
      <c r="AG88" s="790"/>
      <c r="AH88" s="773" t="s">
        <v>236</v>
      </c>
      <c r="AI88" s="734" t="s">
        <v>385</v>
      </c>
      <c r="AJ88" s="734" t="s">
        <v>257</v>
      </c>
      <c r="AK88" s="740" t="s">
        <v>384</v>
      </c>
      <c r="AL88" s="734" t="str">
        <f aca="true" t="shared" si="50" ref="AL88">+AH88</f>
        <v>14-LOS MARTIRES</v>
      </c>
      <c r="AM88" s="734" t="s">
        <v>257</v>
      </c>
      <c r="AN88" s="776" t="s">
        <v>286</v>
      </c>
      <c r="AO88" s="758">
        <v>75775.94074890489</v>
      </c>
      <c r="AP88" s="766">
        <v>37101.68369727178</v>
      </c>
      <c r="AQ88" s="761">
        <v>38674.25705163311</v>
      </c>
      <c r="AR88" s="734" t="s">
        <v>257</v>
      </c>
      <c r="AS88" s="734" t="s">
        <v>259</v>
      </c>
      <c r="AT88" s="767">
        <f aca="true" t="shared" si="51" ref="AT88">+AO88</f>
        <v>75775.94074890489</v>
      </c>
      <c r="AU88" s="734" t="s">
        <v>259</v>
      </c>
      <c r="AV88" s="767">
        <f aca="true" t="shared" si="52" ref="AV88">+AT88</f>
        <v>75775.94074890489</v>
      </c>
      <c r="AW88" s="734" t="s">
        <v>260</v>
      </c>
      <c r="AX88" s="758">
        <f>+AQ88+AP88</f>
        <v>75775.94074890489</v>
      </c>
      <c r="AY88" s="761">
        <f aca="true" t="shared" si="53" ref="AY88">+AX88</f>
        <v>75775.94074890489</v>
      </c>
      <c r="AZ88" s="764"/>
    </row>
    <row r="89" spans="1:52" ht="23.25" customHeight="1">
      <c r="A89" s="780"/>
      <c r="B89" s="735"/>
      <c r="C89" s="724"/>
      <c r="D89" s="106" t="s">
        <v>6</v>
      </c>
      <c r="E89" s="40">
        <v>20884476</v>
      </c>
      <c r="F89" s="40"/>
      <c r="G89" s="40"/>
      <c r="H89" s="40"/>
      <c r="I89" s="40"/>
      <c r="J89" s="40"/>
      <c r="K89" s="40"/>
      <c r="L89" s="40"/>
      <c r="M89" s="40">
        <v>20884476</v>
      </c>
      <c r="N89" s="40">
        <v>20884476</v>
      </c>
      <c r="O89" s="40" t="b">
        <f t="shared" si="41"/>
        <v>1</v>
      </c>
      <c r="P89" s="40">
        <v>20884476</v>
      </c>
      <c r="Q89" s="40"/>
      <c r="R89" s="40"/>
      <c r="S89" s="40"/>
      <c r="T89" s="116"/>
      <c r="U89" s="112"/>
      <c r="V89" s="36"/>
      <c r="W89" s="36"/>
      <c r="X89" s="36"/>
      <c r="Y89" s="36"/>
      <c r="Z89" s="36"/>
      <c r="AA89" s="196">
        <v>15268268</v>
      </c>
      <c r="AB89" s="196">
        <v>57108484</v>
      </c>
      <c r="AC89" s="196">
        <v>57567995</v>
      </c>
      <c r="AD89" s="196"/>
      <c r="AE89" s="196"/>
      <c r="AF89" s="36"/>
      <c r="AG89" s="791"/>
      <c r="AH89" s="774"/>
      <c r="AI89" s="735"/>
      <c r="AJ89" s="735"/>
      <c r="AK89" s="741"/>
      <c r="AL89" s="735"/>
      <c r="AM89" s="735"/>
      <c r="AN89" s="777"/>
      <c r="AO89" s="759"/>
      <c r="AP89" s="766"/>
      <c r="AQ89" s="762"/>
      <c r="AR89" s="735"/>
      <c r="AS89" s="735"/>
      <c r="AT89" s="735"/>
      <c r="AU89" s="735"/>
      <c r="AV89" s="735"/>
      <c r="AW89" s="735"/>
      <c r="AX89" s="759"/>
      <c r="AY89" s="762"/>
      <c r="AZ89" s="764"/>
    </row>
    <row r="90" spans="1:52" ht="23.25" customHeight="1">
      <c r="A90" s="780"/>
      <c r="B90" s="735"/>
      <c r="C90" s="724"/>
      <c r="D90" s="106" t="s">
        <v>95</v>
      </c>
      <c r="E90" s="40">
        <v>0</v>
      </c>
      <c r="F90" s="38"/>
      <c r="G90" s="38"/>
      <c r="H90" s="38"/>
      <c r="I90" s="38"/>
      <c r="J90" s="38"/>
      <c r="K90" s="38"/>
      <c r="L90" s="38"/>
      <c r="M90" s="40">
        <v>0</v>
      </c>
      <c r="N90" s="40">
        <v>0</v>
      </c>
      <c r="O90" s="40" t="b">
        <f t="shared" si="41"/>
        <v>1</v>
      </c>
      <c r="P90" s="40">
        <v>0</v>
      </c>
      <c r="Q90" s="38"/>
      <c r="R90" s="38"/>
      <c r="S90" s="38"/>
      <c r="T90" s="117"/>
      <c r="U90" s="113"/>
      <c r="V90" s="41"/>
      <c r="W90" s="41"/>
      <c r="X90" s="41"/>
      <c r="Y90" s="41"/>
      <c r="Z90" s="41"/>
      <c r="AA90" s="41">
        <v>0</v>
      </c>
      <c r="AB90" s="41">
        <v>0</v>
      </c>
      <c r="AC90" s="41">
        <v>0</v>
      </c>
      <c r="AD90" s="41"/>
      <c r="AE90" s="41"/>
      <c r="AF90" s="41"/>
      <c r="AG90" s="791"/>
      <c r="AH90" s="774"/>
      <c r="AI90" s="735"/>
      <c r="AJ90" s="735"/>
      <c r="AK90" s="741"/>
      <c r="AL90" s="735"/>
      <c r="AM90" s="735"/>
      <c r="AN90" s="777"/>
      <c r="AO90" s="759"/>
      <c r="AP90" s="766"/>
      <c r="AQ90" s="762"/>
      <c r="AR90" s="735"/>
      <c r="AS90" s="735"/>
      <c r="AT90" s="735"/>
      <c r="AU90" s="735"/>
      <c r="AV90" s="735"/>
      <c r="AW90" s="735"/>
      <c r="AX90" s="759"/>
      <c r="AY90" s="762"/>
      <c r="AZ90" s="764"/>
    </row>
    <row r="91" spans="1:52" ht="23.25" customHeight="1">
      <c r="A91" s="780"/>
      <c r="B91" s="735"/>
      <c r="C91" s="724"/>
      <c r="D91" s="106" t="s">
        <v>7</v>
      </c>
      <c r="E91" s="40">
        <v>0</v>
      </c>
      <c r="F91" s="38"/>
      <c r="G91" s="38"/>
      <c r="H91" s="38"/>
      <c r="I91" s="38"/>
      <c r="J91" s="38"/>
      <c r="K91" s="38"/>
      <c r="L91" s="38"/>
      <c r="M91" s="40">
        <v>0</v>
      </c>
      <c r="N91" s="40">
        <v>0</v>
      </c>
      <c r="O91" s="40" t="b">
        <f t="shared" si="41"/>
        <v>1</v>
      </c>
      <c r="P91" s="40">
        <v>0</v>
      </c>
      <c r="Q91" s="38"/>
      <c r="R91" s="38"/>
      <c r="S91" s="38"/>
      <c r="T91" s="117"/>
      <c r="U91" s="113"/>
      <c r="V91" s="41"/>
      <c r="W91" s="41"/>
      <c r="X91" s="41"/>
      <c r="Y91" s="41"/>
      <c r="Z91" s="41"/>
      <c r="AA91" s="41">
        <v>0</v>
      </c>
      <c r="AB91" s="41">
        <v>0</v>
      </c>
      <c r="AC91" s="41">
        <v>0</v>
      </c>
      <c r="AD91" s="41"/>
      <c r="AE91" s="41"/>
      <c r="AF91" s="41"/>
      <c r="AG91" s="791"/>
      <c r="AH91" s="774"/>
      <c r="AI91" s="735"/>
      <c r="AJ91" s="735"/>
      <c r="AK91" s="741"/>
      <c r="AL91" s="735"/>
      <c r="AM91" s="735"/>
      <c r="AN91" s="777"/>
      <c r="AO91" s="759"/>
      <c r="AP91" s="766"/>
      <c r="AQ91" s="762"/>
      <c r="AR91" s="735"/>
      <c r="AS91" s="735"/>
      <c r="AT91" s="735"/>
      <c r="AU91" s="735"/>
      <c r="AV91" s="735"/>
      <c r="AW91" s="735"/>
      <c r="AX91" s="759"/>
      <c r="AY91" s="762"/>
      <c r="AZ91" s="764"/>
    </row>
    <row r="92" spans="1:52" ht="23.25" customHeight="1">
      <c r="A92" s="780"/>
      <c r="B92" s="735"/>
      <c r="C92" s="724"/>
      <c r="D92" s="106" t="s">
        <v>96</v>
      </c>
      <c r="E92" s="153">
        <v>110</v>
      </c>
      <c r="F92" s="154"/>
      <c r="G92" s="154"/>
      <c r="H92" s="154"/>
      <c r="I92" s="154"/>
      <c r="J92" s="154"/>
      <c r="K92" s="154"/>
      <c r="L92" s="154"/>
      <c r="M92" s="153">
        <v>110</v>
      </c>
      <c r="N92" s="153">
        <v>110</v>
      </c>
      <c r="O92" s="40" t="b">
        <f t="shared" si="41"/>
        <v>1</v>
      </c>
      <c r="P92" s="153">
        <v>110</v>
      </c>
      <c r="Q92" s="154"/>
      <c r="R92" s="154"/>
      <c r="S92" s="154"/>
      <c r="T92" s="155"/>
      <c r="U92" s="156"/>
      <c r="V92" s="157"/>
      <c r="W92" s="157"/>
      <c r="X92" s="157"/>
      <c r="Y92" s="157"/>
      <c r="Z92" s="157"/>
      <c r="AA92" s="197">
        <v>48</v>
      </c>
      <c r="AB92" s="197">
        <v>73</v>
      </c>
      <c r="AC92" s="197">
        <v>107</v>
      </c>
      <c r="AD92" s="197"/>
      <c r="AE92" s="197"/>
      <c r="AF92" s="157"/>
      <c r="AG92" s="791"/>
      <c r="AH92" s="774"/>
      <c r="AI92" s="735"/>
      <c r="AJ92" s="735"/>
      <c r="AK92" s="741"/>
      <c r="AL92" s="735"/>
      <c r="AM92" s="735"/>
      <c r="AN92" s="777"/>
      <c r="AO92" s="759"/>
      <c r="AP92" s="766"/>
      <c r="AQ92" s="762"/>
      <c r="AR92" s="735"/>
      <c r="AS92" s="735"/>
      <c r="AT92" s="735"/>
      <c r="AU92" s="735"/>
      <c r="AV92" s="735"/>
      <c r="AW92" s="735"/>
      <c r="AX92" s="759"/>
      <c r="AY92" s="762"/>
      <c r="AZ92" s="764"/>
    </row>
    <row r="93" spans="1:52" ht="23.25" customHeight="1">
      <c r="A93" s="780"/>
      <c r="B93" s="735"/>
      <c r="C93" s="724"/>
      <c r="D93" s="106" t="s">
        <v>99</v>
      </c>
      <c r="E93" s="153">
        <v>20884476</v>
      </c>
      <c r="F93" s="154"/>
      <c r="G93" s="154"/>
      <c r="H93" s="154"/>
      <c r="I93" s="154"/>
      <c r="J93" s="154"/>
      <c r="K93" s="154"/>
      <c r="L93" s="154"/>
      <c r="M93" s="153">
        <v>20884476</v>
      </c>
      <c r="N93" s="153">
        <v>20884476</v>
      </c>
      <c r="O93" s="40" t="b">
        <f t="shared" si="41"/>
        <v>1</v>
      </c>
      <c r="P93" s="153">
        <v>20884476</v>
      </c>
      <c r="Q93" s="154"/>
      <c r="R93" s="154"/>
      <c r="S93" s="154"/>
      <c r="T93" s="155"/>
      <c r="U93" s="156"/>
      <c r="V93" s="157"/>
      <c r="W93" s="157"/>
      <c r="X93" s="157"/>
      <c r="Y93" s="157"/>
      <c r="Z93" s="157"/>
      <c r="AA93" s="197">
        <v>15268268</v>
      </c>
      <c r="AB93" s="197">
        <v>57108484</v>
      </c>
      <c r="AC93" s="197">
        <v>57567995</v>
      </c>
      <c r="AD93" s="197"/>
      <c r="AE93" s="197"/>
      <c r="AF93" s="157"/>
      <c r="AG93" s="792"/>
      <c r="AH93" s="775"/>
      <c r="AI93" s="736"/>
      <c r="AJ93" s="736"/>
      <c r="AK93" s="742"/>
      <c r="AL93" s="736"/>
      <c r="AM93" s="736"/>
      <c r="AN93" s="778"/>
      <c r="AO93" s="760"/>
      <c r="AP93" s="766"/>
      <c r="AQ93" s="763"/>
      <c r="AR93" s="736"/>
      <c r="AS93" s="736"/>
      <c r="AT93" s="736"/>
      <c r="AU93" s="736"/>
      <c r="AV93" s="736"/>
      <c r="AW93" s="736"/>
      <c r="AX93" s="760"/>
      <c r="AY93" s="763"/>
      <c r="AZ93" s="764"/>
    </row>
    <row r="94" spans="1:52" ht="23.25" customHeight="1">
      <c r="A94" s="780"/>
      <c r="B94" s="735"/>
      <c r="C94" s="724" t="s">
        <v>237</v>
      </c>
      <c r="D94" s="106" t="s">
        <v>94</v>
      </c>
      <c r="E94" s="40">
        <v>111</v>
      </c>
      <c r="F94" s="40"/>
      <c r="G94" s="40"/>
      <c r="H94" s="40"/>
      <c r="I94" s="40"/>
      <c r="J94" s="40"/>
      <c r="K94" s="40"/>
      <c r="L94" s="40"/>
      <c r="M94" s="40">
        <v>111</v>
      </c>
      <c r="N94" s="40">
        <v>111</v>
      </c>
      <c r="O94" s="40" t="b">
        <f t="shared" si="41"/>
        <v>1</v>
      </c>
      <c r="P94" s="40">
        <v>111</v>
      </c>
      <c r="Q94" s="40"/>
      <c r="R94" s="40"/>
      <c r="S94" s="109"/>
      <c r="T94" s="115"/>
      <c r="U94" s="111"/>
      <c r="V94" s="110"/>
      <c r="W94" s="110"/>
      <c r="X94" s="110"/>
      <c r="Y94" s="110"/>
      <c r="Z94" s="110"/>
      <c r="AA94" s="196">
        <v>129</v>
      </c>
      <c r="AB94" s="196">
        <v>195</v>
      </c>
      <c r="AC94" s="196">
        <v>285</v>
      </c>
      <c r="AD94" s="196"/>
      <c r="AE94" s="196"/>
      <c r="AF94" s="110"/>
      <c r="AG94" s="790"/>
      <c r="AH94" s="773" t="s">
        <v>237</v>
      </c>
      <c r="AI94" s="734" t="s">
        <v>385</v>
      </c>
      <c r="AJ94" s="734" t="s">
        <v>257</v>
      </c>
      <c r="AK94" s="740" t="s">
        <v>384</v>
      </c>
      <c r="AL94" s="734" t="str">
        <f aca="true" t="shared" si="54" ref="AL94">+AH94</f>
        <v>15-ANTONIO NARIÑO</v>
      </c>
      <c r="AM94" s="734" t="s">
        <v>257</v>
      </c>
      <c r="AN94" s="776" t="s">
        <v>286</v>
      </c>
      <c r="AO94" s="758">
        <v>82820.02957248889</v>
      </c>
      <c r="AP94" s="766">
        <v>39611.47579629005</v>
      </c>
      <c r="AQ94" s="761">
        <v>43208.55377619883</v>
      </c>
      <c r="AR94" s="734" t="s">
        <v>257</v>
      </c>
      <c r="AS94" s="734" t="s">
        <v>259</v>
      </c>
      <c r="AT94" s="767">
        <f aca="true" t="shared" si="55" ref="AT94">+AO94</f>
        <v>82820.02957248889</v>
      </c>
      <c r="AU94" s="734" t="s">
        <v>259</v>
      </c>
      <c r="AV94" s="767">
        <f aca="true" t="shared" si="56" ref="AV94">+AT94</f>
        <v>82820.02957248889</v>
      </c>
      <c r="AW94" s="734" t="s">
        <v>260</v>
      </c>
      <c r="AX94" s="758">
        <f>+AQ94+AP94</f>
        <v>82820.02957248889</v>
      </c>
      <c r="AY94" s="761">
        <f aca="true" t="shared" si="57" ref="AY94">+AX94</f>
        <v>82820.02957248889</v>
      </c>
      <c r="AZ94" s="764"/>
    </row>
    <row r="95" spans="1:52" ht="23.25" customHeight="1">
      <c r="A95" s="780"/>
      <c r="B95" s="735"/>
      <c r="C95" s="724"/>
      <c r="D95" s="106" t="s">
        <v>6</v>
      </c>
      <c r="E95" s="40">
        <v>21070116</v>
      </c>
      <c r="F95" s="40"/>
      <c r="G95" s="40"/>
      <c r="H95" s="40"/>
      <c r="I95" s="40"/>
      <c r="J95" s="40"/>
      <c r="K95" s="40"/>
      <c r="L95" s="40"/>
      <c r="M95" s="40">
        <v>21070116</v>
      </c>
      <c r="N95" s="40">
        <v>21070116</v>
      </c>
      <c r="O95" s="40" t="b">
        <f t="shared" si="41"/>
        <v>1</v>
      </c>
      <c r="P95" s="40">
        <v>21070116</v>
      </c>
      <c r="Q95" s="40"/>
      <c r="R95" s="40"/>
      <c r="S95" s="40"/>
      <c r="T95" s="116"/>
      <c r="U95" s="112"/>
      <c r="V95" s="36"/>
      <c r="W95" s="36"/>
      <c r="X95" s="36"/>
      <c r="Y95" s="36"/>
      <c r="Z95" s="36"/>
      <c r="AA95" s="196">
        <v>15620859</v>
      </c>
      <c r="AB95" s="196">
        <v>58427294</v>
      </c>
      <c r="AC95" s="196">
        <v>58897417</v>
      </c>
      <c r="AD95" s="196"/>
      <c r="AE95" s="196"/>
      <c r="AF95" s="36"/>
      <c r="AG95" s="791"/>
      <c r="AH95" s="774"/>
      <c r="AI95" s="735"/>
      <c r="AJ95" s="735"/>
      <c r="AK95" s="741"/>
      <c r="AL95" s="735"/>
      <c r="AM95" s="735"/>
      <c r="AN95" s="777"/>
      <c r="AO95" s="759"/>
      <c r="AP95" s="766"/>
      <c r="AQ95" s="762"/>
      <c r="AR95" s="735"/>
      <c r="AS95" s="735"/>
      <c r="AT95" s="735"/>
      <c r="AU95" s="735"/>
      <c r="AV95" s="735"/>
      <c r="AW95" s="735"/>
      <c r="AX95" s="759"/>
      <c r="AY95" s="762"/>
      <c r="AZ95" s="764"/>
    </row>
    <row r="96" spans="1:52" ht="23.25" customHeight="1">
      <c r="A96" s="780"/>
      <c r="B96" s="735"/>
      <c r="C96" s="724"/>
      <c r="D96" s="106" t="s">
        <v>95</v>
      </c>
      <c r="E96" s="40">
        <v>0</v>
      </c>
      <c r="F96" s="38"/>
      <c r="G96" s="38"/>
      <c r="H96" s="38"/>
      <c r="I96" s="38"/>
      <c r="J96" s="38"/>
      <c r="K96" s="38"/>
      <c r="L96" s="38"/>
      <c r="M96" s="40">
        <v>0</v>
      </c>
      <c r="N96" s="40">
        <v>0</v>
      </c>
      <c r="O96" s="40" t="b">
        <f t="shared" si="41"/>
        <v>1</v>
      </c>
      <c r="P96" s="40">
        <v>0</v>
      </c>
      <c r="Q96" s="38"/>
      <c r="R96" s="38"/>
      <c r="S96" s="38"/>
      <c r="T96" s="117"/>
      <c r="U96" s="113"/>
      <c r="V96" s="41"/>
      <c r="W96" s="41"/>
      <c r="X96" s="41"/>
      <c r="Y96" s="41"/>
      <c r="Z96" s="41"/>
      <c r="AA96" s="41">
        <v>0</v>
      </c>
      <c r="AB96" s="41">
        <v>0</v>
      </c>
      <c r="AC96" s="41">
        <v>0</v>
      </c>
      <c r="AD96" s="41"/>
      <c r="AE96" s="41"/>
      <c r="AF96" s="41"/>
      <c r="AG96" s="791"/>
      <c r="AH96" s="774"/>
      <c r="AI96" s="735"/>
      <c r="AJ96" s="735"/>
      <c r="AK96" s="741"/>
      <c r="AL96" s="735"/>
      <c r="AM96" s="735"/>
      <c r="AN96" s="777"/>
      <c r="AO96" s="759"/>
      <c r="AP96" s="766"/>
      <c r="AQ96" s="762"/>
      <c r="AR96" s="735"/>
      <c r="AS96" s="735"/>
      <c r="AT96" s="735"/>
      <c r="AU96" s="735"/>
      <c r="AV96" s="735"/>
      <c r="AW96" s="735"/>
      <c r="AX96" s="759"/>
      <c r="AY96" s="762"/>
      <c r="AZ96" s="764"/>
    </row>
    <row r="97" spans="1:52" ht="23.25" customHeight="1">
      <c r="A97" s="780"/>
      <c r="B97" s="735"/>
      <c r="C97" s="724"/>
      <c r="D97" s="106" t="s">
        <v>7</v>
      </c>
      <c r="E97" s="40">
        <v>0</v>
      </c>
      <c r="F97" s="38"/>
      <c r="G97" s="38"/>
      <c r="H97" s="38"/>
      <c r="I97" s="38"/>
      <c r="J97" s="38"/>
      <c r="K97" s="38"/>
      <c r="L97" s="38"/>
      <c r="M97" s="40">
        <v>0</v>
      </c>
      <c r="N97" s="40">
        <v>0</v>
      </c>
      <c r="O97" s="40" t="b">
        <f t="shared" si="41"/>
        <v>1</v>
      </c>
      <c r="P97" s="40">
        <v>0</v>
      </c>
      <c r="Q97" s="38"/>
      <c r="R97" s="38"/>
      <c r="S97" s="38"/>
      <c r="T97" s="117"/>
      <c r="U97" s="113"/>
      <c r="V97" s="41"/>
      <c r="W97" s="41"/>
      <c r="X97" s="41"/>
      <c r="Y97" s="41"/>
      <c r="Z97" s="41"/>
      <c r="AA97" s="41">
        <v>0</v>
      </c>
      <c r="AB97" s="41">
        <v>0</v>
      </c>
      <c r="AC97" s="41">
        <v>0</v>
      </c>
      <c r="AD97" s="41"/>
      <c r="AE97" s="41"/>
      <c r="AF97" s="41"/>
      <c r="AG97" s="791"/>
      <c r="AH97" s="774"/>
      <c r="AI97" s="735"/>
      <c r="AJ97" s="735"/>
      <c r="AK97" s="741"/>
      <c r="AL97" s="735"/>
      <c r="AM97" s="735"/>
      <c r="AN97" s="777"/>
      <c r="AO97" s="759"/>
      <c r="AP97" s="766"/>
      <c r="AQ97" s="762"/>
      <c r="AR97" s="735"/>
      <c r="AS97" s="735"/>
      <c r="AT97" s="735"/>
      <c r="AU97" s="735"/>
      <c r="AV97" s="735"/>
      <c r="AW97" s="735"/>
      <c r="AX97" s="759"/>
      <c r="AY97" s="762"/>
      <c r="AZ97" s="764"/>
    </row>
    <row r="98" spans="1:52" ht="23.25" customHeight="1">
      <c r="A98" s="780"/>
      <c r="B98" s="735"/>
      <c r="C98" s="724"/>
      <c r="D98" s="106" t="s">
        <v>96</v>
      </c>
      <c r="E98" s="153">
        <v>111</v>
      </c>
      <c r="F98" s="154"/>
      <c r="G98" s="154"/>
      <c r="H98" s="154"/>
      <c r="I98" s="154"/>
      <c r="J98" s="154"/>
      <c r="K98" s="154"/>
      <c r="L98" s="154"/>
      <c r="M98" s="153">
        <v>111</v>
      </c>
      <c r="N98" s="153">
        <v>111</v>
      </c>
      <c r="O98" s="40" t="b">
        <f t="shared" si="41"/>
        <v>1</v>
      </c>
      <c r="P98" s="153">
        <v>111</v>
      </c>
      <c r="Q98" s="154"/>
      <c r="R98" s="154"/>
      <c r="S98" s="154"/>
      <c r="T98" s="155"/>
      <c r="U98" s="156"/>
      <c r="V98" s="157"/>
      <c r="W98" s="157"/>
      <c r="X98" s="157"/>
      <c r="Y98" s="157"/>
      <c r="Z98" s="157"/>
      <c r="AA98" s="197">
        <v>129</v>
      </c>
      <c r="AB98" s="197">
        <v>195</v>
      </c>
      <c r="AC98" s="197">
        <v>285</v>
      </c>
      <c r="AD98" s="197"/>
      <c r="AE98" s="197"/>
      <c r="AF98" s="157"/>
      <c r="AG98" s="791"/>
      <c r="AH98" s="774"/>
      <c r="AI98" s="735"/>
      <c r="AJ98" s="735"/>
      <c r="AK98" s="741"/>
      <c r="AL98" s="735"/>
      <c r="AM98" s="735"/>
      <c r="AN98" s="777"/>
      <c r="AO98" s="759"/>
      <c r="AP98" s="766"/>
      <c r="AQ98" s="762"/>
      <c r="AR98" s="735"/>
      <c r="AS98" s="735"/>
      <c r="AT98" s="735"/>
      <c r="AU98" s="735"/>
      <c r="AV98" s="735"/>
      <c r="AW98" s="735"/>
      <c r="AX98" s="759"/>
      <c r="AY98" s="762"/>
      <c r="AZ98" s="764"/>
    </row>
    <row r="99" spans="1:52" ht="23.25" customHeight="1">
      <c r="A99" s="780"/>
      <c r="B99" s="735"/>
      <c r="C99" s="724"/>
      <c r="D99" s="106" t="s">
        <v>99</v>
      </c>
      <c r="E99" s="153">
        <v>21070116</v>
      </c>
      <c r="F99" s="154"/>
      <c r="G99" s="154"/>
      <c r="H99" s="154"/>
      <c r="I99" s="154"/>
      <c r="J99" s="154"/>
      <c r="K99" s="154"/>
      <c r="L99" s="154"/>
      <c r="M99" s="153">
        <v>21070116</v>
      </c>
      <c r="N99" s="153">
        <v>21070116</v>
      </c>
      <c r="O99" s="40" t="b">
        <f t="shared" si="41"/>
        <v>1</v>
      </c>
      <c r="P99" s="153">
        <v>21070116</v>
      </c>
      <c r="Q99" s="154"/>
      <c r="R99" s="154"/>
      <c r="S99" s="154"/>
      <c r="T99" s="155"/>
      <c r="U99" s="156"/>
      <c r="V99" s="157"/>
      <c r="W99" s="157"/>
      <c r="X99" s="157"/>
      <c r="Y99" s="157"/>
      <c r="Z99" s="157"/>
      <c r="AA99" s="197">
        <v>15620859</v>
      </c>
      <c r="AB99" s="197">
        <v>58427294</v>
      </c>
      <c r="AC99" s="197">
        <v>58897417</v>
      </c>
      <c r="AD99" s="197"/>
      <c r="AE99" s="197"/>
      <c r="AF99" s="157"/>
      <c r="AG99" s="792"/>
      <c r="AH99" s="775"/>
      <c r="AI99" s="736"/>
      <c r="AJ99" s="736"/>
      <c r="AK99" s="742"/>
      <c r="AL99" s="736"/>
      <c r="AM99" s="736"/>
      <c r="AN99" s="778"/>
      <c r="AO99" s="760"/>
      <c r="AP99" s="766"/>
      <c r="AQ99" s="763"/>
      <c r="AR99" s="736"/>
      <c r="AS99" s="736"/>
      <c r="AT99" s="736"/>
      <c r="AU99" s="736"/>
      <c r="AV99" s="736"/>
      <c r="AW99" s="736"/>
      <c r="AX99" s="760"/>
      <c r="AY99" s="763"/>
      <c r="AZ99" s="764"/>
    </row>
    <row r="100" spans="1:52" ht="23.25" customHeight="1">
      <c r="A100" s="780"/>
      <c r="B100" s="735"/>
      <c r="C100" s="724" t="s">
        <v>238</v>
      </c>
      <c r="D100" s="106" t="s">
        <v>94</v>
      </c>
      <c r="E100" s="40">
        <v>561</v>
      </c>
      <c r="F100" s="40"/>
      <c r="G100" s="40"/>
      <c r="H100" s="40"/>
      <c r="I100" s="40"/>
      <c r="J100" s="40"/>
      <c r="K100" s="40"/>
      <c r="L100" s="40"/>
      <c r="M100" s="40">
        <v>561</v>
      </c>
      <c r="N100" s="40">
        <v>561</v>
      </c>
      <c r="O100" s="40" t="b">
        <f t="shared" si="41"/>
        <v>1</v>
      </c>
      <c r="P100" s="40">
        <v>561</v>
      </c>
      <c r="Q100" s="40"/>
      <c r="R100" s="40"/>
      <c r="S100" s="109"/>
      <c r="T100" s="115"/>
      <c r="U100" s="111"/>
      <c r="V100" s="110"/>
      <c r="W100" s="110"/>
      <c r="X100" s="110"/>
      <c r="Y100" s="110"/>
      <c r="Z100" s="110"/>
      <c r="AA100" s="196">
        <v>100</v>
      </c>
      <c r="AB100" s="196">
        <v>152</v>
      </c>
      <c r="AC100" s="196">
        <v>222</v>
      </c>
      <c r="AD100" s="196"/>
      <c r="AE100" s="196"/>
      <c r="AF100" s="110"/>
      <c r="AG100" s="790"/>
      <c r="AH100" s="773" t="s">
        <v>238</v>
      </c>
      <c r="AI100" s="734" t="s">
        <v>385</v>
      </c>
      <c r="AJ100" s="734" t="s">
        <v>257</v>
      </c>
      <c r="AK100" s="740" t="s">
        <v>384</v>
      </c>
      <c r="AL100" s="734" t="str">
        <f aca="true" t="shared" si="58" ref="AL100">+AH100</f>
        <v>16-PUENTE ARANDA</v>
      </c>
      <c r="AM100" s="734" t="s">
        <v>257</v>
      </c>
      <c r="AN100" s="776" t="s">
        <v>286</v>
      </c>
      <c r="AO100" s="758">
        <v>251570.57812419074</v>
      </c>
      <c r="AP100" s="766">
        <v>118748.17312939369</v>
      </c>
      <c r="AQ100" s="761">
        <v>132822.40499479705</v>
      </c>
      <c r="AR100" s="734" t="s">
        <v>257</v>
      </c>
      <c r="AS100" s="734" t="s">
        <v>259</v>
      </c>
      <c r="AT100" s="767">
        <f aca="true" t="shared" si="59" ref="AT100">+AO100</f>
        <v>251570.57812419074</v>
      </c>
      <c r="AU100" s="734" t="s">
        <v>259</v>
      </c>
      <c r="AV100" s="767">
        <f aca="true" t="shared" si="60" ref="AV100">+AT100</f>
        <v>251570.57812419074</v>
      </c>
      <c r="AW100" s="734" t="s">
        <v>260</v>
      </c>
      <c r="AX100" s="758">
        <f>+AQ100+AP100</f>
        <v>251570.57812419074</v>
      </c>
      <c r="AY100" s="761">
        <f aca="true" t="shared" si="61" ref="AY100">+AX100</f>
        <v>251570.57812419074</v>
      </c>
      <c r="AZ100" s="764"/>
    </row>
    <row r="101" spans="1:52" ht="23.25" customHeight="1">
      <c r="A101" s="780"/>
      <c r="B101" s="735"/>
      <c r="C101" s="724"/>
      <c r="D101" s="106" t="s">
        <v>6</v>
      </c>
      <c r="E101" s="40">
        <v>106557237</v>
      </c>
      <c r="F101" s="40"/>
      <c r="G101" s="40"/>
      <c r="H101" s="40"/>
      <c r="I101" s="40"/>
      <c r="J101" s="40"/>
      <c r="K101" s="40"/>
      <c r="L101" s="40"/>
      <c r="M101" s="40">
        <v>106557237</v>
      </c>
      <c r="N101" s="40">
        <v>106557237</v>
      </c>
      <c r="O101" s="40" t="b">
        <f t="shared" si="41"/>
        <v>1</v>
      </c>
      <c r="P101" s="40">
        <v>106557237</v>
      </c>
      <c r="Q101" s="40"/>
      <c r="R101" s="40"/>
      <c r="S101" s="40"/>
      <c r="T101" s="116"/>
      <c r="U101" s="112"/>
      <c r="V101" s="36"/>
      <c r="W101" s="36"/>
      <c r="X101" s="36"/>
      <c r="Y101" s="36"/>
      <c r="Z101" s="36"/>
      <c r="AA101" s="196">
        <v>18078313</v>
      </c>
      <c r="AB101" s="196">
        <v>67619002</v>
      </c>
      <c r="AC101" s="196">
        <v>68163085</v>
      </c>
      <c r="AD101" s="196"/>
      <c r="AE101" s="196"/>
      <c r="AF101" s="36"/>
      <c r="AG101" s="791"/>
      <c r="AH101" s="774"/>
      <c r="AI101" s="735"/>
      <c r="AJ101" s="735"/>
      <c r="AK101" s="741"/>
      <c r="AL101" s="735"/>
      <c r="AM101" s="735"/>
      <c r="AN101" s="777"/>
      <c r="AO101" s="759"/>
      <c r="AP101" s="766"/>
      <c r="AQ101" s="762"/>
      <c r="AR101" s="735"/>
      <c r="AS101" s="735"/>
      <c r="AT101" s="735"/>
      <c r="AU101" s="735"/>
      <c r="AV101" s="735"/>
      <c r="AW101" s="735"/>
      <c r="AX101" s="759"/>
      <c r="AY101" s="762"/>
      <c r="AZ101" s="764"/>
    </row>
    <row r="102" spans="1:52" ht="23.25" customHeight="1">
      <c r="A102" s="780"/>
      <c r="B102" s="735"/>
      <c r="C102" s="724"/>
      <c r="D102" s="106" t="s">
        <v>95</v>
      </c>
      <c r="E102" s="40">
        <v>0</v>
      </c>
      <c r="F102" s="38"/>
      <c r="G102" s="38"/>
      <c r="H102" s="38"/>
      <c r="I102" s="38"/>
      <c r="J102" s="38"/>
      <c r="K102" s="38"/>
      <c r="L102" s="38"/>
      <c r="M102" s="40">
        <v>0</v>
      </c>
      <c r="N102" s="40">
        <v>0</v>
      </c>
      <c r="O102" s="40" t="b">
        <f t="shared" si="41"/>
        <v>1</v>
      </c>
      <c r="P102" s="40">
        <v>0</v>
      </c>
      <c r="Q102" s="38"/>
      <c r="R102" s="38"/>
      <c r="S102" s="38"/>
      <c r="T102" s="117"/>
      <c r="U102" s="113"/>
      <c r="V102" s="41"/>
      <c r="W102" s="41"/>
      <c r="X102" s="41"/>
      <c r="Y102" s="41"/>
      <c r="Z102" s="41"/>
      <c r="AA102" s="41">
        <v>0</v>
      </c>
      <c r="AB102" s="41">
        <v>0</v>
      </c>
      <c r="AC102" s="41">
        <v>0</v>
      </c>
      <c r="AD102" s="41"/>
      <c r="AE102" s="41"/>
      <c r="AF102" s="41"/>
      <c r="AG102" s="791"/>
      <c r="AH102" s="774"/>
      <c r="AI102" s="735"/>
      <c r="AJ102" s="735"/>
      <c r="AK102" s="741"/>
      <c r="AL102" s="735"/>
      <c r="AM102" s="735"/>
      <c r="AN102" s="777"/>
      <c r="AO102" s="759"/>
      <c r="AP102" s="766"/>
      <c r="AQ102" s="762"/>
      <c r="AR102" s="735"/>
      <c r="AS102" s="735"/>
      <c r="AT102" s="735"/>
      <c r="AU102" s="735"/>
      <c r="AV102" s="735"/>
      <c r="AW102" s="735"/>
      <c r="AX102" s="759"/>
      <c r="AY102" s="762"/>
      <c r="AZ102" s="764"/>
    </row>
    <row r="103" spans="1:52" ht="23.25" customHeight="1">
      <c r="A103" s="780"/>
      <c r="B103" s="735"/>
      <c r="C103" s="724"/>
      <c r="D103" s="106" t="s">
        <v>7</v>
      </c>
      <c r="E103" s="40">
        <v>0</v>
      </c>
      <c r="F103" s="38"/>
      <c r="G103" s="38"/>
      <c r="H103" s="38"/>
      <c r="I103" s="38"/>
      <c r="J103" s="38"/>
      <c r="K103" s="38"/>
      <c r="L103" s="38"/>
      <c r="M103" s="40">
        <v>0</v>
      </c>
      <c r="N103" s="40">
        <v>0</v>
      </c>
      <c r="O103" s="40" t="b">
        <f t="shared" si="41"/>
        <v>1</v>
      </c>
      <c r="P103" s="40">
        <v>0</v>
      </c>
      <c r="Q103" s="38"/>
      <c r="R103" s="38"/>
      <c r="S103" s="38"/>
      <c r="T103" s="117"/>
      <c r="U103" s="113"/>
      <c r="V103" s="41"/>
      <c r="W103" s="41"/>
      <c r="X103" s="41"/>
      <c r="Y103" s="41"/>
      <c r="Z103" s="41"/>
      <c r="AA103" s="41">
        <v>0</v>
      </c>
      <c r="AB103" s="41">
        <v>0</v>
      </c>
      <c r="AC103" s="41">
        <v>0</v>
      </c>
      <c r="AD103" s="41"/>
      <c r="AE103" s="41"/>
      <c r="AF103" s="41"/>
      <c r="AG103" s="791"/>
      <c r="AH103" s="774"/>
      <c r="AI103" s="735"/>
      <c r="AJ103" s="735"/>
      <c r="AK103" s="741"/>
      <c r="AL103" s="735"/>
      <c r="AM103" s="735"/>
      <c r="AN103" s="777"/>
      <c r="AO103" s="759"/>
      <c r="AP103" s="766"/>
      <c r="AQ103" s="762"/>
      <c r="AR103" s="735"/>
      <c r="AS103" s="735"/>
      <c r="AT103" s="735"/>
      <c r="AU103" s="735"/>
      <c r="AV103" s="735"/>
      <c r="AW103" s="735"/>
      <c r="AX103" s="759"/>
      <c r="AY103" s="762"/>
      <c r="AZ103" s="764"/>
    </row>
    <row r="104" spans="1:52" ht="23.25" customHeight="1">
      <c r="A104" s="780"/>
      <c r="B104" s="735"/>
      <c r="C104" s="724"/>
      <c r="D104" s="106" t="s">
        <v>96</v>
      </c>
      <c r="E104" s="153">
        <v>561</v>
      </c>
      <c r="F104" s="154"/>
      <c r="G104" s="154"/>
      <c r="H104" s="154"/>
      <c r="I104" s="154"/>
      <c r="J104" s="154"/>
      <c r="K104" s="154"/>
      <c r="L104" s="154"/>
      <c r="M104" s="153">
        <v>561</v>
      </c>
      <c r="N104" s="153">
        <v>561</v>
      </c>
      <c r="O104" s="40" t="b">
        <f t="shared" si="41"/>
        <v>1</v>
      </c>
      <c r="P104" s="153">
        <v>561</v>
      </c>
      <c r="Q104" s="154"/>
      <c r="R104" s="154"/>
      <c r="S104" s="154"/>
      <c r="T104" s="155"/>
      <c r="U104" s="156"/>
      <c r="V104" s="157"/>
      <c r="W104" s="157"/>
      <c r="X104" s="157"/>
      <c r="Y104" s="157"/>
      <c r="Z104" s="157"/>
      <c r="AA104" s="197">
        <v>100</v>
      </c>
      <c r="AB104" s="197">
        <v>152</v>
      </c>
      <c r="AC104" s="197">
        <v>222</v>
      </c>
      <c r="AD104" s="197"/>
      <c r="AE104" s="197"/>
      <c r="AF104" s="157"/>
      <c r="AG104" s="791"/>
      <c r="AH104" s="774"/>
      <c r="AI104" s="735"/>
      <c r="AJ104" s="735"/>
      <c r="AK104" s="741"/>
      <c r="AL104" s="735"/>
      <c r="AM104" s="735"/>
      <c r="AN104" s="777"/>
      <c r="AO104" s="759"/>
      <c r="AP104" s="766"/>
      <c r="AQ104" s="762"/>
      <c r="AR104" s="735"/>
      <c r="AS104" s="735"/>
      <c r="AT104" s="735"/>
      <c r="AU104" s="735"/>
      <c r="AV104" s="735"/>
      <c r="AW104" s="735"/>
      <c r="AX104" s="759"/>
      <c r="AY104" s="762"/>
      <c r="AZ104" s="764"/>
    </row>
    <row r="105" spans="1:52" ht="23.25" customHeight="1">
      <c r="A105" s="780"/>
      <c r="B105" s="735"/>
      <c r="C105" s="724"/>
      <c r="D105" s="106" t="s">
        <v>99</v>
      </c>
      <c r="E105" s="153">
        <v>106557237</v>
      </c>
      <c r="F105" s="154"/>
      <c r="G105" s="154"/>
      <c r="H105" s="154"/>
      <c r="I105" s="154"/>
      <c r="J105" s="154"/>
      <c r="K105" s="154"/>
      <c r="L105" s="154"/>
      <c r="M105" s="153">
        <v>106557237</v>
      </c>
      <c r="N105" s="153">
        <v>106557237</v>
      </c>
      <c r="O105" s="40" t="b">
        <f t="shared" si="41"/>
        <v>1</v>
      </c>
      <c r="P105" s="153">
        <v>106557237</v>
      </c>
      <c r="Q105" s="154"/>
      <c r="R105" s="154"/>
      <c r="S105" s="154"/>
      <c r="T105" s="155"/>
      <c r="U105" s="156"/>
      <c r="V105" s="157"/>
      <c r="W105" s="157"/>
      <c r="X105" s="157"/>
      <c r="Y105" s="157"/>
      <c r="Z105" s="157"/>
      <c r="AA105" s="197">
        <v>18078313</v>
      </c>
      <c r="AB105" s="197">
        <v>67619002</v>
      </c>
      <c r="AC105" s="197">
        <v>68163085</v>
      </c>
      <c r="AD105" s="197"/>
      <c r="AE105" s="197"/>
      <c r="AF105" s="157"/>
      <c r="AG105" s="792"/>
      <c r="AH105" s="775"/>
      <c r="AI105" s="736"/>
      <c r="AJ105" s="736"/>
      <c r="AK105" s="742"/>
      <c r="AL105" s="736"/>
      <c r="AM105" s="736"/>
      <c r="AN105" s="778"/>
      <c r="AO105" s="760"/>
      <c r="AP105" s="766"/>
      <c r="AQ105" s="763"/>
      <c r="AR105" s="736"/>
      <c r="AS105" s="736"/>
      <c r="AT105" s="736"/>
      <c r="AU105" s="736"/>
      <c r="AV105" s="736"/>
      <c r="AW105" s="736"/>
      <c r="AX105" s="760"/>
      <c r="AY105" s="763"/>
      <c r="AZ105" s="764"/>
    </row>
    <row r="106" spans="1:52" ht="23.25" customHeight="1">
      <c r="A106" s="780"/>
      <c r="B106" s="735"/>
      <c r="C106" s="724" t="s">
        <v>239</v>
      </c>
      <c r="D106" s="106" t="s">
        <v>94</v>
      </c>
      <c r="E106" s="40">
        <v>241</v>
      </c>
      <c r="F106" s="40"/>
      <c r="G106" s="40"/>
      <c r="H106" s="40"/>
      <c r="I106" s="40"/>
      <c r="J106" s="40"/>
      <c r="K106" s="40"/>
      <c r="L106" s="40"/>
      <c r="M106" s="40">
        <v>241</v>
      </c>
      <c r="N106" s="40">
        <v>241</v>
      </c>
      <c r="O106" s="40" t="b">
        <f t="shared" si="41"/>
        <v>1</v>
      </c>
      <c r="P106" s="40">
        <v>241</v>
      </c>
      <c r="Q106" s="40"/>
      <c r="R106" s="40"/>
      <c r="S106" s="109"/>
      <c r="T106" s="115"/>
      <c r="U106" s="111"/>
      <c r="V106" s="110"/>
      <c r="W106" s="110"/>
      <c r="X106" s="110"/>
      <c r="Y106" s="110"/>
      <c r="Z106" s="110"/>
      <c r="AA106" s="196">
        <v>42</v>
      </c>
      <c r="AB106" s="196">
        <v>64</v>
      </c>
      <c r="AC106" s="196">
        <v>93</v>
      </c>
      <c r="AD106" s="196"/>
      <c r="AE106" s="196"/>
      <c r="AF106" s="110"/>
      <c r="AG106" s="790"/>
      <c r="AH106" s="773" t="s">
        <v>239</v>
      </c>
      <c r="AI106" s="734" t="s">
        <v>385</v>
      </c>
      <c r="AJ106" s="734" t="s">
        <v>257</v>
      </c>
      <c r="AK106" s="740" t="s">
        <v>384</v>
      </c>
      <c r="AL106" s="734" t="str">
        <f aca="true" t="shared" si="62" ref="AL106">+AH106</f>
        <v>17-CANDELARIA</v>
      </c>
      <c r="AM106" s="734" t="s">
        <v>257</v>
      </c>
      <c r="AN106" s="776" t="s">
        <v>286</v>
      </c>
      <c r="AO106" s="758">
        <v>18703.008901364068</v>
      </c>
      <c r="AP106" s="766">
        <v>9562.121240027816</v>
      </c>
      <c r="AQ106" s="761">
        <v>9140.887661336254</v>
      </c>
      <c r="AR106" s="734" t="s">
        <v>257</v>
      </c>
      <c r="AS106" s="734" t="s">
        <v>259</v>
      </c>
      <c r="AT106" s="767">
        <f aca="true" t="shared" si="63" ref="AT106">+AO106</f>
        <v>18703.008901364068</v>
      </c>
      <c r="AU106" s="734" t="s">
        <v>259</v>
      </c>
      <c r="AV106" s="767">
        <f aca="true" t="shared" si="64" ref="AV106">+AT106</f>
        <v>18703.008901364068</v>
      </c>
      <c r="AW106" s="734" t="s">
        <v>260</v>
      </c>
      <c r="AX106" s="758">
        <f>+AQ106+AP106</f>
        <v>18703.008901364068</v>
      </c>
      <c r="AY106" s="761">
        <f aca="true" t="shared" si="65" ref="AY106">+AX106</f>
        <v>18703.008901364068</v>
      </c>
      <c r="AZ106" s="764"/>
    </row>
    <row r="107" spans="1:52" ht="23.25" customHeight="1">
      <c r="A107" s="780"/>
      <c r="B107" s="735"/>
      <c r="C107" s="724"/>
      <c r="D107" s="106" t="s">
        <v>6</v>
      </c>
      <c r="E107" s="40">
        <v>45876232</v>
      </c>
      <c r="F107" s="40"/>
      <c r="G107" s="40"/>
      <c r="H107" s="40"/>
      <c r="I107" s="40"/>
      <c r="J107" s="40"/>
      <c r="K107" s="40"/>
      <c r="L107" s="40"/>
      <c r="M107" s="40">
        <v>45876232</v>
      </c>
      <c r="N107" s="40">
        <v>45876232</v>
      </c>
      <c r="O107" s="40" t="b">
        <f t="shared" si="41"/>
        <v>1</v>
      </c>
      <c r="P107" s="40">
        <v>45876232</v>
      </c>
      <c r="Q107" s="40"/>
      <c r="R107" s="40"/>
      <c r="S107" s="40"/>
      <c r="T107" s="116"/>
      <c r="U107" s="112"/>
      <c r="V107" s="36"/>
      <c r="W107" s="36"/>
      <c r="X107" s="36"/>
      <c r="Y107" s="36"/>
      <c r="Z107" s="36"/>
      <c r="AA107" s="196">
        <v>15150737</v>
      </c>
      <c r="AB107" s="196">
        <v>56668880</v>
      </c>
      <c r="AC107" s="196">
        <v>57124855</v>
      </c>
      <c r="AD107" s="196"/>
      <c r="AE107" s="196"/>
      <c r="AF107" s="36"/>
      <c r="AG107" s="791"/>
      <c r="AH107" s="774"/>
      <c r="AI107" s="735"/>
      <c r="AJ107" s="735"/>
      <c r="AK107" s="741"/>
      <c r="AL107" s="735"/>
      <c r="AM107" s="735"/>
      <c r="AN107" s="777"/>
      <c r="AO107" s="759"/>
      <c r="AP107" s="766"/>
      <c r="AQ107" s="762"/>
      <c r="AR107" s="735"/>
      <c r="AS107" s="735"/>
      <c r="AT107" s="735"/>
      <c r="AU107" s="735"/>
      <c r="AV107" s="735"/>
      <c r="AW107" s="735"/>
      <c r="AX107" s="759"/>
      <c r="AY107" s="762"/>
      <c r="AZ107" s="764"/>
    </row>
    <row r="108" spans="1:52" ht="23.25" customHeight="1">
      <c r="A108" s="780"/>
      <c r="B108" s="735"/>
      <c r="C108" s="724"/>
      <c r="D108" s="106" t="s">
        <v>95</v>
      </c>
      <c r="E108" s="40">
        <v>0</v>
      </c>
      <c r="F108" s="38"/>
      <c r="G108" s="38"/>
      <c r="H108" s="38"/>
      <c r="I108" s="38"/>
      <c r="J108" s="38"/>
      <c r="K108" s="38"/>
      <c r="L108" s="38"/>
      <c r="M108" s="40">
        <v>0</v>
      </c>
      <c r="N108" s="40">
        <v>0</v>
      </c>
      <c r="O108" s="40" t="b">
        <f t="shared" si="41"/>
        <v>1</v>
      </c>
      <c r="P108" s="40">
        <v>0</v>
      </c>
      <c r="Q108" s="38"/>
      <c r="R108" s="38"/>
      <c r="S108" s="38"/>
      <c r="T108" s="117"/>
      <c r="U108" s="113"/>
      <c r="V108" s="41"/>
      <c r="W108" s="41"/>
      <c r="X108" s="41"/>
      <c r="Y108" s="41"/>
      <c r="Z108" s="41"/>
      <c r="AA108" s="41">
        <v>0</v>
      </c>
      <c r="AB108" s="41">
        <v>0</v>
      </c>
      <c r="AC108" s="41">
        <v>0</v>
      </c>
      <c r="AD108" s="41"/>
      <c r="AE108" s="41"/>
      <c r="AF108" s="41"/>
      <c r="AG108" s="791"/>
      <c r="AH108" s="774"/>
      <c r="AI108" s="735"/>
      <c r="AJ108" s="735"/>
      <c r="AK108" s="741"/>
      <c r="AL108" s="735"/>
      <c r="AM108" s="735"/>
      <c r="AN108" s="777"/>
      <c r="AO108" s="759"/>
      <c r="AP108" s="766"/>
      <c r="AQ108" s="762"/>
      <c r="AR108" s="735"/>
      <c r="AS108" s="735"/>
      <c r="AT108" s="735"/>
      <c r="AU108" s="735"/>
      <c r="AV108" s="735"/>
      <c r="AW108" s="735"/>
      <c r="AX108" s="759"/>
      <c r="AY108" s="762"/>
      <c r="AZ108" s="764"/>
    </row>
    <row r="109" spans="1:52" ht="23.25" customHeight="1">
      <c r="A109" s="780"/>
      <c r="B109" s="735"/>
      <c r="C109" s="724"/>
      <c r="D109" s="106" t="s">
        <v>7</v>
      </c>
      <c r="E109" s="40">
        <v>0</v>
      </c>
      <c r="F109" s="38"/>
      <c r="G109" s="38"/>
      <c r="H109" s="38"/>
      <c r="I109" s="38"/>
      <c r="J109" s="38"/>
      <c r="K109" s="38"/>
      <c r="L109" s="38"/>
      <c r="M109" s="40">
        <v>0</v>
      </c>
      <c r="N109" s="40">
        <v>0</v>
      </c>
      <c r="O109" s="40" t="b">
        <f t="shared" si="41"/>
        <v>1</v>
      </c>
      <c r="P109" s="40">
        <v>0</v>
      </c>
      <c r="Q109" s="38"/>
      <c r="R109" s="38"/>
      <c r="S109" s="38"/>
      <c r="T109" s="117"/>
      <c r="U109" s="113"/>
      <c r="V109" s="41"/>
      <c r="W109" s="41"/>
      <c r="X109" s="41"/>
      <c r="Y109" s="41"/>
      <c r="Z109" s="41"/>
      <c r="AA109" s="41">
        <v>0</v>
      </c>
      <c r="AB109" s="41">
        <v>0</v>
      </c>
      <c r="AC109" s="41">
        <v>0</v>
      </c>
      <c r="AD109" s="41"/>
      <c r="AE109" s="41"/>
      <c r="AF109" s="41"/>
      <c r="AG109" s="791"/>
      <c r="AH109" s="774"/>
      <c r="AI109" s="735"/>
      <c r="AJ109" s="735"/>
      <c r="AK109" s="741"/>
      <c r="AL109" s="735"/>
      <c r="AM109" s="735"/>
      <c r="AN109" s="777"/>
      <c r="AO109" s="759"/>
      <c r="AP109" s="766"/>
      <c r="AQ109" s="762"/>
      <c r="AR109" s="735"/>
      <c r="AS109" s="735"/>
      <c r="AT109" s="735"/>
      <c r="AU109" s="735"/>
      <c r="AV109" s="735"/>
      <c r="AW109" s="735"/>
      <c r="AX109" s="759"/>
      <c r="AY109" s="762"/>
      <c r="AZ109" s="764"/>
    </row>
    <row r="110" spans="1:52" ht="23.25" customHeight="1">
      <c r="A110" s="780"/>
      <c r="B110" s="735"/>
      <c r="C110" s="724"/>
      <c r="D110" s="106" t="s">
        <v>96</v>
      </c>
      <c r="E110" s="153">
        <v>241</v>
      </c>
      <c r="F110" s="154"/>
      <c r="G110" s="154"/>
      <c r="H110" s="154"/>
      <c r="I110" s="154"/>
      <c r="J110" s="154"/>
      <c r="K110" s="154"/>
      <c r="L110" s="154"/>
      <c r="M110" s="153">
        <v>241</v>
      </c>
      <c r="N110" s="153">
        <v>241</v>
      </c>
      <c r="O110" s="40" t="b">
        <f t="shared" si="41"/>
        <v>1</v>
      </c>
      <c r="P110" s="153">
        <v>241</v>
      </c>
      <c r="Q110" s="154"/>
      <c r="R110" s="154"/>
      <c r="S110" s="154"/>
      <c r="T110" s="155"/>
      <c r="U110" s="156"/>
      <c r="V110" s="157"/>
      <c r="W110" s="157"/>
      <c r="X110" s="157"/>
      <c r="Y110" s="157"/>
      <c r="Z110" s="157"/>
      <c r="AA110" s="197">
        <v>42</v>
      </c>
      <c r="AB110" s="197">
        <v>64</v>
      </c>
      <c r="AC110" s="197">
        <v>93</v>
      </c>
      <c r="AD110" s="197"/>
      <c r="AE110" s="197"/>
      <c r="AF110" s="157"/>
      <c r="AG110" s="791"/>
      <c r="AH110" s="774"/>
      <c r="AI110" s="735"/>
      <c r="AJ110" s="735"/>
      <c r="AK110" s="741"/>
      <c r="AL110" s="735"/>
      <c r="AM110" s="735"/>
      <c r="AN110" s="777"/>
      <c r="AO110" s="759"/>
      <c r="AP110" s="766"/>
      <c r="AQ110" s="762"/>
      <c r="AR110" s="735"/>
      <c r="AS110" s="735"/>
      <c r="AT110" s="735"/>
      <c r="AU110" s="735"/>
      <c r="AV110" s="735"/>
      <c r="AW110" s="735"/>
      <c r="AX110" s="759"/>
      <c r="AY110" s="762"/>
      <c r="AZ110" s="764"/>
    </row>
    <row r="111" spans="1:52" ht="23.25" customHeight="1">
      <c r="A111" s="780"/>
      <c r="B111" s="735"/>
      <c r="C111" s="724"/>
      <c r="D111" s="106" t="s">
        <v>99</v>
      </c>
      <c r="E111" s="153">
        <v>45876232</v>
      </c>
      <c r="F111" s="154"/>
      <c r="G111" s="154"/>
      <c r="H111" s="154"/>
      <c r="I111" s="154"/>
      <c r="J111" s="154"/>
      <c r="K111" s="154"/>
      <c r="L111" s="154"/>
      <c r="M111" s="153">
        <v>45876232</v>
      </c>
      <c r="N111" s="153">
        <v>45876232</v>
      </c>
      <c r="O111" s="40" t="b">
        <f t="shared" si="41"/>
        <v>1</v>
      </c>
      <c r="P111" s="153">
        <v>45876232</v>
      </c>
      <c r="Q111" s="154"/>
      <c r="R111" s="154"/>
      <c r="S111" s="154"/>
      <c r="T111" s="155"/>
      <c r="U111" s="156"/>
      <c r="V111" s="157"/>
      <c r="W111" s="157"/>
      <c r="X111" s="157"/>
      <c r="Y111" s="157"/>
      <c r="Z111" s="157"/>
      <c r="AA111" s="197">
        <v>15150737</v>
      </c>
      <c r="AB111" s="197">
        <v>56668880</v>
      </c>
      <c r="AC111" s="197">
        <v>57124855</v>
      </c>
      <c r="AD111" s="197"/>
      <c r="AE111" s="197"/>
      <c r="AF111" s="157"/>
      <c r="AG111" s="792"/>
      <c r="AH111" s="775"/>
      <c r="AI111" s="736"/>
      <c r="AJ111" s="736"/>
      <c r="AK111" s="742"/>
      <c r="AL111" s="736"/>
      <c r="AM111" s="736"/>
      <c r="AN111" s="778"/>
      <c r="AO111" s="760"/>
      <c r="AP111" s="766"/>
      <c r="AQ111" s="763"/>
      <c r="AR111" s="736"/>
      <c r="AS111" s="736"/>
      <c r="AT111" s="736"/>
      <c r="AU111" s="736"/>
      <c r="AV111" s="736"/>
      <c r="AW111" s="736"/>
      <c r="AX111" s="760"/>
      <c r="AY111" s="763"/>
      <c r="AZ111" s="764"/>
    </row>
    <row r="112" spans="1:52" ht="23.25" customHeight="1">
      <c r="A112" s="780"/>
      <c r="B112" s="735"/>
      <c r="C112" s="724" t="s">
        <v>240</v>
      </c>
      <c r="D112" s="106" t="s">
        <v>94</v>
      </c>
      <c r="E112" s="40">
        <v>169</v>
      </c>
      <c r="F112" s="40"/>
      <c r="G112" s="40"/>
      <c r="H112" s="40"/>
      <c r="I112" s="40"/>
      <c r="J112" s="40"/>
      <c r="K112" s="40"/>
      <c r="L112" s="40"/>
      <c r="M112" s="40">
        <v>169</v>
      </c>
      <c r="N112" s="40">
        <v>169</v>
      </c>
      <c r="O112" s="40" t="b">
        <f t="shared" si="41"/>
        <v>1</v>
      </c>
      <c r="P112" s="40">
        <v>169</v>
      </c>
      <c r="Q112" s="40"/>
      <c r="R112" s="40"/>
      <c r="S112" s="109"/>
      <c r="T112" s="115"/>
      <c r="U112" s="111"/>
      <c r="V112" s="110"/>
      <c r="W112" s="110"/>
      <c r="X112" s="110"/>
      <c r="Y112" s="110"/>
      <c r="Z112" s="110"/>
      <c r="AA112" s="196">
        <v>91</v>
      </c>
      <c r="AB112" s="196">
        <v>138</v>
      </c>
      <c r="AC112" s="196">
        <v>202</v>
      </c>
      <c r="AD112" s="196"/>
      <c r="AE112" s="196"/>
      <c r="AF112" s="110"/>
      <c r="AG112" s="790"/>
      <c r="AH112" s="773" t="s">
        <v>240</v>
      </c>
      <c r="AI112" s="734" t="s">
        <v>385</v>
      </c>
      <c r="AJ112" s="734" t="s">
        <v>257</v>
      </c>
      <c r="AK112" s="740" t="s">
        <v>384</v>
      </c>
      <c r="AL112" s="734" t="str">
        <f aca="true" t="shared" si="66" ref="AL112">+AH112</f>
        <v>18-RAFAEL URIBE URIBE</v>
      </c>
      <c r="AM112" s="734" t="s">
        <v>257</v>
      </c>
      <c r="AN112" s="776" t="s">
        <v>286</v>
      </c>
      <c r="AO112" s="758">
        <v>372617.56943056965</v>
      </c>
      <c r="AP112" s="766">
        <v>179866.46640330477</v>
      </c>
      <c r="AQ112" s="761">
        <v>192751.10302726488</v>
      </c>
      <c r="AR112" s="734" t="s">
        <v>257</v>
      </c>
      <c r="AS112" s="734" t="s">
        <v>259</v>
      </c>
      <c r="AT112" s="767">
        <f aca="true" t="shared" si="67" ref="AT112">+AO112</f>
        <v>372617.56943056965</v>
      </c>
      <c r="AU112" s="734" t="s">
        <v>259</v>
      </c>
      <c r="AV112" s="767">
        <f aca="true" t="shared" si="68" ref="AV112">+AT112</f>
        <v>372617.56943056965</v>
      </c>
      <c r="AW112" s="734" t="s">
        <v>260</v>
      </c>
      <c r="AX112" s="758">
        <f>+AQ112+AP112</f>
        <v>372617.56943056965</v>
      </c>
      <c r="AY112" s="761">
        <f aca="true" t="shared" si="69" ref="AY112">+AX112</f>
        <v>372617.56943056965</v>
      </c>
      <c r="AZ112" s="764"/>
    </row>
    <row r="113" spans="1:52" ht="23.25" customHeight="1">
      <c r="A113" s="780"/>
      <c r="B113" s="735"/>
      <c r="C113" s="724"/>
      <c r="D113" s="106" t="s">
        <v>6</v>
      </c>
      <c r="E113" s="40">
        <v>32069273</v>
      </c>
      <c r="F113" s="40"/>
      <c r="G113" s="40"/>
      <c r="H113" s="40"/>
      <c r="I113" s="40"/>
      <c r="J113" s="40"/>
      <c r="K113" s="40"/>
      <c r="L113" s="40"/>
      <c r="M113" s="40">
        <v>32069273</v>
      </c>
      <c r="N113" s="40">
        <v>32069273</v>
      </c>
      <c r="O113" s="40" t="b">
        <f t="shared" si="41"/>
        <v>1</v>
      </c>
      <c r="P113" s="40">
        <v>32069273</v>
      </c>
      <c r="Q113" s="40"/>
      <c r="R113" s="40"/>
      <c r="S113" s="40"/>
      <c r="T113" s="116"/>
      <c r="U113" s="112"/>
      <c r="V113" s="36"/>
      <c r="W113" s="36"/>
      <c r="X113" s="36"/>
      <c r="Y113" s="36"/>
      <c r="Z113" s="36"/>
      <c r="AA113" s="196">
        <v>17266284</v>
      </c>
      <c r="AB113" s="196">
        <v>64581742</v>
      </c>
      <c r="AC113" s="196">
        <v>65101386</v>
      </c>
      <c r="AD113" s="196"/>
      <c r="AE113" s="196"/>
      <c r="AF113" s="36"/>
      <c r="AG113" s="791"/>
      <c r="AH113" s="774"/>
      <c r="AI113" s="735"/>
      <c r="AJ113" s="735"/>
      <c r="AK113" s="741"/>
      <c r="AL113" s="735"/>
      <c r="AM113" s="735"/>
      <c r="AN113" s="777"/>
      <c r="AO113" s="759"/>
      <c r="AP113" s="766"/>
      <c r="AQ113" s="762"/>
      <c r="AR113" s="735"/>
      <c r="AS113" s="735"/>
      <c r="AT113" s="735"/>
      <c r="AU113" s="735"/>
      <c r="AV113" s="735"/>
      <c r="AW113" s="735"/>
      <c r="AX113" s="759"/>
      <c r="AY113" s="762"/>
      <c r="AZ113" s="764"/>
    </row>
    <row r="114" spans="1:52" ht="23.25" customHeight="1">
      <c r="A114" s="780"/>
      <c r="B114" s="735"/>
      <c r="C114" s="724"/>
      <c r="D114" s="106" t="s">
        <v>95</v>
      </c>
      <c r="E114" s="40">
        <v>0</v>
      </c>
      <c r="F114" s="38"/>
      <c r="G114" s="38"/>
      <c r="H114" s="38"/>
      <c r="I114" s="38"/>
      <c r="J114" s="38"/>
      <c r="K114" s="38"/>
      <c r="L114" s="38"/>
      <c r="M114" s="40">
        <v>0</v>
      </c>
      <c r="N114" s="40">
        <v>0</v>
      </c>
      <c r="O114" s="40" t="b">
        <f t="shared" si="41"/>
        <v>1</v>
      </c>
      <c r="P114" s="40">
        <v>0</v>
      </c>
      <c r="Q114" s="38"/>
      <c r="R114" s="38"/>
      <c r="S114" s="38"/>
      <c r="T114" s="117"/>
      <c r="U114" s="113"/>
      <c r="V114" s="41"/>
      <c r="W114" s="41"/>
      <c r="X114" s="41"/>
      <c r="Y114" s="41"/>
      <c r="Z114" s="41"/>
      <c r="AA114" s="41">
        <v>0</v>
      </c>
      <c r="AB114" s="41">
        <v>0</v>
      </c>
      <c r="AC114" s="41">
        <v>0</v>
      </c>
      <c r="AD114" s="41"/>
      <c r="AE114" s="41"/>
      <c r="AF114" s="41"/>
      <c r="AG114" s="791"/>
      <c r="AH114" s="774"/>
      <c r="AI114" s="735"/>
      <c r="AJ114" s="735"/>
      <c r="AK114" s="741"/>
      <c r="AL114" s="735"/>
      <c r="AM114" s="735"/>
      <c r="AN114" s="777"/>
      <c r="AO114" s="759"/>
      <c r="AP114" s="766"/>
      <c r="AQ114" s="762"/>
      <c r="AR114" s="735"/>
      <c r="AS114" s="735"/>
      <c r="AT114" s="735"/>
      <c r="AU114" s="735"/>
      <c r="AV114" s="735"/>
      <c r="AW114" s="735"/>
      <c r="AX114" s="759"/>
      <c r="AY114" s="762"/>
      <c r="AZ114" s="764"/>
    </row>
    <row r="115" spans="1:52" ht="23.25" customHeight="1">
      <c r="A115" s="780"/>
      <c r="B115" s="735"/>
      <c r="C115" s="724"/>
      <c r="D115" s="106" t="s">
        <v>7</v>
      </c>
      <c r="E115" s="40">
        <v>0</v>
      </c>
      <c r="F115" s="38"/>
      <c r="G115" s="38"/>
      <c r="H115" s="38"/>
      <c r="I115" s="38"/>
      <c r="J115" s="38"/>
      <c r="K115" s="38"/>
      <c r="L115" s="38"/>
      <c r="M115" s="40">
        <v>0</v>
      </c>
      <c r="N115" s="40">
        <v>0</v>
      </c>
      <c r="O115" s="40" t="b">
        <f t="shared" si="41"/>
        <v>1</v>
      </c>
      <c r="P115" s="40">
        <v>0</v>
      </c>
      <c r="Q115" s="38"/>
      <c r="R115" s="38"/>
      <c r="S115" s="38"/>
      <c r="T115" s="117"/>
      <c r="U115" s="113"/>
      <c r="V115" s="41"/>
      <c r="W115" s="41"/>
      <c r="X115" s="41"/>
      <c r="Y115" s="41"/>
      <c r="Z115" s="41"/>
      <c r="AA115" s="41">
        <v>0</v>
      </c>
      <c r="AB115" s="41">
        <v>0</v>
      </c>
      <c r="AC115" s="41">
        <v>0</v>
      </c>
      <c r="AD115" s="41"/>
      <c r="AE115" s="41"/>
      <c r="AF115" s="41"/>
      <c r="AG115" s="791"/>
      <c r="AH115" s="774"/>
      <c r="AI115" s="735"/>
      <c r="AJ115" s="735"/>
      <c r="AK115" s="741"/>
      <c r="AL115" s="735"/>
      <c r="AM115" s="735"/>
      <c r="AN115" s="777"/>
      <c r="AO115" s="759"/>
      <c r="AP115" s="766"/>
      <c r="AQ115" s="762"/>
      <c r="AR115" s="735"/>
      <c r="AS115" s="735"/>
      <c r="AT115" s="735"/>
      <c r="AU115" s="735"/>
      <c r="AV115" s="735"/>
      <c r="AW115" s="735"/>
      <c r="AX115" s="759"/>
      <c r="AY115" s="762"/>
      <c r="AZ115" s="764"/>
    </row>
    <row r="116" spans="1:52" ht="23.25" customHeight="1">
      <c r="A116" s="780"/>
      <c r="B116" s="735"/>
      <c r="C116" s="724"/>
      <c r="D116" s="106" t="s">
        <v>96</v>
      </c>
      <c r="E116" s="153">
        <v>169</v>
      </c>
      <c r="F116" s="154"/>
      <c r="G116" s="154"/>
      <c r="H116" s="154"/>
      <c r="I116" s="154"/>
      <c r="J116" s="154"/>
      <c r="K116" s="154"/>
      <c r="L116" s="154"/>
      <c r="M116" s="153">
        <v>169</v>
      </c>
      <c r="N116" s="153">
        <v>169</v>
      </c>
      <c r="O116" s="40" t="b">
        <f t="shared" si="41"/>
        <v>1</v>
      </c>
      <c r="P116" s="153">
        <v>169</v>
      </c>
      <c r="Q116" s="154"/>
      <c r="R116" s="154"/>
      <c r="S116" s="154"/>
      <c r="T116" s="155"/>
      <c r="U116" s="156"/>
      <c r="V116" s="157"/>
      <c r="W116" s="157"/>
      <c r="X116" s="157"/>
      <c r="Y116" s="157"/>
      <c r="Z116" s="157"/>
      <c r="AA116" s="197">
        <v>91</v>
      </c>
      <c r="AB116" s="197">
        <v>138</v>
      </c>
      <c r="AC116" s="197">
        <v>202</v>
      </c>
      <c r="AD116" s="197"/>
      <c r="AE116" s="197"/>
      <c r="AF116" s="157"/>
      <c r="AG116" s="791"/>
      <c r="AH116" s="774"/>
      <c r="AI116" s="735"/>
      <c r="AJ116" s="735"/>
      <c r="AK116" s="741"/>
      <c r="AL116" s="735"/>
      <c r="AM116" s="735"/>
      <c r="AN116" s="777"/>
      <c r="AO116" s="759"/>
      <c r="AP116" s="766"/>
      <c r="AQ116" s="762"/>
      <c r="AR116" s="735"/>
      <c r="AS116" s="735"/>
      <c r="AT116" s="735"/>
      <c r="AU116" s="735"/>
      <c r="AV116" s="735"/>
      <c r="AW116" s="735"/>
      <c r="AX116" s="759"/>
      <c r="AY116" s="762"/>
      <c r="AZ116" s="764"/>
    </row>
    <row r="117" spans="1:52" ht="23.25" customHeight="1">
      <c r="A117" s="780"/>
      <c r="B117" s="735"/>
      <c r="C117" s="724"/>
      <c r="D117" s="106" t="s">
        <v>99</v>
      </c>
      <c r="E117" s="153">
        <v>32069273</v>
      </c>
      <c r="F117" s="154"/>
      <c r="G117" s="154"/>
      <c r="H117" s="154"/>
      <c r="I117" s="154"/>
      <c r="J117" s="154"/>
      <c r="K117" s="154"/>
      <c r="L117" s="154"/>
      <c r="M117" s="153">
        <v>32069273</v>
      </c>
      <c r="N117" s="153">
        <v>32069273</v>
      </c>
      <c r="O117" s="40" t="b">
        <f t="shared" si="41"/>
        <v>1</v>
      </c>
      <c r="P117" s="153">
        <v>32069273</v>
      </c>
      <c r="Q117" s="154"/>
      <c r="R117" s="154"/>
      <c r="S117" s="154"/>
      <c r="T117" s="155"/>
      <c r="U117" s="156"/>
      <c r="V117" s="157"/>
      <c r="W117" s="157"/>
      <c r="X117" s="157"/>
      <c r="Y117" s="157"/>
      <c r="Z117" s="157"/>
      <c r="AA117" s="197">
        <v>17266284</v>
      </c>
      <c r="AB117" s="197">
        <v>64581742</v>
      </c>
      <c r="AC117" s="197">
        <v>65101386</v>
      </c>
      <c r="AD117" s="197"/>
      <c r="AE117" s="197"/>
      <c r="AF117" s="157"/>
      <c r="AG117" s="792"/>
      <c r="AH117" s="775"/>
      <c r="AI117" s="736"/>
      <c r="AJ117" s="736"/>
      <c r="AK117" s="742"/>
      <c r="AL117" s="736"/>
      <c r="AM117" s="736"/>
      <c r="AN117" s="778"/>
      <c r="AO117" s="760"/>
      <c r="AP117" s="766"/>
      <c r="AQ117" s="763"/>
      <c r="AR117" s="736"/>
      <c r="AS117" s="736"/>
      <c r="AT117" s="736"/>
      <c r="AU117" s="736"/>
      <c r="AV117" s="736"/>
      <c r="AW117" s="736"/>
      <c r="AX117" s="760"/>
      <c r="AY117" s="763"/>
      <c r="AZ117" s="764"/>
    </row>
    <row r="118" spans="1:52" ht="23.25" customHeight="1">
      <c r="A118" s="780"/>
      <c r="B118" s="735"/>
      <c r="C118" s="724" t="s">
        <v>241</v>
      </c>
      <c r="D118" s="106" t="s">
        <v>94</v>
      </c>
      <c r="E118" s="40">
        <v>246</v>
      </c>
      <c r="F118" s="40"/>
      <c r="G118" s="40"/>
      <c r="H118" s="40"/>
      <c r="I118" s="40"/>
      <c r="J118" s="40"/>
      <c r="K118" s="40"/>
      <c r="L118" s="40"/>
      <c r="M118" s="40">
        <v>246</v>
      </c>
      <c r="N118" s="40">
        <v>246</v>
      </c>
      <c r="O118" s="40" t="b">
        <f t="shared" si="41"/>
        <v>1</v>
      </c>
      <c r="P118" s="40">
        <v>246</v>
      </c>
      <c r="Q118" s="40"/>
      <c r="R118" s="40"/>
      <c r="S118" s="109"/>
      <c r="T118" s="115"/>
      <c r="U118" s="111"/>
      <c r="V118" s="110"/>
      <c r="W118" s="110"/>
      <c r="X118" s="110"/>
      <c r="Y118" s="110"/>
      <c r="Z118" s="110"/>
      <c r="AA118" s="196">
        <v>56</v>
      </c>
      <c r="AB118" s="196">
        <v>85</v>
      </c>
      <c r="AC118" s="196">
        <v>124</v>
      </c>
      <c r="AD118" s="196"/>
      <c r="AE118" s="196"/>
      <c r="AF118" s="110"/>
      <c r="AG118" s="790"/>
      <c r="AH118" s="773" t="s">
        <v>241</v>
      </c>
      <c r="AI118" s="734" t="s">
        <v>385</v>
      </c>
      <c r="AJ118" s="734" t="s">
        <v>257</v>
      </c>
      <c r="AK118" s="740" t="s">
        <v>384</v>
      </c>
      <c r="AL118" s="734" t="str">
        <f aca="true" t="shared" si="70" ref="AL118">+AH118</f>
        <v>19-CIUDAD BOLIVAR</v>
      </c>
      <c r="AM118" s="734" t="s">
        <v>257</v>
      </c>
      <c r="AN118" s="776" t="s">
        <v>286</v>
      </c>
      <c r="AO118" s="758">
        <v>621367.9127305577</v>
      </c>
      <c r="AP118" s="766">
        <v>303281.84758636</v>
      </c>
      <c r="AQ118" s="761">
        <v>318086.06514419726</v>
      </c>
      <c r="AR118" s="734" t="s">
        <v>257</v>
      </c>
      <c r="AS118" s="734" t="s">
        <v>259</v>
      </c>
      <c r="AT118" s="767">
        <f aca="true" t="shared" si="71" ref="AT118">+AO118</f>
        <v>621367.9127305577</v>
      </c>
      <c r="AU118" s="734" t="s">
        <v>259</v>
      </c>
      <c r="AV118" s="767">
        <f aca="true" t="shared" si="72" ref="AV118">+AT118</f>
        <v>621367.9127305577</v>
      </c>
      <c r="AW118" s="734" t="s">
        <v>260</v>
      </c>
      <c r="AX118" s="758">
        <f>+AQ118+AP118</f>
        <v>621367.9127305573</v>
      </c>
      <c r="AY118" s="761">
        <f aca="true" t="shared" si="73" ref="AY118">+AX118</f>
        <v>621367.9127305573</v>
      </c>
      <c r="AZ118" s="764"/>
    </row>
    <row r="119" spans="1:52" ht="23.25" customHeight="1">
      <c r="A119" s="780"/>
      <c r="B119" s="735"/>
      <c r="C119" s="724"/>
      <c r="D119" s="106" t="s">
        <v>6</v>
      </c>
      <c r="E119" s="40">
        <v>46665203</v>
      </c>
      <c r="F119" s="40"/>
      <c r="G119" s="40"/>
      <c r="H119" s="40"/>
      <c r="I119" s="40"/>
      <c r="J119" s="40"/>
      <c r="K119" s="40"/>
      <c r="L119" s="40"/>
      <c r="M119" s="40">
        <v>46665203</v>
      </c>
      <c r="N119" s="40">
        <v>46665203</v>
      </c>
      <c r="O119" s="40" t="b">
        <f t="shared" si="41"/>
        <v>1</v>
      </c>
      <c r="P119" s="40">
        <v>46665203</v>
      </c>
      <c r="Q119" s="40"/>
      <c r="R119" s="40"/>
      <c r="S119" s="40"/>
      <c r="T119" s="116"/>
      <c r="U119" s="112"/>
      <c r="V119" s="36"/>
      <c r="W119" s="36"/>
      <c r="X119" s="36"/>
      <c r="Y119" s="36"/>
      <c r="Z119" s="36"/>
      <c r="AA119" s="196">
        <v>15930712</v>
      </c>
      <c r="AB119" s="196">
        <v>59586248</v>
      </c>
      <c r="AC119" s="196">
        <v>60065697</v>
      </c>
      <c r="AD119" s="196"/>
      <c r="AE119" s="196"/>
      <c r="AF119" s="36"/>
      <c r="AG119" s="791"/>
      <c r="AH119" s="774"/>
      <c r="AI119" s="735"/>
      <c r="AJ119" s="735"/>
      <c r="AK119" s="741"/>
      <c r="AL119" s="735"/>
      <c r="AM119" s="735"/>
      <c r="AN119" s="777"/>
      <c r="AO119" s="759"/>
      <c r="AP119" s="766"/>
      <c r="AQ119" s="762"/>
      <c r="AR119" s="735"/>
      <c r="AS119" s="735"/>
      <c r="AT119" s="735"/>
      <c r="AU119" s="735"/>
      <c r="AV119" s="735"/>
      <c r="AW119" s="735"/>
      <c r="AX119" s="759"/>
      <c r="AY119" s="762"/>
      <c r="AZ119" s="764"/>
    </row>
    <row r="120" spans="1:52" ht="23.25" customHeight="1">
      <c r="A120" s="780"/>
      <c r="B120" s="735"/>
      <c r="C120" s="724"/>
      <c r="D120" s="106" t="s">
        <v>95</v>
      </c>
      <c r="E120" s="40">
        <v>0</v>
      </c>
      <c r="F120" s="38"/>
      <c r="G120" s="38"/>
      <c r="H120" s="38"/>
      <c r="I120" s="38"/>
      <c r="J120" s="38"/>
      <c r="K120" s="38"/>
      <c r="L120" s="38"/>
      <c r="M120" s="40">
        <v>0</v>
      </c>
      <c r="N120" s="40">
        <v>0</v>
      </c>
      <c r="O120" s="40" t="b">
        <f t="shared" si="41"/>
        <v>1</v>
      </c>
      <c r="P120" s="40">
        <v>0</v>
      </c>
      <c r="Q120" s="38"/>
      <c r="R120" s="38"/>
      <c r="S120" s="38"/>
      <c r="T120" s="117"/>
      <c r="U120" s="113"/>
      <c r="V120" s="41"/>
      <c r="W120" s="41"/>
      <c r="X120" s="41"/>
      <c r="Y120" s="41"/>
      <c r="Z120" s="41"/>
      <c r="AA120" s="41">
        <v>0</v>
      </c>
      <c r="AB120" s="41">
        <v>0</v>
      </c>
      <c r="AC120" s="41">
        <v>0</v>
      </c>
      <c r="AD120" s="41"/>
      <c r="AE120" s="41"/>
      <c r="AF120" s="41"/>
      <c r="AG120" s="791"/>
      <c r="AH120" s="774"/>
      <c r="AI120" s="735"/>
      <c r="AJ120" s="735"/>
      <c r="AK120" s="741"/>
      <c r="AL120" s="735"/>
      <c r="AM120" s="735"/>
      <c r="AN120" s="777"/>
      <c r="AO120" s="759"/>
      <c r="AP120" s="766"/>
      <c r="AQ120" s="762"/>
      <c r="AR120" s="735"/>
      <c r="AS120" s="735"/>
      <c r="AT120" s="735"/>
      <c r="AU120" s="735"/>
      <c r="AV120" s="735"/>
      <c r="AW120" s="735"/>
      <c r="AX120" s="759"/>
      <c r="AY120" s="762"/>
      <c r="AZ120" s="764"/>
    </row>
    <row r="121" spans="1:52" ht="23.25" customHeight="1">
      <c r="A121" s="780"/>
      <c r="B121" s="735"/>
      <c r="C121" s="724"/>
      <c r="D121" s="106" t="s">
        <v>7</v>
      </c>
      <c r="E121" s="40">
        <v>0</v>
      </c>
      <c r="F121" s="38"/>
      <c r="G121" s="38"/>
      <c r="H121" s="38"/>
      <c r="I121" s="38"/>
      <c r="J121" s="38"/>
      <c r="K121" s="38"/>
      <c r="L121" s="38"/>
      <c r="M121" s="40">
        <v>0</v>
      </c>
      <c r="N121" s="40">
        <v>0</v>
      </c>
      <c r="O121" s="40" t="b">
        <f t="shared" si="41"/>
        <v>1</v>
      </c>
      <c r="P121" s="40">
        <v>0</v>
      </c>
      <c r="Q121" s="38"/>
      <c r="R121" s="38"/>
      <c r="S121" s="38"/>
      <c r="T121" s="117"/>
      <c r="U121" s="113"/>
      <c r="V121" s="41"/>
      <c r="W121" s="41"/>
      <c r="X121" s="41"/>
      <c r="Y121" s="41"/>
      <c r="Z121" s="41"/>
      <c r="AA121" s="41">
        <v>0</v>
      </c>
      <c r="AB121" s="41">
        <v>0</v>
      </c>
      <c r="AC121" s="41">
        <v>0</v>
      </c>
      <c r="AD121" s="41"/>
      <c r="AE121" s="41"/>
      <c r="AF121" s="41"/>
      <c r="AG121" s="791"/>
      <c r="AH121" s="774"/>
      <c r="AI121" s="735"/>
      <c r="AJ121" s="735"/>
      <c r="AK121" s="741"/>
      <c r="AL121" s="735"/>
      <c r="AM121" s="735"/>
      <c r="AN121" s="777"/>
      <c r="AO121" s="759"/>
      <c r="AP121" s="766"/>
      <c r="AQ121" s="762"/>
      <c r="AR121" s="735"/>
      <c r="AS121" s="735"/>
      <c r="AT121" s="735"/>
      <c r="AU121" s="735"/>
      <c r="AV121" s="735"/>
      <c r="AW121" s="735"/>
      <c r="AX121" s="759"/>
      <c r="AY121" s="762"/>
      <c r="AZ121" s="764"/>
    </row>
    <row r="122" spans="1:52" ht="23.25" customHeight="1">
      <c r="A122" s="780"/>
      <c r="B122" s="735"/>
      <c r="C122" s="724"/>
      <c r="D122" s="106" t="s">
        <v>96</v>
      </c>
      <c r="E122" s="153">
        <v>246</v>
      </c>
      <c r="F122" s="154"/>
      <c r="G122" s="154"/>
      <c r="H122" s="154"/>
      <c r="I122" s="154"/>
      <c r="J122" s="154"/>
      <c r="K122" s="154"/>
      <c r="L122" s="154"/>
      <c r="M122" s="153">
        <v>246</v>
      </c>
      <c r="N122" s="153">
        <v>246</v>
      </c>
      <c r="O122" s="40" t="b">
        <f t="shared" si="41"/>
        <v>1</v>
      </c>
      <c r="P122" s="153">
        <v>246</v>
      </c>
      <c r="Q122" s="154"/>
      <c r="R122" s="154"/>
      <c r="S122" s="154"/>
      <c r="T122" s="155"/>
      <c r="U122" s="156"/>
      <c r="V122" s="157"/>
      <c r="W122" s="157"/>
      <c r="X122" s="157"/>
      <c r="Y122" s="157"/>
      <c r="Z122" s="157"/>
      <c r="AA122" s="197">
        <v>56</v>
      </c>
      <c r="AB122" s="197">
        <v>85</v>
      </c>
      <c r="AC122" s="197">
        <v>124</v>
      </c>
      <c r="AD122" s="197"/>
      <c r="AE122" s="197"/>
      <c r="AF122" s="157"/>
      <c r="AG122" s="791"/>
      <c r="AH122" s="774"/>
      <c r="AI122" s="735"/>
      <c r="AJ122" s="735"/>
      <c r="AK122" s="741"/>
      <c r="AL122" s="735"/>
      <c r="AM122" s="735"/>
      <c r="AN122" s="777"/>
      <c r="AO122" s="759"/>
      <c r="AP122" s="766"/>
      <c r="AQ122" s="762"/>
      <c r="AR122" s="735"/>
      <c r="AS122" s="735"/>
      <c r="AT122" s="735"/>
      <c r="AU122" s="735"/>
      <c r="AV122" s="735"/>
      <c r="AW122" s="735"/>
      <c r="AX122" s="759"/>
      <c r="AY122" s="762"/>
      <c r="AZ122" s="764"/>
    </row>
    <row r="123" spans="1:52" ht="23.25" customHeight="1">
      <c r="A123" s="780"/>
      <c r="B123" s="735"/>
      <c r="C123" s="724"/>
      <c r="D123" s="106" t="s">
        <v>99</v>
      </c>
      <c r="E123" s="153">
        <v>46665203</v>
      </c>
      <c r="F123" s="154"/>
      <c r="G123" s="154"/>
      <c r="H123" s="154"/>
      <c r="I123" s="154"/>
      <c r="J123" s="154"/>
      <c r="K123" s="154"/>
      <c r="L123" s="154"/>
      <c r="M123" s="153">
        <v>46665203</v>
      </c>
      <c r="N123" s="153">
        <v>46665203</v>
      </c>
      <c r="O123" s="40" t="b">
        <f t="shared" si="41"/>
        <v>1</v>
      </c>
      <c r="P123" s="153">
        <v>46665203</v>
      </c>
      <c r="Q123" s="154"/>
      <c r="R123" s="154"/>
      <c r="S123" s="154"/>
      <c r="T123" s="155"/>
      <c r="U123" s="156"/>
      <c r="V123" s="157"/>
      <c r="W123" s="157"/>
      <c r="X123" s="157"/>
      <c r="Y123" s="157"/>
      <c r="Z123" s="157"/>
      <c r="AA123" s="197">
        <v>15930712</v>
      </c>
      <c r="AB123" s="197">
        <v>59586248</v>
      </c>
      <c r="AC123" s="197">
        <v>60065697</v>
      </c>
      <c r="AD123" s="197"/>
      <c r="AE123" s="197"/>
      <c r="AF123" s="157"/>
      <c r="AG123" s="792"/>
      <c r="AH123" s="775"/>
      <c r="AI123" s="736"/>
      <c r="AJ123" s="736"/>
      <c r="AK123" s="742"/>
      <c r="AL123" s="736"/>
      <c r="AM123" s="736"/>
      <c r="AN123" s="778"/>
      <c r="AO123" s="760"/>
      <c r="AP123" s="766"/>
      <c r="AQ123" s="763"/>
      <c r="AR123" s="736"/>
      <c r="AS123" s="736"/>
      <c r="AT123" s="736"/>
      <c r="AU123" s="736"/>
      <c r="AV123" s="736"/>
      <c r="AW123" s="736"/>
      <c r="AX123" s="760"/>
      <c r="AY123" s="763"/>
      <c r="AZ123" s="764"/>
    </row>
    <row r="124" spans="1:52" ht="26.25" customHeight="1">
      <c r="A124" s="780"/>
      <c r="B124" s="735"/>
      <c r="C124" s="784" t="s">
        <v>265</v>
      </c>
      <c r="D124" s="106" t="s">
        <v>159</v>
      </c>
      <c r="E124" s="128">
        <v>10000</v>
      </c>
      <c r="F124" s="119"/>
      <c r="G124" s="119"/>
      <c r="H124" s="119"/>
      <c r="I124" s="119"/>
      <c r="J124" s="119"/>
      <c r="K124" s="119"/>
      <c r="L124" s="119"/>
      <c r="M124" s="128">
        <v>10000</v>
      </c>
      <c r="N124" s="128">
        <v>10000</v>
      </c>
      <c r="O124" s="128">
        <v>10000</v>
      </c>
      <c r="P124" s="128">
        <v>10000</v>
      </c>
      <c r="Q124" s="119"/>
      <c r="R124" s="119"/>
      <c r="S124" s="120"/>
      <c r="T124" s="121"/>
      <c r="U124" s="122"/>
      <c r="V124" s="123"/>
      <c r="W124" s="123"/>
      <c r="X124" s="123"/>
      <c r="Y124" s="123"/>
      <c r="Z124" s="123"/>
      <c r="AA124" s="128">
        <f aca="true" t="shared" si="74" ref="AA124:AC127">+AA10+AA16+AA22+AA28+AA34+AA40+AA46+AA52+AA58+AA64+AA70+AA76+AA82+AA88+AA94+AA100+AA106+AA112+AA118</f>
        <v>1904</v>
      </c>
      <c r="AB124" s="128">
        <f t="shared" si="74"/>
        <v>2889</v>
      </c>
      <c r="AC124" s="128">
        <f t="shared" si="74"/>
        <v>4220</v>
      </c>
      <c r="AD124" s="128"/>
      <c r="AE124" s="128"/>
      <c r="AF124" s="128"/>
      <c r="AG124" s="370"/>
      <c r="AH124" s="731" t="s">
        <v>258</v>
      </c>
      <c r="AI124" s="748" t="s">
        <v>257</v>
      </c>
      <c r="AJ124" s="748" t="s">
        <v>257</v>
      </c>
      <c r="AK124" s="748" t="s">
        <v>257</v>
      </c>
      <c r="AL124" s="731" t="s">
        <v>258</v>
      </c>
      <c r="AM124" s="748" t="s">
        <v>257</v>
      </c>
      <c r="AN124" s="751" t="s">
        <v>261</v>
      </c>
      <c r="AO124" s="787">
        <v>7715777.350199867</v>
      </c>
      <c r="AP124" s="757">
        <f>SUM(AP10:AP123)</f>
        <v>3679381.3397198976</v>
      </c>
      <c r="AQ124" s="757">
        <f>SUM(AQ10:AQ123)</f>
        <v>4036396.01047997</v>
      </c>
      <c r="AR124" s="748" t="s">
        <v>257</v>
      </c>
      <c r="AS124" s="748" t="s">
        <v>259</v>
      </c>
      <c r="AT124" s="757">
        <f>+AO124</f>
        <v>7715777.350199867</v>
      </c>
      <c r="AU124" s="748" t="s">
        <v>259</v>
      </c>
      <c r="AV124" s="754">
        <f>+AT124</f>
        <v>7715777.350199867</v>
      </c>
      <c r="AW124" s="770" t="s">
        <v>260</v>
      </c>
      <c r="AX124" s="754">
        <f>+AP124+AQ124</f>
        <v>7715777.350199867</v>
      </c>
      <c r="AY124" s="754">
        <f>+AX124</f>
        <v>7715777.350199867</v>
      </c>
      <c r="AZ124" s="748"/>
    </row>
    <row r="125" spans="1:52" ht="26.25" customHeight="1">
      <c r="A125" s="780"/>
      <c r="B125" s="735"/>
      <c r="C125" s="785"/>
      <c r="D125" s="106" t="s">
        <v>153</v>
      </c>
      <c r="E125" s="128">
        <v>1900000000</v>
      </c>
      <c r="F125" s="119"/>
      <c r="G125" s="119"/>
      <c r="H125" s="119"/>
      <c r="I125" s="119"/>
      <c r="J125" s="119"/>
      <c r="K125" s="119"/>
      <c r="L125" s="119"/>
      <c r="M125" s="128">
        <v>1900000000</v>
      </c>
      <c r="N125" s="128">
        <v>1900000000</v>
      </c>
      <c r="O125" s="128">
        <v>1900000000</v>
      </c>
      <c r="P125" s="128">
        <v>1900000000</v>
      </c>
      <c r="Q125" s="119"/>
      <c r="R125" s="119"/>
      <c r="S125" s="119"/>
      <c r="T125" s="121"/>
      <c r="U125" s="122"/>
      <c r="V125" s="123"/>
      <c r="W125" s="123"/>
      <c r="X125" s="123"/>
      <c r="Y125" s="123"/>
      <c r="Z125" s="123"/>
      <c r="AA125" s="128">
        <f t="shared" si="74"/>
        <v>420855000</v>
      </c>
      <c r="AB125" s="128">
        <f t="shared" si="74"/>
        <v>1574140000</v>
      </c>
      <c r="AC125" s="128">
        <f t="shared" si="74"/>
        <v>1586806000</v>
      </c>
      <c r="AD125" s="128"/>
      <c r="AE125" s="128"/>
      <c r="AF125" s="128"/>
      <c r="AG125" s="371"/>
      <c r="AH125" s="732"/>
      <c r="AI125" s="749"/>
      <c r="AJ125" s="749"/>
      <c r="AK125" s="749"/>
      <c r="AL125" s="732"/>
      <c r="AM125" s="749"/>
      <c r="AN125" s="752"/>
      <c r="AO125" s="788"/>
      <c r="AP125" s="749"/>
      <c r="AQ125" s="749"/>
      <c r="AR125" s="749"/>
      <c r="AS125" s="749"/>
      <c r="AT125" s="782"/>
      <c r="AU125" s="749"/>
      <c r="AV125" s="768"/>
      <c r="AW125" s="771"/>
      <c r="AX125" s="755"/>
      <c r="AY125" s="768"/>
      <c r="AZ125" s="749"/>
    </row>
    <row r="126" spans="1:52" ht="26.25" customHeight="1">
      <c r="A126" s="780"/>
      <c r="B126" s="735"/>
      <c r="C126" s="785"/>
      <c r="D126" s="106" t="s">
        <v>383</v>
      </c>
      <c r="E126" s="128">
        <v>0</v>
      </c>
      <c r="F126" s="119"/>
      <c r="G126" s="119"/>
      <c r="H126" s="119"/>
      <c r="I126" s="119"/>
      <c r="J126" s="119"/>
      <c r="K126" s="119"/>
      <c r="L126" s="119"/>
      <c r="M126" s="128">
        <v>0</v>
      </c>
      <c r="N126" s="128">
        <v>0</v>
      </c>
      <c r="O126" s="128"/>
      <c r="P126" s="128">
        <v>0</v>
      </c>
      <c r="Q126" s="119"/>
      <c r="R126" s="119"/>
      <c r="S126" s="120"/>
      <c r="T126" s="121"/>
      <c r="U126" s="122"/>
      <c r="V126" s="123"/>
      <c r="W126" s="123"/>
      <c r="X126" s="123"/>
      <c r="Y126" s="123"/>
      <c r="Z126" s="123"/>
      <c r="AA126" s="128">
        <f t="shared" si="74"/>
        <v>0</v>
      </c>
      <c r="AB126" s="128">
        <f t="shared" si="74"/>
        <v>0</v>
      </c>
      <c r="AC126" s="128">
        <f>+AC12+AC18+AC24+AC30+AC36+AC42+AC48+AC54+AC60+AC66+AC72+AC78+AC84+AC90+AC96+AC102+AC108+AC114+AC120</f>
        <v>0</v>
      </c>
      <c r="AD126" s="128"/>
      <c r="AE126" s="128"/>
      <c r="AF126" s="123"/>
      <c r="AG126" s="371"/>
      <c r="AH126" s="732"/>
      <c r="AI126" s="749"/>
      <c r="AJ126" s="749"/>
      <c r="AK126" s="749"/>
      <c r="AL126" s="732"/>
      <c r="AM126" s="749"/>
      <c r="AN126" s="752"/>
      <c r="AO126" s="788"/>
      <c r="AP126" s="749"/>
      <c r="AQ126" s="749"/>
      <c r="AR126" s="749"/>
      <c r="AS126" s="749"/>
      <c r="AT126" s="782"/>
      <c r="AU126" s="749"/>
      <c r="AV126" s="768"/>
      <c r="AW126" s="771"/>
      <c r="AX126" s="755"/>
      <c r="AY126" s="768"/>
      <c r="AZ126" s="749"/>
    </row>
    <row r="127" spans="1:52" ht="26.25" customHeight="1">
      <c r="A127" s="781"/>
      <c r="B127" s="736"/>
      <c r="C127" s="786"/>
      <c r="D127" s="106" t="s">
        <v>161</v>
      </c>
      <c r="E127" s="128">
        <v>0</v>
      </c>
      <c r="F127" s="125"/>
      <c r="G127" s="125"/>
      <c r="H127" s="125"/>
      <c r="I127" s="125"/>
      <c r="J127" s="125"/>
      <c r="K127" s="125"/>
      <c r="L127" s="125"/>
      <c r="M127" s="128">
        <v>0</v>
      </c>
      <c r="N127" s="128">
        <v>0</v>
      </c>
      <c r="O127" s="128"/>
      <c r="P127" s="128">
        <v>0</v>
      </c>
      <c r="Q127" s="125"/>
      <c r="R127" s="125"/>
      <c r="S127" s="119"/>
      <c r="T127" s="121"/>
      <c r="U127" s="122"/>
      <c r="V127" s="123"/>
      <c r="W127" s="123"/>
      <c r="X127" s="123"/>
      <c r="Y127" s="123"/>
      <c r="Z127" s="123"/>
      <c r="AA127" s="128">
        <f t="shared" si="74"/>
        <v>0</v>
      </c>
      <c r="AB127" s="128">
        <f t="shared" si="74"/>
        <v>0</v>
      </c>
      <c r="AC127" s="128">
        <f t="shared" si="74"/>
        <v>0</v>
      </c>
      <c r="AD127" s="128"/>
      <c r="AE127" s="128"/>
      <c r="AF127" s="123"/>
      <c r="AG127" s="371"/>
      <c r="AH127" s="733"/>
      <c r="AI127" s="750"/>
      <c r="AJ127" s="750"/>
      <c r="AK127" s="750"/>
      <c r="AL127" s="733"/>
      <c r="AM127" s="750"/>
      <c r="AN127" s="753"/>
      <c r="AO127" s="789"/>
      <c r="AP127" s="750"/>
      <c r="AQ127" s="750"/>
      <c r="AR127" s="750"/>
      <c r="AS127" s="750"/>
      <c r="AT127" s="783"/>
      <c r="AU127" s="750"/>
      <c r="AV127" s="769"/>
      <c r="AW127" s="772"/>
      <c r="AX127" s="756"/>
      <c r="AY127" s="769"/>
      <c r="AZ127" s="750"/>
    </row>
    <row r="128" spans="1:52" ht="17.25" customHeight="1">
      <c r="A128" s="779">
        <v>3</v>
      </c>
      <c r="B128" s="734" t="s">
        <v>195</v>
      </c>
      <c r="C128" s="724" t="s">
        <v>223</v>
      </c>
      <c r="D128" s="106" t="s">
        <v>94</v>
      </c>
      <c r="E128" s="40">
        <v>107</v>
      </c>
      <c r="F128" s="40"/>
      <c r="G128" s="40"/>
      <c r="H128" s="40"/>
      <c r="I128" s="40"/>
      <c r="J128" s="40"/>
      <c r="K128" s="40"/>
      <c r="L128" s="40"/>
      <c r="M128" s="40">
        <v>107</v>
      </c>
      <c r="N128" s="40">
        <v>107</v>
      </c>
      <c r="O128" s="40" t="b">
        <f>P128=N128</f>
        <v>1</v>
      </c>
      <c r="P128" s="40">
        <v>107</v>
      </c>
      <c r="Q128" s="40"/>
      <c r="R128" s="40"/>
      <c r="S128" s="109"/>
      <c r="T128" s="115"/>
      <c r="U128" s="111"/>
      <c r="V128" s="110"/>
      <c r="W128" s="110"/>
      <c r="X128" s="110"/>
      <c r="Y128" s="110"/>
      <c r="Z128" s="110"/>
      <c r="AA128" s="196">
        <v>25</v>
      </c>
      <c r="AB128" s="196">
        <v>25</v>
      </c>
      <c r="AC128" s="196">
        <v>46</v>
      </c>
      <c r="AD128" s="196"/>
      <c r="AE128" s="196"/>
      <c r="AF128" s="110"/>
      <c r="AG128" s="372"/>
      <c r="AH128" s="773" t="s">
        <v>223</v>
      </c>
      <c r="AI128" s="734" t="s">
        <v>401</v>
      </c>
      <c r="AJ128" s="734" t="s">
        <v>257</v>
      </c>
      <c r="AK128" s="740" t="s">
        <v>386</v>
      </c>
      <c r="AL128" s="734" t="str">
        <f>+AH128</f>
        <v>1-USAQUEN</v>
      </c>
      <c r="AM128" s="734" t="s">
        <v>257</v>
      </c>
      <c r="AN128" s="776" t="s">
        <v>286</v>
      </c>
      <c r="AO128" s="767">
        <f>+AP128+AQ128</f>
        <v>556759.1921323256</v>
      </c>
      <c r="AP128" s="758">
        <v>255912.19861181205</v>
      </c>
      <c r="AQ128" s="761">
        <v>300846.9935205136</v>
      </c>
      <c r="AR128" s="734" t="s">
        <v>257</v>
      </c>
      <c r="AS128" s="734" t="s">
        <v>257</v>
      </c>
      <c r="AT128" s="767">
        <f>+AO128</f>
        <v>556759.1921323256</v>
      </c>
      <c r="AU128" s="734" t="s">
        <v>259</v>
      </c>
      <c r="AV128" s="767">
        <f>+AT128</f>
        <v>556759.1921323256</v>
      </c>
      <c r="AW128" s="734" t="s">
        <v>260</v>
      </c>
      <c r="AX128" s="758">
        <f>+AQ128+AP128</f>
        <v>556759.1921323256</v>
      </c>
      <c r="AY128" s="761">
        <f>+AX128</f>
        <v>556759.1921323256</v>
      </c>
      <c r="AZ128" s="764"/>
    </row>
    <row r="129" spans="1:52" ht="17.25" customHeight="1">
      <c r="A129" s="780"/>
      <c r="B129" s="735"/>
      <c r="C129" s="724"/>
      <c r="D129" s="106" t="s">
        <v>6</v>
      </c>
      <c r="E129" s="40">
        <v>13967128</v>
      </c>
      <c r="F129" s="40"/>
      <c r="G129" s="40"/>
      <c r="H129" s="40"/>
      <c r="I129" s="40"/>
      <c r="J129" s="40"/>
      <c r="K129" s="40"/>
      <c r="L129" s="40"/>
      <c r="M129" s="40">
        <v>13967128</v>
      </c>
      <c r="N129" s="40">
        <v>13967128</v>
      </c>
      <c r="O129" s="40" t="b">
        <f aca="true" t="shared" si="75" ref="O129:O192">P129=N129</f>
        <v>1</v>
      </c>
      <c r="P129" s="40">
        <v>13967128</v>
      </c>
      <c r="Q129" s="40"/>
      <c r="R129" s="40"/>
      <c r="S129" s="40"/>
      <c r="T129" s="116"/>
      <c r="U129" s="112"/>
      <c r="V129" s="36"/>
      <c r="W129" s="36"/>
      <c r="X129" s="36"/>
      <c r="Y129" s="36"/>
      <c r="Z129" s="36"/>
      <c r="AA129" s="196">
        <v>830565</v>
      </c>
      <c r="AB129" s="196">
        <v>12277031</v>
      </c>
      <c r="AC129" s="196">
        <v>12277031</v>
      </c>
      <c r="AD129" s="196"/>
      <c r="AE129" s="196"/>
      <c r="AF129" s="36"/>
      <c r="AG129" s="373"/>
      <c r="AH129" s="774"/>
      <c r="AI129" s="735"/>
      <c r="AJ129" s="735"/>
      <c r="AK129" s="741"/>
      <c r="AL129" s="735"/>
      <c r="AM129" s="735"/>
      <c r="AN129" s="777"/>
      <c r="AO129" s="735"/>
      <c r="AP129" s="759"/>
      <c r="AQ129" s="762"/>
      <c r="AR129" s="735"/>
      <c r="AS129" s="735"/>
      <c r="AT129" s="735"/>
      <c r="AU129" s="735"/>
      <c r="AV129" s="735"/>
      <c r="AW129" s="735"/>
      <c r="AX129" s="759"/>
      <c r="AY129" s="762"/>
      <c r="AZ129" s="764"/>
    </row>
    <row r="130" spans="1:52" ht="17.25" customHeight="1">
      <c r="A130" s="780"/>
      <c r="B130" s="735"/>
      <c r="C130" s="724"/>
      <c r="D130" s="106" t="s">
        <v>95</v>
      </c>
      <c r="E130" s="40">
        <v>0</v>
      </c>
      <c r="F130" s="38"/>
      <c r="G130" s="38"/>
      <c r="H130" s="38"/>
      <c r="I130" s="38"/>
      <c r="J130" s="38"/>
      <c r="K130" s="38"/>
      <c r="L130" s="38"/>
      <c r="M130" s="40">
        <v>0</v>
      </c>
      <c r="N130" s="40">
        <v>0</v>
      </c>
      <c r="O130" s="40" t="b">
        <f t="shared" si="75"/>
        <v>1</v>
      </c>
      <c r="P130" s="40">
        <v>0</v>
      </c>
      <c r="Q130" s="38"/>
      <c r="R130" s="38"/>
      <c r="S130" s="38"/>
      <c r="T130" s="117"/>
      <c r="U130" s="113"/>
      <c r="V130" s="41"/>
      <c r="W130" s="41"/>
      <c r="X130" s="41"/>
      <c r="Y130" s="41"/>
      <c r="Z130" s="41"/>
      <c r="AA130" s="41">
        <v>0</v>
      </c>
      <c r="AB130" s="41">
        <v>0</v>
      </c>
      <c r="AC130" s="41">
        <v>0</v>
      </c>
      <c r="AD130" s="41"/>
      <c r="AE130" s="41"/>
      <c r="AF130" s="41"/>
      <c r="AG130" s="117"/>
      <c r="AH130" s="774"/>
      <c r="AI130" s="735"/>
      <c r="AJ130" s="735"/>
      <c r="AK130" s="741"/>
      <c r="AL130" s="735"/>
      <c r="AM130" s="735"/>
      <c r="AN130" s="777"/>
      <c r="AO130" s="735"/>
      <c r="AP130" s="759"/>
      <c r="AQ130" s="762"/>
      <c r="AR130" s="735"/>
      <c r="AS130" s="735"/>
      <c r="AT130" s="735"/>
      <c r="AU130" s="735"/>
      <c r="AV130" s="735"/>
      <c r="AW130" s="735"/>
      <c r="AX130" s="759"/>
      <c r="AY130" s="762"/>
      <c r="AZ130" s="764"/>
    </row>
    <row r="131" spans="1:52" ht="17.25" customHeight="1">
      <c r="A131" s="780"/>
      <c r="B131" s="735"/>
      <c r="C131" s="724"/>
      <c r="D131" s="106" t="s">
        <v>7</v>
      </c>
      <c r="E131" s="40">
        <v>0</v>
      </c>
      <c r="F131" s="38"/>
      <c r="G131" s="38"/>
      <c r="H131" s="38"/>
      <c r="I131" s="38"/>
      <c r="J131" s="38"/>
      <c r="K131" s="38"/>
      <c r="L131" s="38"/>
      <c r="M131" s="40">
        <v>0</v>
      </c>
      <c r="N131" s="40">
        <v>0</v>
      </c>
      <c r="O131" s="40" t="b">
        <f t="shared" si="75"/>
        <v>1</v>
      </c>
      <c r="P131" s="40">
        <v>0</v>
      </c>
      <c r="Q131" s="38"/>
      <c r="R131" s="38"/>
      <c r="S131" s="38"/>
      <c r="T131" s="117"/>
      <c r="U131" s="113"/>
      <c r="V131" s="41"/>
      <c r="W131" s="41"/>
      <c r="X131" s="41"/>
      <c r="Y131" s="41"/>
      <c r="Z131" s="41"/>
      <c r="AA131" s="41">
        <v>0</v>
      </c>
      <c r="AB131" s="41">
        <v>0</v>
      </c>
      <c r="AC131" s="41">
        <v>0</v>
      </c>
      <c r="AD131" s="41"/>
      <c r="AE131" s="41"/>
      <c r="AF131" s="41"/>
      <c r="AG131" s="117"/>
      <c r="AH131" s="774"/>
      <c r="AI131" s="735"/>
      <c r="AJ131" s="735"/>
      <c r="AK131" s="741"/>
      <c r="AL131" s="735"/>
      <c r="AM131" s="735"/>
      <c r="AN131" s="777"/>
      <c r="AO131" s="735"/>
      <c r="AP131" s="759"/>
      <c r="AQ131" s="762"/>
      <c r="AR131" s="735"/>
      <c r="AS131" s="735"/>
      <c r="AT131" s="735"/>
      <c r="AU131" s="735"/>
      <c r="AV131" s="735"/>
      <c r="AW131" s="735"/>
      <c r="AX131" s="759"/>
      <c r="AY131" s="762"/>
      <c r="AZ131" s="764"/>
    </row>
    <row r="132" spans="1:52" ht="17.25" customHeight="1">
      <c r="A132" s="780"/>
      <c r="B132" s="735"/>
      <c r="C132" s="724"/>
      <c r="D132" s="106" t="s">
        <v>96</v>
      </c>
      <c r="E132" s="153">
        <v>107</v>
      </c>
      <c r="F132" s="154"/>
      <c r="G132" s="154"/>
      <c r="H132" s="154"/>
      <c r="I132" s="154"/>
      <c r="J132" s="154"/>
      <c r="K132" s="154"/>
      <c r="L132" s="154"/>
      <c r="M132" s="153">
        <v>107</v>
      </c>
      <c r="N132" s="153">
        <v>107</v>
      </c>
      <c r="O132" s="40" t="b">
        <f t="shared" si="75"/>
        <v>1</v>
      </c>
      <c r="P132" s="153">
        <v>107</v>
      </c>
      <c r="Q132" s="154"/>
      <c r="R132" s="154"/>
      <c r="S132" s="154"/>
      <c r="T132" s="155"/>
      <c r="U132" s="156"/>
      <c r="V132" s="157"/>
      <c r="W132" s="157"/>
      <c r="X132" s="157"/>
      <c r="Y132" s="157"/>
      <c r="Z132" s="157"/>
      <c r="AA132" s="197">
        <v>25</v>
      </c>
      <c r="AB132" s="197">
        <v>25</v>
      </c>
      <c r="AC132" s="197">
        <v>46</v>
      </c>
      <c r="AD132" s="197"/>
      <c r="AE132" s="197"/>
      <c r="AF132" s="157"/>
      <c r="AG132" s="155"/>
      <c r="AH132" s="774"/>
      <c r="AI132" s="735"/>
      <c r="AJ132" s="735"/>
      <c r="AK132" s="741"/>
      <c r="AL132" s="735"/>
      <c r="AM132" s="735"/>
      <c r="AN132" s="777"/>
      <c r="AO132" s="735"/>
      <c r="AP132" s="759"/>
      <c r="AQ132" s="762"/>
      <c r="AR132" s="735"/>
      <c r="AS132" s="735"/>
      <c r="AT132" s="735"/>
      <c r="AU132" s="735"/>
      <c r="AV132" s="735"/>
      <c r="AW132" s="735"/>
      <c r="AX132" s="759"/>
      <c r="AY132" s="762"/>
      <c r="AZ132" s="764"/>
    </row>
    <row r="133" spans="1:52" ht="17.25" customHeight="1">
      <c r="A133" s="780"/>
      <c r="B133" s="735"/>
      <c r="C133" s="724"/>
      <c r="D133" s="106" t="s">
        <v>99</v>
      </c>
      <c r="E133" s="153">
        <v>13967128</v>
      </c>
      <c r="F133" s="154"/>
      <c r="G133" s="154"/>
      <c r="H133" s="154"/>
      <c r="I133" s="154"/>
      <c r="J133" s="154"/>
      <c r="K133" s="154"/>
      <c r="L133" s="154"/>
      <c r="M133" s="153">
        <v>13967128</v>
      </c>
      <c r="N133" s="153">
        <v>13967128</v>
      </c>
      <c r="O133" s="40" t="b">
        <f t="shared" si="75"/>
        <v>1</v>
      </c>
      <c r="P133" s="153">
        <v>13967128</v>
      </c>
      <c r="Q133" s="154"/>
      <c r="R133" s="154"/>
      <c r="S133" s="154"/>
      <c r="T133" s="155"/>
      <c r="U133" s="156"/>
      <c r="V133" s="157"/>
      <c r="W133" s="157"/>
      <c r="X133" s="157"/>
      <c r="Y133" s="157"/>
      <c r="Z133" s="157"/>
      <c r="AA133" s="197">
        <v>830565</v>
      </c>
      <c r="AB133" s="197">
        <v>13963478</v>
      </c>
      <c r="AC133" s="197">
        <v>13963478</v>
      </c>
      <c r="AD133" s="197"/>
      <c r="AE133" s="197"/>
      <c r="AF133" s="157"/>
      <c r="AG133" s="155"/>
      <c r="AH133" s="775"/>
      <c r="AI133" s="736"/>
      <c r="AJ133" s="736"/>
      <c r="AK133" s="742"/>
      <c r="AL133" s="736"/>
      <c r="AM133" s="736"/>
      <c r="AN133" s="778"/>
      <c r="AO133" s="736"/>
      <c r="AP133" s="760"/>
      <c r="AQ133" s="763"/>
      <c r="AR133" s="736"/>
      <c r="AS133" s="736"/>
      <c r="AT133" s="736"/>
      <c r="AU133" s="736"/>
      <c r="AV133" s="736"/>
      <c r="AW133" s="736"/>
      <c r="AX133" s="760"/>
      <c r="AY133" s="763"/>
      <c r="AZ133" s="764"/>
    </row>
    <row r="134" spans="1:52" ht="17.25" customHeight="1">
      <c r="A134" s="780"/>
      <c r="B134" s="735"/>
      <c r="C134" s="724" t="s">
        <v>224</v>
      </c>
      <c r="D134" s="106" t="s">
        <v>94</v>
      </c>
      <c r="E134" s="40">
        <v>66</v>
      </c>
      <c r="F134" s="40"/>
      <c r="G134" s="40"/>
      <c r="H134" s="40"/>
      <c r="I134" s="40"/>
      <c r="J134" s="40"/>
      <c r="K134" s="40"/>
      <c r="L134" s="40"/>
      <c r="M134" s="40">
        <v>66</v>
      </c>
      <c r="N134" s="40">
        <v>66</v>
      </c>
      <c r="O134" s="40" t="b">
        <f t="shared" si="75"/>
        <v>1</v>
      </c>
      <c r="P134" s="40">
        <v>66</v>
      </c>
      <c r="Q134" s="40"/>
      <c r="R134" s="40"/>
      <c r="S134" s="109"/>
      <c r="T134" s="115"/>
      <c r="U134" s="111"/>
      <c r="V134" s="110"/>
      <c r="W134" s="110"/>
      <c r="X134" s="110"/>
      <c r="Y134" s="110"/>
      <c r="Z134" s="110"/>
      <c r="AA134" s="196">
        <v>2</v>
      </c>
      <c r="AB134" s="196">
        <v>2</v>
      </c>
      <c r="AC134" s="196">
        <v>11</v>
      </c>
      <c r="AD134" s="196"/>
      <c r="AE134" s="196"/>
      <c r="AF134" s="110"/>
      <c r="AG134" s="115"/>
      <c r="AH134" s="773" t="s">
        <v>224</v>
      </c>
      <c r="AI134" s="734" t="s">
        <v>402</v>
      </c>
      <c r="AJ134" s="734" t="s">
        <v>257</v>
      </c>
      <c r="AK134" s="740" t="s">
        <v>386</v>
      </c>
      <c r="AL134" s="734" t="str">
        <f aca="true" t="shared" si="76" ref="AL134">+AH134</f>
        <v>2-CHAPINERO</v>
      </c>
      <c r="AM134" s="734" t="s">
        <v>257</v>
      </c>
      <c r="AN134" s="776" t="s">
        <v>286</v>
      </c>
      <c r="AO134" s="767">
        <f aca="true" t="shared" si="77" ref="AO134">+AP134+AQ134</f>
        <v>161371.8005266284</v>
      </c>
      <c r="AP134" s="758">
        <v>76616.75439916739</v>
      </c>
      <c r="AQ134" s="761">
        <v>84755.04612746098</v>
      </c>
      <c r="AR134" s="734" t="s">
        <v>257</v>
      </c>
      <c r="AS134" s="734" t="s">
        <v>257</v>
      </c>
      <c r="AT134" s="767">
        <f aca="true" t="shared" si="78" ref="AT134">+AO134</f>
        <v>161371.8005266284</v>
      </c>
      <c r="AU134" s="734" t="s">
        <v>259</v>
      </c>
      <c r="AV134" s="767">
        <f aca="true" t="shared" si="79" ref="AV134">+AT134</f>
        <v>161371.8005266284</v>
      </c>
      <c r="AW134" s="734" t="s">
        <v>260</v>
      </c>
      <c r="AX134" s="758">
        <f>+AQ134+AP134</f>
        <v>161371.8005266284</v>
      </c>
      <c r="AY134" s="761">
        <f aca="true" t="shared" si="80" ref="AY134">+AX134</f>
        <v>161371.8005266284</v>
      </c>
      <c r="AZ134" s="764"/>
    </row>
    <row r="135" spans="1:52" ht="17.25" customHeight="1">
      <c r="A135" s="780"/>
      <c r="B135" s="735"/>
      <c r="C135" s="724"/>
      <c r="D135" s="106" t="s">
        <v>6</v>
      </c>
      <c r="E135" s="40">
        <v>8614187</v>
      </c>
      <c r="F135" s="40"/>
      <c r="G135" s="40"/>
      <c r="H135" s="40"/>
      <c r="I135" s="40"/>
      <c r="J135" s="40"/>
      <c r="K135" s="40"/>
      <c r="L135" s="40"/>
      <c r="M135" s="40">
        <v>8614187</v>
      </c>
      <c r="N135" s="40">
        <v>8614187</v>
      </c>
      <c r="O135" s="40" t="b">
        <f t="shared" si="75"/>
        <v>1</v>
      </c>
      <c r="P135" s="40">
        <v>8614187</v>
      </c>
      <c r="Q135" s="40"/>
      <c r="R135" s="40"/>
      <c r="S135" s="40"/>
      <c r="T135" s="116"/>
      <c r="U135" s="112"/>
      <c r="V135" s="36"/>
      <c r="W135" s="36"/>
      <c r="X135" s="36"/>
      <c r="Y135" s="36"/>
      <c r="Z135" s="36"/>
      <c r="AA135" s="196">
        <v>66445</v>
      </c>
      <c r="AB135" s="196">
        <v>2935812</v>
      </c>
      <c r="AC135" s="196">
        <v>2935812</v>
      </c>
      <c r="AD135" s="196"/>
      <c r="AE135" s="196"/>
      <c r="AF135" s="36"/>
      <c r="AG135" s="116"/>
      <c r="AH135" s="774"/>
      <c r="AI135" s="735"/>
      <c r="AJ135" s="735"/>
      <c r="AK135" s="741"/>
      <c r="AL135" s="735"/>
      <c r="AM135" s="735"/>
      <c r="AN135" s="777"/>
      <c r="AO135" s="735"/>
      <c r="AP135" s="759"/>
      <c r="AQ135" s="762"/>
      <c r="AR135" s="735"/>
      <c r="AS135" s="735"/>
      <c r="AT135" s="735"/>
      <c r="AU135" s="735"/>
      <c r="AV135" s="735"/>
      <c r="AW135" s="735"/>
      <c r="AX135" s="759"/>
      <c r="AY135" s="762"/>
      <c r="AZ135" s="764"/>
    </row>
    <row r="136" spans="1:52" ht="17.25" customHeight="1">
      <c r="A136" s="780"/>
      <c r="B136" s="735"/>
      <c r="C136" s="724"/>
      <c r="D136" s="106" t="s">
        <v>95</v>
      </c>
      <c r="E136" s="40">
        <v>0</v>
      </c>
      <c r="F136" s="38"/>
      <c r="G136" s="38"/>
      <c r="H136" s="38"/>
      <c r="I136" s="38"/>
      <c r="J136" s="38"/>
      <c r="K136" s="38"/>
      <c r="L136" s="38"/>
      <c r="M136" s="40">
        <v>0</v>
      </c>
      <c r="N136" s="40">
        <v>0</v>
      </c>
      <c r="O136" s="40" t="b">
        <f t="shared" si="75"/>
        <v>1</v>
      </c>
      <c r="P136" s="40">
        <v>0</v>
      </c>
      <c r="Q136" s="38"/>
      <c r="R136" s="38"/>
      <c r="S136" s="38"/>
      <c r="T136" s="117"/>
      <c r="U136" s="113"/>
      <c r="V136" s="41"/>
      <c r="W136" s="41"/>
      <c r="X136" s="41"/>
      <c r="Y136" s="41"/>
      <c r="Z136" s="41"/>
      <c r="AA136" s="41">
        <v>0</v>
      </c>
      <c r="AB136" s="41">
        <v>0</v>
      </c>
      <c r="AC136" s="41">
        <v>0</v>
      </c>
      <c r="AD136" s="41"/>
      <c r="AE136" s="41"/>
      <c r="AF136" s="41"/>
      <c r="AG136" s="117"/>
      <c r="AH136" s="774"/>
      <c r="AI136" s="735"/>
      <c r="AJ136" s="735"/>
      <c r="AK136" s="741"/>
      <c r="AL136" s="735"/>
      <c r="AM136" s="735"/>
      <c r="AN136" s="777"/>
      <c r="AO136" s="735"/>
      <c r="AP136" s="759"/>
      <c r="AQ136" s="762"/>
      <c r="AR136" s="735"/>
      <c r="AS136" s="735"/>
      <c r="AT136" s="735"/>
      <c r="AU136" s="735"/>
      <c r="AV136" s="735"/>
      <c r="AW136" s="735"/>
      <c r="AX136" s="759"/>
      <c r="AY136" s="762"/>
      <c r="AZ136" s="764"/>
    </row>
    <row r="137" spans="1:52" ht="17.25" customHeight="1">
      <c r="A137" s="780"/>
      <c r="B137" s="735"/>
      <c r="C137" s="724"/>
      <c r="D137" s="106" t="s">
        <v>7</v>
      </c>
      <c r="E137" s="40">
        <v>0</v>
      </c>
      <c r="F137" s="38"/>
      <c r="G137" s="38"/>
      <c r="H137" s="38"/>
      <c r="I137" s="38"/>
      <c r="J137" s="38"/>
      <c r="K137" s="38"/>
      <c r="L137" s="38"/>
      <c r="M137" s="40">
        <v>0</v>
      </c>
      <c r="N137" s="40">
        <v>0</v>
      </c>
      <c r="O137" s="40" t="b">
        <f t="shared" si="75"/>
        <v>1</v>
      </c>
      <c r="P137" s="40">
        <v>0</v>
      </c>
      <c r="Q137" s="38"/>
      <c r="R137" s="38"/>
      <c r="S137" s="38"/>
      <c r="T137" s="117"/>
      <c r="U137" s="113"/>
      <c r="V137" s="41"/>
      <c r="W137" s="41"/>
      <c r="X137" s="41"/>
      <c r="Y137" s="41"/>
      <c r="Z137" s="41"/>
      <c r="AA137" s="41">
        <v>0</v>
      </c>
      <c r="AB137" s="41">
        <v>0</v>
      </c>
      <c r="AC137" s="41">
        <v>0</v>
      </c>
      <c r="AD137" s="41"/>
      <c r="AE137" s="41"/>
      <c r="AF137" s="41"/>
      <c r="AG137" s="117"/>
      <c r="AH137" s="774"/>
      <c r="AI137" s="735"/>
      <c r="AJ137" s="735"/>
      <c r="AK137" s="741"/>
      <c r="AL137" s="735"/>
      <c r="AM137" s="735"/>
      <c r="AN137" s="777"/>
      <c r="AO137" s="735"/>
      <c r="AP137" s="759"/>
      <c r="AQ137" s="762"/>
      <c r="AR137" s="735"/>
      <c r="AS137" s="735"/>
      <c r="AT137" s="735"/>
      <c r="AU137" s="735"/>
      <c r="AV137" s="735"/>
      <c r="AW137" s="735"/>
      <c r="AX137" s="759"/>
      <c r="AY137" s="762"/>
      <c r="AZ137" s="764"/>
    </row>
    <row r="138" spans="1:52" ht="17.25" customHeight="1">
      <c r="A138" s="780"/>
      <c r="B138" s="735"/>
      <c r="C138" s="724"/>
      <c r="D138" s="106" t="s">
        <v>96</v>
      </c>
      <c r="E138" s="153">
        <v>66</v>
      </c>
      <c r="F138" s="154"/>
      <c r="G138" s="154"/>
      <c r="H138" s="154"/>
      <c r="I138" s="154"/>
      <c r="J138" s="154"/>
      <c r="K138" s="154"/>
      <c r="L138" s="154"/>
      <c r="M138" s="153">
        <v>66</v>
      </c>
      <c r="N138" s="153">
        <v>66</v>
      </c>
      <c r="O138" s="40" t="b">
        <f t="shared" si="75"/>
        <v>1</v>
      </c>
      <c r="P138" s="153">
        <v>66</v>
      </c>
      <c r="Q138" s="154"/>
      <c r="R138" s="154"/>
      <c r="S138" s="154"/>
      <c r="T138" s="155"/>
      <c r="U138" s="156"/>
      <c r="V138" s="157"/>
      <c r="W138" s="157"/>
      <c r="X138" s="157"/>
      <c r="Y138" s="157"/>
      <c r="Z138" s="157"/>
      <c r="AA138" s="197">
        <v>2</v>
      </c>
      <c r="AB138" s="197">
        <v>2</v>
      </c>
      <c r="AC138" s="197">
        <v>11</v>
      </c>
      <c r="AD138" s="197"/>
      <c r="AE138" s="197"/>
      <c r="AF138" s="157"/>
      <c r="AG138" s="155"/>
      <c r="AH138" s="774"/>
      <c r="AI138" s="735"/>
      <c r="AJ138" s="735"/>
      <c r="AK138" s="741"/>
      <c r="AL138" s="735"/>
      <c r="AM138" s="735"/>
      <c r="AN138" s="777"/>
      <c r="AO138" s="735"/>
      <c r="AP138" s="759"/>
      <c r="AQ138" s="762"/>
      <c r="AR138" s="735"/>
      <c r="AS138" s="735"/>
      <c r="AT138" s="735"/>
      <c r="AU138" s="735"/>
      <c r="AV138" s="735"/>
      <c r="AW138" s="735"/>
      <c r="AX138" s="759"/>
      <c r="AY138" s="762"/>
      <c r="AZ138" s="764"/>
    </row>
    <row r="139" spans="1:52" ht="17.25" customHeight="1">
      <c r="A139" s="780"/>
      <c r="B139" s="735"/>
      <c r="C139" s="724"/>
      <c r="D139" s="106" t="s">
        <v>99</v>
      </c>
      <c r="E139" s="153">
        <v>8614187</v>
      </c>
      <c r="F139" s="154"/>
      <c r="G139" s="154"/>
      <c r="H139" s="154"/>
      <c r="I139" s="154"/>
      <c r="J139" s="154"/>
      <c r="K139" s="154"/>
      <c r="L139" s="154"/>
      <c r="M139" s="153">
        <v>8614187</v>
      </c>
      <c r="N139" s="153">
        <v>8614187</v>
      </c>
      <c r="O139" s="40" t="b">
        <f t="shared" si="75"/>
        <v>1</v>
      </c>
      <c r="P139" s="153">
        <v>8614187</v>
      </c>
      <c r="Q139" s="154"/>
      <c r="R139" s="154"/>
      <c r="S139" s="154"/>
      <c r="T139" s="155"/>
      <c r="U139" s="156"/>
      <c r="V139" s="157"/>
      <c r="W139" s="157"/>
      <c r="X139" s="157"/>
      <c r="Y139" s="157"/>
      <c r="Z139" s="157"/>
      <c r="AA139" s="197">
        <v>66445</v>
      </c>
      <c r="AB139" s="197">
        <v>1117078</v>
      </c>
      <c r="AC139" s="197">
        <v>1117078</v>
      </c>
      <c r="AD139" s="197"/>
      <c r="AE139" s="197"/>
      <c r="AF139" s="157"/>
      <c r="AG139" s="155"/>
      <c r="AH139" s="775"/>
      <c r="AI139" s="736"/>
      <c r="AJ139" s="736"/>
      <c r="AK139" s="742"/>
      <c r="AL139" s="736"/>
      <c r="AM139" s="736"/>
      <c r="AN139" s="778"/>
      <c r="AO139" s="736"/>
      <c r="AP139" s="760"/>
      <c r="AQ139" s="763"/>
      <c r="AR139" s="736"/>
      <c r="AS139" s="736"/>
      <c r="AT139" s="736"/>
      <c r="AU139" s="736"/>
      <c r="AV139" s="736"/>
      <c r="AW139" s="736"/>
      <c r="AX139" s="760"/>
      <c r="AY139" s="763"/>
      <c r="AZ139" s="764"/>
    </row>
    <row r="140" spans="1:52" ht="17.25" customHeight="1">
      <c r="A140" s="780"/>
      <c r="B140" s="735"/>
      <c r="C140" s="724" t="s">
        <v>225</v>
      </c>
      <c r="D140" s="106" t="s">
        <v>94</v>
      </c>
      <c r="E140" s="40">
        <v>17</v>
      </c>
      <c r="F140" s="40"/>
      <c r="G140" s="40"/>
      <c r="H140" s="40"/>
      <c r="I140" s="40"/>
      <c r="J140" s="40"/>
      <c r="K140" s="40"/>
      <c r="L140" s="40"/>
      <c r="M140" s="40">
        <v>17</v>
      </c>
      <c r="N140" s="40">
        <v>17</v>
      </c>
      <c r="O140" s="40" t="b">
        <f t="shared" si="75"/>
        <v>1</v>
      </c>
      <c r="P140" s="40">
        <v>17</v>
      </c>
      <c r="Q140" s="40"/>
      <c r="R140" s="40"/>
      <c r="S140" s="109"/>
      <c r="T140" s="115"/>
      <c r="U140" s="111"/>
      <c r="V140" s="110"/>
      <c r="W140" s="110"/>
      <c r="X140" s="110"/>
      <c r="Y140" s="110"/>
      <c r="Z140" s="110"/>
      <c r="AA140" s="196">
        <v>2</v>
      </c>
      <c r="AB140" s="196">
        <v>2</v>
      </c>
      <c r="AC140" s="196">
        <v>4</v>
      </c>
      <c r="AD140" s="196"/>
      <c r="AE140" s="196"/>
      <c r="AF140" s="110"/>
      <c r="AG140" s="115"/>
      <c r="AH140" s="773" t="s">
        <v>225</v>
      </c>
      <c r="AI140" s="734" t="s">
        <v>403</v>
      </c>
      <c r="AJ140" s="734" t="s">
        <v>257</v>
      </c>
      <c r="AK140" s="740" t="s">
        <v>386</v>
      </c>
      <c r="AL140" s="734" t="str">
        <f aca="true" t="shared" si="81" ref="AL140">+AH140</f>
        <v>3-SANTA FE</v>
      </c>
      <c r="AM140" s="734" t="s">
        <v>257</v>
      </c>
      <c r="AN140" s="776" t="s">
        <v>286</v>
      </c>
      <c r="AO140" s="767">
        <f aca="true" t="shared" si="82" ref="AO140">+AP140+AQ140</f>
        <v>106560.2551279872</v>
      </c>
      <c r="AP140" s="766">
        <v>53075.894558632244</v>
      </c>
      <c r="AQ140" s="761">
        <v>53484.360569354954</v>
      </c>
      <c r="AR140" s="734" t="s">
        <v>257</v>
      </c>
      <c r="AS140" s="734" t="s">
        <v>257</v>
      </c>
      <c r="AT140" s="767">
        <f aca="true" t="shared" si="83" ref="AT140">+AO140</f>
        <v>106560.2551279872</v>
      </c>
      <c r="AU140" s="734" t="s">
        <v>259</v>
      </c>
      <c r="AV140" s="767">
        <f aca="true" t="shared" si="84" ref="AV140">+AT140</f>
        <v>106560.2551279872</v>
      </c>
      <c r="AW140" s="734" t="s">
        <v>260</v>
      </c>
      <c r="AX140" s="758">
        <f>+AQ140+AP140</f>
        <v>106560.2551279872</v>
      </c>
      <c r="AY140" s="761">
        <f aca="true" t="shared" si="85" ref="AY140">+AX140</f>
        <v>106560.2551279872</v>
      </c>
      <c r="AZ140" s="764"/>
    </row>
    <row r="141" spans="1:52" ht="17.25" customHeight="1">
      <c r="A141" s="780"/>
      <c r="B141" s="735"/>
      <c r="C141" s="724"/>
      <c r="D141" s="106" t="s">
        <v>6</v>
      </c>
      <c r="E141" s="40">
        <v>2181661</v>
      </c>
      <c r="F141" s="40"/>
      <c r="G141" s="40"/>
      <c r="H141" s="40"/>
      <c r="I141" s="40"/>
      <c r="J141" s="40"/>
      <c r="K141" s="40"/>
      <c r="L141" s="40"/>
      <c r="M141" s="40">
        <v>2181661</v>
      </c>
      <c r="N141" s="40">
        <v>2181661</v>
      </c>
      <c r="O141" s="40" t="b">
        <f t="shared" si="75"/>
        <v>1</v>
      </c>
      <c r="P141" s="40">
        <v>2181661</v>
      </c>
      <c r="Q141" s="40"/>
      <c r="R141" s="40"/>
      <c r="S141" s="40"/>
      <c r="T141" s="116"/>
      <c r="U141" s="112"/>
      <c r="V141" s="36"/>
      <c r="W141" s="36"/>
      <c r="X141" s="36"/>
      <c r="Y141" s="36"/>
      <c r="Z141" s="36"/>
      <c r="AA141" s="196">
        <v>66445</v>
      </c>
      <c r="AB141" s="196">
        <v>1067568</v>
      </c>
      <c r="AC141" s="196">
        <v>1067568</v>
      </c>
      <c r="AD141" s="196"/>
      <c r="AE141" s="196"/>
      <c r="AF141" s="36"/>
      <c r="AG141" s="116"/>
      <c r="AH141" s="774"/>
      <c r="AI141" s="735"/>
      <c r="AJ141" s="735"/>
      <c r="AK141" s="741"/>
      <c r="AL141" s="735"/>
      <c r="AM141" s="735"/>
      <c r="AN141" s="777"/>
      <c r="AO141" s="735"/>
      <c r="AP141" s="766"/>
      <c r="AQ141" s="762"/>
      <c r="AR141" s="735"/>
      <c r="AS141" s="735"/>
      <c r="AT141" s="735"/>
      <c r="AU141" s="735"/>
      <c r="AV141" s="735"/>
      <c r="AW141" s="735"/>
      <c r="AX141" s="759"/>
      <c r="AY141" s="762"/>
      <c r="AZ141" s="764"/>
    </row>
    <row r="142" spans="1:52" ht="17.25" customHeight="1">
      <c r="A142" s="780"/>
      <c r="B142" s="735"/>
      <c r="C142" s="724"/>
      <c r="D142" s="106" t="s">
        <v>95</v>
      </c>
      <c r="E142" s="40">
        <v>0</v>
      </c>
      <c r="F142" s="38"/>
      <c r="G142" s="38"/>
      <c r="H142" s="38"/>
      <c r="I142" s="38"/>
      <c r="J142" s="38"/>
      <c r="K142" s="38"/>
      <c r="L142" s="38"/>
      <c r="M142" s="40">
        <v>0</v>
      </c>
      <c r="N142" s="40">
        <v>0</v>
      </c>
      <c r="O142" s="40" t="b">
        <f t="shared" si="75"/>
        <v>1</v>
      </c>
      <c r="P142" s="40">
        <v>0</v>
      </c>
      <c r="Q142" s="38"/>
      <c r="R142" s="38"/>
      <c r="S142" s="38"/>
      <c r="T142" s="117"/>
      <c r="U142" s="113"/>
      <c r="V142" s="41"/>
      <c r="W142" s="41"/>
      <c r="X142" s="41"/>
      <c r="Y142" s="41"/>
      <c r="Z142" s="41"/>
      <c r="AA142" s="41">
        <v>0</v>
      </c>
      <c r="AB142" s="41">
        <v>0</v>
      </c>
      <c r="AC142" s="41">
        <v>0</v>
      </c>
      <c r="AD142" s="41"/>
      <c r="AE142" s="41"/>
      <c r="AF142" s="41"/>
      <c r="AG142" s="117"/>
      <c r="AH142" s="774"/>
      <c r="AI142" s="735"/>
      <c r="AJ142" s="735"/>
      <c r="AK142" s="741"/>
      <c r="AL142" s="735"/>
      <c r="AM142" s="735"/>
      <c r="AN142" s="777"/>
      <c r="AO142" s="735"/>
      <c r="AP142" s="766"/>
      <c r="AQ142" s="762"/>
      <c r="AR142" s="735"/>
      <c r="AS142" s="735"/>
      <c r="AT142" s="735"/>
      <c r="AU142" s="735"/>
      <c r="AV142" s="735"/>
      <c r="AW142" s="735"/>
      <c r="AX142" s="759"/>
      <c r="AY142" s="762"/>
      <c r="AZ142" s="764"/>
    </row>
    <row r="143" spans="1:52" ht="17.25" customHeight="1">
      <c r="A143" s="780"/>
      <c r="B143" s="735"/>
      <c r="C143" s="724"/>
      <c r="D143" s="106" t="s">
        <v>7</v>
      </c>
      <c r="E143" s="40">
        <v>0</v>
      </c>
      <c r="F143" s="38"/>
      <c r="G143" s="38"/>
      <c r="H143" s="38"/>
      <c r="I143" s="38"/>
      <c r="J143" s="38"/>
      <c r="K143" s="38"/>
      <c r="L143" s="38"/>
      <c r="M143" s="40">
        <v>0</v>
      </c>
      <c r="N143" s="40">
        <v>0</v>
      </c>
      <c r="O143" s="40" t="b">
        <f t="shared" si="75"/>
        <v>1</v>
      </c>
      <c r="P143" s="40">
        <v>0</v>
      </c>
      <c r="Q143" s="38"/>
      <c r="R143" s="38"/>
      <c r="S143" s="38"/>
      <c r="T143" s="117"/>
      <c r="U143" s="113"/>
      <c r="V143" s="41"/>
      <c r="W143" s="41"/>
      <c r="X143" s="41"/>
      <c r="Y143" s="41"/>
      <c r="Z143" s="41"/>
      <c r="AA143" s="41">
        <v>0</v>
      </c>
      <c r="AB143" s="41">
        <v>0</v>
      </c>
      <c r="AC143" s="41">
        <v>0</v>
      </c>
      <c r="AD143" s="41"/>
      <c r="AE143" s="41"/>
      <c r="AF143" s="41"/>
      <c r="AG143" s="117"/>
      <c r="AH143" s="774"/>
      <c r="AI143" s="735"/>
      <c r="AJ143" s="735"/>
      <c r="AK143" s="741"/>
      <c r="AL143" s="735"/>
      <c r="AM143" s="735"/>
      <c r="AN143" s="777"/>
      <c r="AO143" s="735"/>
      <c r="AP143" s="766"/>
      <c r="AQ143" s="762"/>
      <c r="AR143" s="735"/>
      <c r="AS143" s="735"/>
      <c r="AT143" s="735"/>
      <c r="AU143" s="735"/>
      <c r="AV143" s="735"/>
      <c r="AW143" s="735"/>
      <c r="AX143" s="759"/>
      <c r="AY143" s="762"/>
      <c r="AZ143" s="764"/>
    </row>
    <row r="144" spans="1:52" ht="17.25" customHeight="1">
      <c r="A144" s="780"/>
      <c r="B144" s="735"/>
      <c r="C144" s="724"/>
      <c r="D144" s="106" t="s">
        <v>96</v>
      </c>
      <c r="E144" s="153">
        <v>17</v>
      </c>
      <c r="F144" s="154"/>
      <c r="G144" s="154"/>
      <c r="H144" s="154"/>
      <c r="I144" s="154"/>
      <c r="J144" s="154"/>
      <c r="K144" s="154"/>
      <c r="L144" s="154"/>
      <c r="M144" s="153">
        <v>17</v>
      </c>
      <c r="N144" s="153">
        <v>17</v>
      </c>
      <c r="O144" s="40" t="b">
        <f t="shared" si="75"/>
        <v>1</v>
      </c>
      <c r="P144" s="153">
        <v>17</v>
      </c>
      <c r="Q144" s="154"/>
      <c r="R144" s="154"/>
      <c r="S144" s="154"/>
      <c r="T144" s="155"/>
      <c r="U144" s="156"/>
      <c r="V144" s="157"/>
      <c r="W144" s="157"/>
      <c r="X144" s="157"/>
      <c r="Y144" s="157"/>
      <c r="Z144" s="157"/>
      <c r="AA144" s="197">
        <v>2</v>
      </c>
      <c r="AB144" s="197">
        <v>2</v>
      </c>
      <c r="AC144" s="197">
        <v>4</v>
      </c>
      <c r="AD144" s="197"/>
      <c r="AE144" s="197"/>
      <c r="AF144" s="157"/>
      <c r="AG144" s="155"/>
      <c r="AH144" s="774"/>
      <c r="AI144" s="735"/>
      <c r="AJ144" s="735"/>
      <c r="AK144" s="741"/>
      <c r="AL144" s="735"/>
      <c r="AM144" s="735"/>
      <c r="AN144" s="777"/>
      <c r="AO144" s="735"/>
      <c r="AP144" s="766"/>
      <c r="AQ144" s="762"/>
      <c r="AR144" s="735"/>
      <c r="AS144" s="735"/>
      <c r="AT144" s="735"/>
      <c r="AU144" s="735"/>
      <c r="AV144" s="735"/>
      <c r="AW144" s="735"/>
      <c r="AX144" s="759"/>
      <c r="AY144" s="762"/>
      <c r="AZ144" s="764"/>
    </row>
    <row r="145" spans="1:52" ht="17.25" customHeight="1">
      <c r="A145" s="780"/>
      <c r="B145" s="735"/>
      <c r="C145" s="724"/>
      <c r="D145" s="106" t="s">
        <v>99</v>
      </c>
      <c r="E145" s="153">
        <v>2181661</v>
      </c>
      <c r="F145" s="154"/>
      <c r="G145" s="154"/>
      <c r="H145" s="154"/>
      <c r="I145" s="154"/>
      <c r="J145" s="154"/>
      <c r="K145" s="154"/>
      <c r="L145" s="154"/>
      <c r="M145" s="153">
        <v>2181661</v>
      </c>
      <c r="N145" s="153">
        <v>2181661</v>
      </c>
      <c r="O145" s="40" t="b">
        <f t="shared" si="75"/>
        <v>1</v>
      </c>
      <c r="P145" s="153">
        <v>2181661</v>
      </c>
      <c r="Q145" s="154"/>
      <c r="R145" s="154"/>
      <c r="S145" s="154"/>
      <c r="T145" s="155"/>
      <c r="U145" s="156"/>
      <c r="V145" s="157"/>
      <c r="W145" s="157"/>
      <c r="X145" s="157"/>
      <c r="Y145" s="157"/>
      <c r="Z145" s="157"/>
      <c r="AA145" s="197">
        <v>66445</v>
      </c>
      <c r="AB145" s="197">
        <v>1117078</v>
      </c>
      <c r="AC145" s="197">
        <v>1117078</v>
      </c>
      <c r="AD145" s="197"/>
      <c r="AE145" s="197"/>
      <c r="AF145" s="157"/>
      <c r="AG145" s="155"/>
      <c r="AH145" s="775"/>
      <c r="AI145" s="736"/>
      <c r="AJ145" s="736"/>
      <c r="AK145" s="742"/>
      <c r="AL145" s="736"/>
      <c r="AM145" s="736"/>
      <c r="AN145" s="778"/>
      <c r="AO145" s="736"/>
      <c r="AP145" s="766"/>
      <c r="AQ145" s="763"/>
      <c r="AR145" s="736"/>
      <c r="AS145" s="736"/>
      <c r="AT145" s="736"/>
      <c r="AU145" s="736"/>
      <c r="AV145" s="736"/>
      <c r="AW145" s="736"/>
      <c r="AX145" s="760"/>
      <c r="AY145" s="763"/>
      <c r="AZ145" s="764"/>
    </row>
    <row r="146" spans="1:52" ht="17.25" customHeight="1">
      <c r="A146" s="780"/>
      <c r="B146" s="735"/>
      <c r="C146" s="724" t="s">
        <v>226</v>
      </c>
      <c r="D146" s="106" t="s">
        <v>94</v>
      </c>
      <c r="E146" s="40">
        <v>61</v>
      </c>
      <c r="F146" s="40"/>
      <c r="G146" s="40"/>
      <c r="H146" s="40"/>
      <c r="I146" s="40"/>
      <c r="J146" s="40"/>
      <c r="K146" s="40"/>
      <c r="L146" s="40"/>
      <c r="M146" s="40">
        <v>61</v>
      </c>
      <c r="N146" s="40">
        <v>61</v>
      </c>
      <c r="O146" s="40" t="b">
        <f t="shared" si="75"/>
        <v>1</v>
      </c>
      <c r="P146" s="40">
        <v>61</v>
      </c>
      <c r="Q146" s="40"/>
      <c r="R146" s="40"/>
      <c r="S146" s="109"/>
      <c r="T146" s="115"/>
      <c r="U146" s="111"/>
      <c r="V146" s="110"/>
      <c r="W146" s="110"/>
      <c r="X146" s="110"/>
      <c r="Y146" s="110"/>
      <c r="Z146" s="110"/>
      <c r="AA146" s="196">
        <v>6</v>
      </c>
      <c r="AB146" s="196">
        <v>6</v>
      </c>
      <c r="AC146" s="196">
        <v>20</v>
      </c>
      <c r="AD146" s="196"/>
      <c r="AE146" s="196"/>
      <c r="AF146" s="110"/>
      <c r="AG146" s="115"/>
      <c r="AH146" s="773" t="s">
        <v>226</v>
      </c>
      <c r="AI146" s="734" t="s">
        <v>404</v>
      </c>
      <c r="AJ146" s="734" t="s">
        <v>257</v>
      </c>
      <c r="AK146" s="740" t="s">
        <v>386</v>
      </c>
      <c r="AL146" s="734" t="str">
        <f aca="true" t="shared" si="86" ref="AL146">+AH146</f>
        <v>4-SAN CRISTOBAL</v>
      </c>
      <c r="AM146" s="734" t="s">
        <v>257</v>
      </c>
      <c r="AN146" s="776" t="s">
        <v>286</v>
      </c>
      <c r="AO146" s="767">
        <f aca="true" t="shared" si="87" ref="AO146">+AP146+AQ146</f>
        <v>401944.11266012175</v>
      </c>
      <c r="AP146" s="766">
        <v>194318.4581474821</v>
      </c>
      <c r="AQ146" s="761">
        <v>207625.65451263968</v>
      </c>
      <c r="AR146" s="734" t="s">
        <v>257</v>
      </c>
      <c r="AS146" s="734" t="s">
        <v>257</v>
      </c>
      <c r="AT146" s="767">
        <f aca="true" t="shared" si="88" ref="AT146">+AO146</f>
        <v>401944.11266012175</v>
      </c>
      <c r="AU146" s="734" t="s">
        <v>259</v>
      </c>
      <c r="AV146" s="767">
        <f aca="true" t="shared" si="89" ref="AV146">+AT146</f>
        <v>401944.11266012175</v>
      </c>
      <c r="AW146" s="734" t="s">
        <v>260</v>
      </c>
      <c r="AX146" s="758">
        <f>+AQ146+AP146</f>
        <v>401944.11266012175</v>
      </c>
      <c r="AY146" s="761">
        <f aca="true" t="shared" si="90" ref="AY146">+AX146</f>
        <v>401944.11266012175</v>
      </c>
      <c r="AZ146" s="764"/>
    </row>
    <row r="147" spans="1:52" ht="17.25" customHeight="1">
      <c r="A147" s="780"/>
      <c r="B147" s="735"/>
      <c r="C147" s="724"/>
      <c r="D147" s="106" t="s">
        <v>6</v>
      </c>
      <c r="E147" s="40">
        <v>7916955</v>
      </c>
      <c r="F147" s="40"/>
      <c r="G147" s="40"/>
      <c r="H147" s="40"/>
      <c r="I147" s="40"/>
      <c r="J147" s="40"/>
      <c r="K147" s="40"/>
      <c r="L147" s="40"/>
      <c r="M147" s="40">
        <v>7916955</v>
      </c>
      <c r="N147" s="40">
        <v>7916955</v>
      </c>
      <c r="O147" s="40" t="b">
        <f t="shared" si="75"/>
        <v>1</v>
      </c>
      <c r="P147" s="40">
        <v>7916955</v>
      </c>
      <c r="Q147" s="40"/>
      <c r="R147" s="40"/>
      <c r="S147" s="40"/>
      <c r="T147" s="116"/>
      <c r="U147" s="112"/>
      <c r="V147" s="36"/>
      <c r="W147" s="36"/>
      <c r="X147" s="36"/>
      <c r="Y147" s="36"/>
      <c r="Z147" s="36"/>
      <c r="AA147" s="196">
        <v>199336</v>
      </c>
      <c r="AB147" s="196">
        <v>5337839</v>
      </c>
      <c r="AC147" s="196">
        <v>5337839</v>
      </c>
      <c r="AD147" s="196"/>
      <c r="AE147" s="196"/>
      <c r="AF147" s="36"/>
      <c r="AG147" s="116"/>
      <c r="AH147" s="774"/>
      <c r="AI147" s="735"/>
      <c r="AJ147" s="735"/>
      <c r="AK147" s="741"/>
      <c r="AL147" s="735"/>
      <c r="AM147" s="735"/>
      <c r="AN147" s="777"/>
      <c r="AO147" s="735"/>
      <c r="AP147" s="766"/>
      <c r="AQ147" s="762"/>
      <c r="AR147" s="735"/>
      <c r="AS147" s="735"/>
      <c r="AT147" s="735"/>
      <c r="AU147" s="735"/>
      <c r="AV147" s="735"/>
      <c r="AW147" s="735"/>
      <c r="AX147" s="759"/>
      <c r="AY147" s="762"/>
      <c r="AZ147" s="764"/>
    </row>
    <row r="148" spans="1:52" ht="17.25" customHeight="1">
      <c r="A148" s="780"/>
      <c r="B148" s="735"/>
      <c r="C148" s="724"/>
      <c r="D148" s="106" t="s">
        <v>95</v>
      </c>
      <c r="E148" s="40">
        <v>0</v>
      </c>
      <c r="F148" s="38"/>
      <c r="G148" s="38"/>
      <c r="H148" s="38"/>
      <c r="I148" s="38"/>
      <c r="J148" s="38"/>
      <c r="K148" s="38"/>
      <c r="L148" s="38"/>
      <c r="M148" s="40">
        <v>0</v>
      </c>
      <c r="N148" s="40">
        <v>0</v>
      </c>
      <c r="O148" s="40" t="b">
        <f t="shared" si="75"/>
        <v>1</v>
      </c>
      <c r="P148" s="40">
        <v>0</v>
      </c>
      <c r="Q148" s="38"/>
      <c r="R148" s="38"/>
      <c r="S148" s="38"/>
      <c r="T148" s="117"/>
      <c r="U148" s="113"/>
      <c r="V148" s="41"/>
      <c r="W148" s="41"/>
      <c r="X148" s="41"/>
      <c r="Y148" s="41"/>
      <c r="Z148" s="41"/>
      <c r="AA148" s="41">
        <v>0</v>
      </c>
      <c r="AB148" s="41">
        <v>0</v>
      </c>
      <c r="AC148" s="41">
        <v>0</v>
      </c>
      <c r="AD148" s="41"/>
      <c r="AE148" s="41"/>
      <c r="AF148" s="41"/>
      <c r="AG148" s="117"/>
      <c r="AH148" s="774"/>
      <c r="AI148" s="735"/>
      <c r="AJ148" s="735"/>
      <c r="AK148" s="741"/>
      <c r="AL148" s="735"/>
      <c r="AM148" s="735"/>
      <c r="AN148" s="777"/>
      <c r="AO148" s="735"/>
      <c r="AP148" s="766"/>
      <c r="AQ148" s="762"/>
      <c r="AR148" s="735"/>
      <c r="AS148" s="735"/>
      <c r="AT148" s="735"/>
      <c r="AU148" s="735"/>
      <c r="AV148" s="735"/>
      <c r="AW148" s="735"/>
      <c r="AX148" s="759"/>
      <c r="AY148" s="762"/>
      <c r="AZ148" s="764"/>
    </row>
    <row r="149" spans="1:52" ht="17.25" customHeight="1">
      <c r="A149" s="780"/>
      <c r="B149" s="735"/>
      <c r="C149" s="724"/>
      <c r="D149" s="106" t="s">
        <v>7</v>
      </c>
      <c r="E149" s="40">
        <v>0</v>
      </c>
      <c r="F149" s="38"/>
      <c r="G149" s="38"/>
      <c r="H149" s="38"/>
      <c r="I149" s="38"/>
      <c r="J149" s="38"/>
      <c r="K149" s="38"/>
      <c r="L149" s="38"/>
      <c r="M149" s="40">
        <v>0</v>
      </c>
      <c r="N149" s="40">
        <v>0</v>
      </c>
      <c r="O149" s="40" t="b">
        <f t="shared" si="75"/>
        <v>1</v>
      </c>
      <c r="P149" s="40">
        <v>0</v>
      </c>
      <c r="Q149" s="38"/>
      <c r="R149" s="38"/>
      <c r="S149" s="38"/>
      <c r="T149" s="117"/>
      <c r="U149" s="113"/>
      <c r="V149" s="41"/>
      <c r="W149" s="41"/>
      <c r="X149" s="41"/>
      <c r="Y149" s="41"/>
      <c r="Z149" s="41"/>
      <c r="AA149" s="41">
        <v>0</v>
      </c>
      <c r="AB149" s="41">
        <v>0</v>
      </c>
      <c r="AC149" s="41">
        <v>0</v>
      </c>
      <c r="AD149" s="41"/>
      <c r="AE149" s="41"/>
      <c r="AF149" s="41"/>
      <c r="AG149" s="117"/>
      <c r="AH149" s="774"/>
      <c r="AI149" s="735"/>
      <c r="AJ149" s="735"/>
      <c r="AK149" s="741"/>
      <c r="AL149" s="735"/>
      <c r="AM149" s="735"/>
      <c r="AN149" s="777"/>
      <c r="AO149" s="735"/>
      <c r="AP149" s="766"/>
      <c r="AQ149" s="762"/>
      <c r="AR149" s="735"/>
      <c r="AS149" s="735"/>
      <c r="AT149" s="735"/>
      <c r="AU149" s="735"/>
      <c r="AV149" s="735"/>
      <c r="AW149" s="735"/>
      <c r="AX149" s="759"/>
      <c r="AY149" s="762"/>
      <c r="AZ149" s="764"/>
    </row>
    <row r="150" spans="1:52" ht="17.25" customHeight="1">
      <c r="A150" s="780"/>
      <c r="B150" s="735"/>
      <c r="C150" s="724"/>
      <c r="D150" s="106" t="s">
        <v>96</v>
      </c>
      <c r="E150" s="153">
        <v>61</v>
      </c>
      <c r="F150" s="154"/>
      <c r="G150" s="154"/>
      <c r="H150" s="154"/>
      <c r="I150" s="154"/>
      <c r="J150" s="154"/>
      <c r="K150" s="154"/>
      <c r="L150" s="154"/>
      <c r="M150" s="153">
        <v>61</v>
      </c>
      <c r="N150" s="153">
        <v>61</v>
      </c>
      <c r="O150" s="40" t="b">
        <f t="shared" si="75"/>
        <v>1</v>
      </c>
      <c r="P150" s="153">
        <v>61</v>
      </c>
      <c r="Q150" s="154"/>
      <c r="R150" s="154"/>
      <c r="S150" s="154"/>
      <c r="T150" s="155"/>
      <c r="U150" s="156"/>
      <c r="V150" s="157"/>
      <c r="W150" s="157"/>
      <c r="X150" s="157"/>
      <c r="Y150" s="157"/>
      <c r="Z150" s="157"/>
      <c r="AA150" s="197">
        <v>6</v>
      </c>
      <c r="AB150" s="197">
        <v>6</v>
      </c>
      <c r="AC150" s="197">
        <v>20</v>
      </c>
      <c r="AD150" s="197"/>
      <c r="AE150" s="197"/>
      <c r="AF150" s="157"/>
      <c r="AG150" s="155"/>
      <c r="AH150" s="774"/>
      <c r="AI150" s="735"/>
      <c r="AJ150" s="735"/>
      <c r="AK150" s="741"/>
      <c r="AL150" s="735"/>
      <c r="AM150" s="735"/>
      <c r="AN150" s="777"/>
      <c r="AO150" s="735"/>
      <c r="AP150" s="766"/>
      <c r="AQ150" s="762"/>
      <c r="AR150" s="735"/>
      <c r="AS150" s="735"/>
      <c r="AT150" s="735"/>
      <c r="AU150" s="735"/>
      <c r="AV150" s="735"/>
      <c r="AW150" s="735"/>
      <c r="AX150" s="759"/>
      <c r="AY150" s="762"/>
      <c r="AZ150" s="764"/>
    </row>
    <row r="151" spans="1:52" ht="17.25" customHeight="1">
      <c r="A151" s="780"/>
      <c r="B151" s="735"/>
      <c r="C151" s="724"/>
      <c r="D151" s="106" t="s">
        <v>99</v>
      </c>
      <c r="E151" s="153">
        <v>7916955</v>
      </c>
      <c r="F151" s="154"/>
      <c r="G151" s="154"/>
      <c r="H151" s="154"/>
      <c r="I151" s="154"/>
      <c r="J151" s="154"/>
      <c r="K151" s="154"/>
      <c r="L151" s="154"/>
      <c r="M151" s="153">
        <v>7916955</v>
      </c>
      <c r="N151" s="153">
        <v>7916955</v>
      </c>
      <c r="O151" s="40" t="b">
        <f t="shared" si="75"/>
        <v>1</v>
      </c>
      <c r="P151" s="153">
        <v>7916955</v>
      </c>
      <c r="Q151" s="154"/>
      <c r="R151" s="154"/>
      <c r="S151" s="154"/>
      <c r="T151" s="155"/>
      <c r="U151" s="156"/>
      <c r="V151" s="157"/>
      <c r="W151" s="157"/>
      <c r="X151" s="157"/>
      <c r="Y151" s="157"/>
      <c r="Z151" s="157"/>
      <c r="AA151" s="197">
        <v>199336</v>
      </c>
      <c r="AB151" s="197">
        <v>3351235</v>
      </c>
      <c r="AC151" s="197">
        <v>3351235</v>
      </c>
      <c r="AD151" s="197"/>
      <c r="AE151" s="197"/>
      <c r="AF151" s="157"/>
      <c r="AG151" s="155"/>
      <c r="AH151" s="775"/>
      <c r="AI151" s="736"/>
      <c r="AJ151" s="736"/>
      <c r="AK151" s="742"/>
      <c r="AL151" s="736"/>
      <c r="AM151" s="736"/>
      <c r="AN151" s="778"/>
      <c r="AO151" s="736"/>
      <c r="AP151" s="766"/>
      <c r="AQ151" s="763"/>
      <c r="AR151" s="736"/>
      <c r="AS151" s="736"/>
      <c r="AT151" s="736"/>
      <c r="AU151" s="736"/>
      <c r="AV151" s="736"/>
      <c r="AW151" s="736"/>
      <c r="AX151" s="760"/>
      <c r="AY151" s="763"/>
      <c r="AZ151" s="764"/>
    </row>
    <row r="152" spans="1:52" ht="17.25" customHeight="1">
      <c r="A152" s="780"/>
      <c r="B152" s="735"/>
      <c r="C152" s="724" t="s">
        <v>227</v>
      </c>
      <c r="D152" s="106" t="s">
        <v>94</v>
      </c>
      <c r="E152" s="40">
        <v>20</v>
      </c>
      <c r="F152" s="40"/>
      <c r="G152" s="40"/>
      <c r="H152" s="40"/>
      <c r="I152" s="40"/>
      <c r="J152" s="40"/>
      <c r="K152" s="40"/>
      <c r="L152" s="40"/>
      <c r="M152" s="40">
        <v>20</v>
      </c>
      <c r="N152" s="40">
        <v>20</v>
      </c>
      <c r="O152" s="40" t="b">
        <f t="shared" si="75"/>
        <v>1</v>
      </c>
      <c r="P152" s="40">
        <v>20</v>
      </c>
      <c r="Q152" s="40"/>
      <c r="R152" s="40"/>
      <c r="S152" s="109"/>
      <c r="T152" s="115"/>
      <c r="U152" s="111"/>
      <c r="V152" s="110"/>
      <c r="W152" s="110"/>
      <c r="X152" s="110"/>
      <c r="Y152" s="110"/>
      <c r="Z152" s="110"/>
      <c r="AA152" s="196">
        <v>2</v>
      </c>
      <c r="AB152" s="196">
        <v>2</v>
      </c>
      <c r="AC152" s="196">
        <v>6</v>
      </c>
      <c r="AD152" s="196"/>
      <c r="AE152" s="196"/>
      <c r="AF152" s="110"/>
      <c r="AG152" s="115"/>
      <c r="AH152" s="773" t="s">
        <v>227</v>
      </c>
      <c r="AI152" s="734" t="s">
        <v>405</v>
      </c>
      <c r="AJ152" s="734" t="s">
        <v>257</v>
      </c>
      <c r="AK152" s="740" t="s">
        <v>386</v>
      </c>
      <c r="AL152" s="734" t="str">
        <f aca="true" t="shared" si="91" ref="AL152">+AH152</f>
        <v>5-USME</v>
      </c>
      <c r="AM152" s="734" t="s">
        <v>257</v>
      </c>
      <c r="AN152" s="776" t="s">
        <v>286</v>
      </c>
      <c r="AO152" s="767">
        <f aca="true" t="shared" si="92" ref="AO152">+AP152+AQ152</f>
        <v>372602.40687775135</v>
      </c>
      <c r="AP152" s="766">
        <v>181364.0395199765</v>
      </c>
      <c r="AQ152" s="761">
        <v>191238.3673577748</v>
      </c>
      <c r="AR152" s="734" t="s">
        <v>257</v>
      </c>
      <c r="AS152" s="734" t="s">
        <v>257</v>
      </c>
      <c r="AT152" s="767">
        <f aca="true" t="shared" si="93" ref="AT152">+AO152</f>
        <v>372602.40687775135</v>
      </c>
      <c r="AU152" s="734" t="s">
        <v>259</v>
      </c>
      <c r="AV152" s="767">
        <f aca="true" t="shared" si="94" ref="AV152">+AT152</f>
        <v>372602.40687775135</v>
      </c>
      <c r="AW152" s="734" t="s">
        <v>260</v>
      </c>
      <c r="AX152" s="758">
        <f>+AQ152+AP152</f>
        <v>372602.40687775135</v>
      </c>
      <c r="AY152" s="761">
        <f aca="true" t="shared" si="95" ref="AY152">+AX152</f>
        <v>372602.40687775135</v>
      </c>
      <c r="AZ152" s="764"/>
    </row>
    <row r="153" spans="1:52" ht="17.25" customHeight="1">
      <c r="A153" s="780"/>
      <c r="B153" s="735"/>
      <c r="C153" s="724"/>
      <c r="D153" s="106" t="s">
        <v>6</v>
      </c>
      <c r="E153" s="40">
        <v>2631488</v>
      </c>
      <c r="F153" s="40"/>
      <c r="G153" s="40"/>
      <c r="H153" s="40"/>
      <c r="I153" s="40"/>
      <c r="J153" s="40"/>
      <c r="K153" s="40"/>
      <c r="L153" s="40"/>
      <c r="M153" s="40">
        <v>2631488</v>
      </c>
      <c r="N153" s="40">
        <v>2631488</v>
      </c>
      <c r="O153" s="40" t="b">
        <f t="shared" si="75"/>
        <v>1</v>
      </c>
      <c r="P153" s="40">
        <v>2631488</v>
      </c>
      <c r="Q153" s="40"/>
      <c r="R153" s="40"/>
      <c r="S153" s="40"/>
      <c r="T153" s="116"/>
      <c r="U153" s="112"/>
      <c r="V153" s="36"/>
      <c r="W153" s="36"/>
      <c r="X153" s="36"/>
      <c r="Y153" s="36"/>
      <c r="Z153" s="36"/>
      <c r="AA153" s="196">
        <v>66445</v>
      </c>
      <c r="AB153" s="196">
        <v>1601352</v>
      </c>
      <c r="AC153" s="196">
        <v>1601352</v>
      </c>
      <c r="AD153" s="196"/>
      <c r="AE153" s="196"/>
      <c r="AF153" s="36"/>
      <c r="AG153" s="116"/>
      <c r="AH153" s="774"/>
      <c r="AI153" s="735"/>
      <c r="AJ153" s="735"/>
      <c r="AK153" s="741"/>
      <c r="AL153" s="735"/>
      <c r="AM153" s="735"/>
      <c r="AN153" s="777"/>
      <c r="AO153" s="735"/>
      <c r="AP153" s="766"/>
      <c r="AQ153" s="762"/>
      <c r="AR153" s="735"/>
      <c r="AS153" s="735"/>
      <c r="AT153" s="735"/>
      <c r="AU153" s="735"/>
      <c r="AV153" s="735"/>
      <c r="AW153" s="735"/>
      <c r="AX153" s="759"/>
      <c r="AY153" s="762"/>
      <c r="AZ153" s="764"/>
    </row>
    <row r="154" spans="1:52" ht="17.25" customHeight="1">
      <c r="A154" s="780"/>
      <c r="B154" s="735"/>
      <c r="C154" s="724"/>
      <c r="D154" s="106" t="s">
        <v>95</v>
      </c>
      <c r="E154" s="40">
        <v>0</v>
      </c>
      <c r="F154" s="38"/>
      <c r="G154" s="38"/>
      <c r="H154" s="38"/>
      <c r="I154" s="38"/>
      <c r="J154" s="38"/>
      <c r="K154" s="38"/>
      <c r="L154" s="38"/>
      <c r="M154" s="40">
        <v>0</v>
      </c>
      <c r="N154" s="40">
        <v>0</v>
      </c>
      <c r="O154" s="40" t="b">
        <f t="shared" si="75"/>
        <v>1</v>
      </c>
      <c r="P154" s="40">
        <v>0</v>
      </c>
      <c r="Q154" s="38"/>
      <c r="R154" s="38"/>
      <c r="S154" s="38"/>
      <c r="T154" s="117"/>
      <c r="U154" s="113"/>
      <c r="V154" s="41"/>
      <c r="W154" s="41"/>
      <c r="X154" s="41"/>
      <c r="Y154" s="41"/>
      <c r="Z154" s="41"/>
      <c r="AA154" s="41">
        <v>0</v>
      </c>
      <c r="AB154" s="41">
        <v>0</v>
      </c>
      <c r="AC154" s="41">
        <v>0</v>
      </c>
      <c r="AD154" s="41"/>
      <c r="AE154" s="41"/>
      <c r="AF154" s="41"/>
      <c r="AG154" s="117"/>
      <c r="AH154" s="774"/>
      <c r="AI154" s="735"/>
      <c r="AJ154" s="735"/>
      <c r="AK154" s="741"/>
      <c r="AL154" s="735"/>
      <c r="AM154" s="735"/>
      <c r="AN154" s="777"/>
      <c r="AO154" s="735"/>
      <c r="AP154" s="766"/>
      <c r="AQ154" s="762"/>
      <c r="AR154" s="735"/>
      <c r="AS154" s="735"/>
      <c r="AT154" s="735"/>
      <c r="AU154" s="735"/>
      <c r="AV154" s="735"/>
      <c r="AW154" s="735"/>
      <c r="AX154" s="759"/>
      <c r="AY154" s="762"/>
      <c r="AZ154" s="764"/>
    </row>
    <row r="155" spans="1:52" ht="17.25" customHeight="1">
      <c r="A155" s="780"/>
      <c r="B155" s="735"/>
      <c r="C155" s="724"/>
      <c r="D155" s="106" t="s">
        <v>7</v>
      </c>
      <c r="E155" s="40">
        <v>0</v>
      </c>
      <c r="F155" s="38"/>
      <c r="G155" s="38"/>
      <c r="H155" s="38"/>
      <c r="I155" s="38"/>
      <c r="J155" s="38"/>
      <c r="K155" s="38"/>
      <c r="L155" s="38"/>
      <c r="M155" s="40">
        <v>0</v>
      </c>
      <c r="N155" s="40">
        <v>0</v>
      </c>
      <c r="O155" s="40" t="b">
        <f t="shared" si="75"/>
        <v>1</v>
      </c>
      <c r="P155" s="40">
        <v>0</v>
      </c>
      <c r="Q155" s="38"/>
      <c r="R155" s="38"/>
      <c r="S155" s="38"/>
      <c r="T155" s="117"/>
      <c r="U155" s="113"/>
      <c r="V155" s="41"/>
      <c r="W155" s="41"/>
      <c r="X155" s="41"/>
      <c r="Y155" s="41"/>
      <c r="Z155" s="41"/>
      <c r="AA155" s="41">
        <v>0</v>
      </c>
      <c r="AB155" s="41">
        <v>0</v>
      </c>
      <c r="AC155" s="41">
        <v>0</v>
      </c>
      <c r="AD155" s="41"/>
      <c r="AE155" s="41"/>
      <c r="AF155" s="41"/>
      <c r="AG155" s="117"/>
      <c r="AH155" s="774"/>
      <c r="AI155" s="735"/>
      <c r="AJ155" s="735"/>
      <c r="AK155" s="741"/>
      <c r="AL155" s="735"/>
      <c r="AM155" s="735"/>
      <c r="AN155" s="777"/>
      <c r="AO155" s="735"/>
      <c r="AP155" s="766"/>
      <c r="AQ155" s="762"/>
      <c r="AR155" s="735"/>
      <c r="AS155" s="735"/>
      <c r="AT155" s="735"/>
      <c r="AU155" s="735"/>
      <c r="AV155" s="735"/>
      <c r="AW155" s="735"/>
      <c r="AX155" s="759"/>
      <c r="AY155" s="762"/>
      <c r="AZ155" s="764"/>
    </row>
    <row r="156" spans="1:52" ht="17.25" customHeight="1">
      <c r="A156" s="780"/>
      <c r="B156" s="735"/>
      <c r="C156" s="724"/>
      <c r="D156" s="106" t="s">
        <v>96</v>
      </c>
      <c r="E156" s="153">
        <v>20</v>
      </c>
      <c r="F156" s="154"/>
      <c r="G156" s="154"/>
      <c r="H156" s="154"/>
      <c r="I156" s="154"/>
      <c r="J156" s="154"/>
      <c r="K156" s="154"/>
      <c r="L156" s="154"/>
      <c r="M156" s="153">
        <v>20</v>
      </c>
      <c r="N156" s="153">
        <v>20</v>
      </c>
      <c r="O156" s="40" t="b">
        <f t="shared" si="75"/>
        <v>1</v>
      </c>
      <c r="P156" s="153">
        <v>20</v>
      </c>
      <c r="Q156" s="154"/>
      <c r="R156" s="154"/>
      <c r="S156" s="154"/>
      <c r="T156" s="155"/>
      <c r="U156" s="156"/>
      <c r="V156" s="157"/>
      <c r="W156" s="157"/>
      <c r="X156" s="157"/>
      <c r="Y156" s="157"/>
      <c r="Z156" s="157"/>
      <c r="AA156" s="197">
        <v>2</v>
      </c>
      <c r="AB156" s="197">
        <v>2</v>
      </c>
      <c r="AC156" s="197">
        <v>6</v>
      </c>
      <c r="AD156" s="197"/>
      <c r="AE156" s="197"/>
      <c r="AF156" s="157"/>
      <c r="AG156" s="155"/>
      <c r="AH156" s="774"/>
      <c r="AI156" s="735"/>
      <c r="AJ156" s="735"/>
      <c r="AK156" s="741"/>
      <c r="AL156" s="735"/>
      <c r="AM156" s="735"/>
      <c r="AN156" s="777"/>
      <c r="AO156" s="735"/>
      <c r="AP156" s="766"/>
      <c r="AQ156" s="762"/>
      <c r="AR156" s="735"/>
      <c r="AS156" s="735"/>
      <c r="AT156" s="735"/>
      <c r="AU156" s="735"/>
      <c r="AV156" s="735"/>
      <c r="AW156" s="735"/>
      <c r="AX156" s="759"/>
      <c r="AY156" s="762"/>
      <c r="AZ156" s="764"/>
    </row>
    <row r="157" spans="1:52" ht="17.25" customHeight="1">
      <c r="A157" s="780"/>
      <c r="B157" s="735"/>
      <c r="C157" s="724"/>
      <c r="D157" s="106" t="s">
        <v>99</v>
      </c>
      <c r="E157" s="153">
        <v>2631488</v>
      </c>
      <c r="F157" s="154"/>
      <c r="G157" s="154"/>
      <c r="H157" s="154"/>
      <c r="I157" s="154"/>
      <c r="J157" s="154"/>
      <c r="K157" s="154"/>
      <c r="L157" s="154"/>
      <c r="M157" s="153">
        <v>2631488</v>
      </c>
      <c r="N157" s="153">
        <v>2631488</v>
      </c>
      <c r="O157" s="40" t="b">
        <f t="shared" si="75"/>
        <v>1</v>
      </c>
      <c r="P157" s="153">
        <v>2631488</v>
      </c>
      <c r="Q157" s="154"/>
      <c r="R157" s="154"/>
      <c r="S157" s="154"/>
      <c r="T157" s="155"/>
      <c r="U157" s="156"/>
      <c r="V157" s="157"/>
      <c r="W157" s="157"/>
      <c r="X157" s="157"/>
      <c r="Y157" s="157"/>
      <c r="Z157" s="157"/>
      <c r="AA157" s="197">
        <v>66445</v>
      </c>
      <c r="AB157" s="197">
        <v>1117078</v>
      </c>
      <c r="AC157" s="197">
        <v>1117078</v>
      </c>
      <c r="AD157" s="197"/>
      <c r="AE157" s="197"/>
      <c r="AF157" s="157"/>
      <c r="AG157" s="155"/>
      <c r="AH157" s="775"/>
      <c r="AI157" s="736"/>
      <c r="AJ157" s="736"/>
      <c r="AK157" s="742"/>
      <c r="AL157" s="736"/>
      <c r="AM157" s="736"/>
      <c r="AN157" s="778"/>
      <c r="AO157" s="736"/>
      <c r="AP157" s="766"/>
      <c r="AQ157" s="763"/>
      <c r="AR157" s="736"/>
      <c r="AS157" s="736"/>
      <c r="AT157" s="736"/>
      <c r="AU157" s="736"/>
      <c r="AV157" s="736"/>
      <c r="AW157" s="736"/>
      <c r="AX157" s="760"/>
      <c r="AY157" s="763"/>
      <c r="AZ157" s="764"/>
    </row>
    <row r="158" spans="1:52" ht="17.25" customHeight="1">
      <c r="A158" s="780"/>
      <c r="B158" s="735"/>
      <c r="C158" s="724" t="s">
        <v>228</v>
      </c>
      <c r="D158" s="106" t="s">
        <v>94</v>
      </c>
      <c r="E158" s="40">
        <v>64</v>
      </c>
      <c r="F158" s="40"/>
      <c r="G158" s="40"/>
      <c r="H158" s="40"/>
      <c r="I158" s="40"/>
      <c r="J158" s="40"/>
      <c r="K158" s="40"/>
      <c r="L158" s="40"/>
      <c r="M158" s="40">
        <v>64</v>
      </c>
      <c r="N158" s="40">
        <v>64</v>
      </c>
      <c r="O158" s="40" t="b">
        <f t="shared" si="75"/>
        <v>1</v>
      </c>
      <c r="P158" s="40">
        <v>64</v>
      </c>
      <c r="Q158" s="40"/>
      <c r="R158" s="40"/>
      <c r="S158" s="109"/>
      <c r="T158" s="115"/>
      <c r="U158" s="111"/>
      <c r="V158" s="110"/>
      <c r="W158" s="110"/>
      <c r="X158" s="110"/>
      <c r="Y158" s="110"/>
      <c r="Z158" s="110"/>
      <c r="AA158" s="196">
        <v>7</v>
      </c>
      <c r="AB158" s="196">
        <v>7</v>
      </c>
      <c r="AC158" s="196">
        <v>24</v>
      </c>
      <c r="AD158" s="196"/>
      <c r="AE158" s="196"/>
      <c r="AF158" s="110"/>
      <c r="AG158" s="115"/>
      <c r="AH158" s="773" t="s">
        <v>228</v>
      </c>
      <c r="AI158" s="734" t="s">
        <v>406</v>
      </c>
      <c r="AJ158" s="734" t="s">
        <v>257</v>
      </c>
      <c r="AK158" s="740" t="s">
        <v>386</v>
      </c>
      <c r="AL158" s="734" t="str">
        <f aca="true" t="shared" si="96" ref="AL158">+AH158</f>
        <v>6-TUNJUELITO</v>
      </c>
      <c r="AM158" s="734" t="s">
        <v>257</v>
      </c>
      <c r="AN158" s="776" t="s">
        <v>286</v>
      </c>
      <c r="AO158" s="767">
        <f aca="true" t="shared" si="97" ref="AO158">+AP158+AQ158</f>
        <v>179105.92232646368</v>
      </c>
      <c r="AP158" s="766">
        <v>86612</v>
      </c>
      <c r="AQ158" s="761">
        <v>92493.9223264637</v>
      </c>
      <c r="AR158" s="734" t="s">
        <v>257</v>
      </c>
      <c r="AS158" s="734" t="s">
        <v>257</v>
      </c>
      <c r="AT158" s="767">
        <f aca="true" t="shared" si="98" ref="AT158">+AO158</f>
        <v>179105.92232646368</v>
      </c>
      <c r="AU158" s="734" t="s">
        <v>259</v>
      </c>
      <c r="AV158" s="767">
        <f aca="true" t="shared" si="99" ref="AV158">+AT158</f>
        <v>179105.92232646368</v>
      </c>
      <c r="AW158" s="734" t="s">
        <v>260</v>
      </c>
      <c r="AX158" s="758">
        <f>+AQ158+AP158</f>
        <v>179105.92232646368</v>
      </c>
      <c r="AY158" s="761">
        <f aca="true" t="shared" si="100" ref="AY158">+AX158</f>
        <v>179105.92232646368</v>
      </c>
      <c r="AZ158" s="764"/>
    </row>
    <row r="159" spans="1:52" ht="17.25" customHeight="1">
      <c r="A159" s="780"/>
      <c r="B159" s="735"/>
      <c r="C159" s="724"/>
      <c r="D159" s="106" t="s">
        <v>6</v>
      </c>
      <c r="E159" s="40">
        <v>8321799</v>
      </c>
      <c r="F159" s="40"/>
      <c r="G159" s="40"/>
      <c r="H159" s="40"/>
      <c r="I159" s="40"/>
      <c r="J159" s="40"/>
      <c r="K159" s="40"/>
      <c r="L159" s="40"/>
      <c r="M159" s="40">
        <v>8321799</v>
      </c>
      <c r="N159" s="40">
        <v>8321799</v>
      </c>
      <c r="O159" s="40" t="b">
        <f t="shared" si="75"/>
        <v>1</v>
      </c>
      <c r="P159" s="40">
        <v>8321799</v>
      </c>
      <c r="Q159" s="40"/>
      <c r="R159" s="40"/>
      <c r="S159" s="40"/>
      <c r="T159" s="116"/>
      <c r="U159" s="112"/>
      <c r="V159" s="36"/>
      <c r="W159" s="36"/>
      <c r="X159" s="36"/>
      <c r="Y159" s="36"/>
      <c r="Z159" s="36"/>
      <c r="AA159" s="196">
        <v>232558</v>
      </c>
      <c r="AB159" s="196">
        <v>6405407</v>
      </c>
      <c r="AC159" s="196">
        <v>6405407</v>
      </c>
      <c r="AD159" s="196"/>
      <c r="AE159" s="196"/>
      <c r="AF159" s="36"/>
      <c r="AG159" s="116"/>
      <c r="AH159" s="774"/>
      <c r="AI159" s="735"/>
      <c r="AJ159" s="735"/>
      <c r="AK159" s="741"/>
      <c r="AL159" s="735"/>
      <c r="AM159" s="735"/>
      <c r="AN159" s="777"/>
      <c r="AO159" s="735"/>
      <c r="AP159" s="766"/>
      <c r="AQ159" s="762"/>
      <c r="AR159" s="735"/>
      <c r="AS159" s="735"/>
      <c r="AT159" s="735"/>
      <c r="AU159" s="735"/>
      <c r="AV159" s="735"/>
      <c r="AW159" s="735"/>
      <c r="AX159" s="759"/>
      <c r="AY159" s="762"/>
      <c r="AZ159" s="764"/>
    </row>
    <row r="160" spans="1:52" ht="17.25" customHeight="1">
      <c r="A160" s="780"/>
      <c r="B160" s="735"/>
      <c r="C160" s="724"/>
      <c r="D160" s="106" t="s">
        <v>95</v>
      </c>
      <c r="E160" s="40">
        <v>0</v>
      </c>
      <c r="F160" s="38"/>
      <c r="G160" s="38"/>
      <c r="H160" s="38"/>
      <c r="I160" s="38"/>
      <c r="J160" s="38"/>
      <c r="K160" s="38"/>
      <c r="L160" s="38"/>
      <c r="M160" s="40">
        <v>0</v>
      </c>
      <c r="N160" s="40">
        <v>0</v>
      </c>
      <c r="O160" s="40" t="b">
        <f t="shared" si="75"/>
        <v>1</v>
      </c>
      <c r="P160" s="40">
        <v>0</v>
      </c>
      <c r="Q160" s="38"/>
      <c r="R160" s="38"/>
      <c r="S160" s="38"/>
      <c r="T160" s="117"/>
      <c r="U160" s="113"/>
      <c r="V160" s="41"/>
      <c r="W160" s="41"/>
      <c r="X160" s="41"/>
      <c r="Y160" s="41"/>
      <c r="Z160" s="41"/>
      <c r="AA160" s="41">
        <v>0</v>
      </c>
      <c r="AB160" s="41">
        <v>0</v>
      </c>
      <c r="AC160" s="41">
        <v>0</v>
      </c>
      <c r="AD160" s="41"/>
      <c r="AE160" s="41"/>
      <c r="AF160" s="41"/>
      <c r="AG160" s="117"/>
      <c r="AH160" s="774"/>
      <c r="AI160" s="735"/>
      <c r="AJ160" s="735"/>
      <c r="AK160" s="741"/>
      <c r="AL160" s="735"/>
      <c r="AM160" s="735"/>
      <c r="AN160" s="777"/>
      <c r="AO160" s="735"/>
      <c r="AP160" s="766"/>
      <c r="AQ160" s="762"/>
      <c r="AR160" s="735"/>
      <c r="AS160" s="735"/>
      <c r="AT160" s="735"/>
      <c r="AU160" s="735"/>
      <c r="AV160" s="735"/>
      <c r="AW160" s="735"/>
      <c r="AX160" s="759"/>
      <c r="AY160" s="762"/>
      <c r="AZ160" s="764"/>
    </row>
    <row r="161" spans="1:52" ht="17.25" customHeight="1">
      <c r="A161" s="780"/>
      <c r="B161" s="735"/>
      <c r="C161" s="724"/>
      <c r="D161" s="106" t="s">
        <v>7</v>
      </c>
      <c r="E161" s="40">
        <v>0</v>
      </c>
      <c r="F161" s="38"/>
      <c r="G161" s="38"/>
      <c r="H161" s="38"/>
      <c r="I161" s="38"/>
      <c r="J161" s="38"/>
      <c r="K161" s="38"/>
      <c r="L161" s="38"/>
      <c r="M161" s="40">
        <v>0</v>
      </c>
      <c r="N161" s="40">
        <v>0</v>
      </c>
      <c r="O161" s="40" t="b">
        <f t="shared" si="75"/>
        <v>1</v>
      </c>
      <c r="P161" s="40">
        <v>0</v>
      </c>
      <c r="Q161" s="38"/>
      <c r="R161" s="38"/>
      <c r="S161" s="38"/>
      <c r="T161" s="117"/>
      <c r="U161" s="113"/>
      <c r="V161" s="41"/>
      <c r="W161" s="41"/>
      <c r="X161" s="41"/>
      <c r="Y161" s="41"/>
      <c r="Z161" s="41"/>
      <c r="AA161" s="41">
        <v>0</v>
      </c>
      <c r="AB161" s="41">
        <v>0</v>
      </c>
      <c r="AC161" s="41">
        <v>0</v>
      </c>
      <c r="AD161" s="41"/>
      <c r="AE161" s="41"/>
      <c r="AF161" s="41"/>
      <c r="AG161" s="117"/>
      <c r="AH161" s="774"/>
      <c r="AI161" s="735"/>
      <c r="AJ161" s="735"/>
      <c r="AK161" s="741"/>
      <c r="AL161" s="735"/>
      <c r="AM161" s="735"/>
      <c r="AN161" s="777"/>
      <c r="AO161" s="735"/>
      <c r="AP161" s="766"/>
      <c r="AQ161" s="762"/>
      <c r="AR161" s="735"/>
      <c r="AS161" s="735"/>
      <c r="AT161" s="735"/>
      <c r="AU161" s="735"/>
      <c r="AV161" s="735"/>
      <c r="AW161" s="735"/>
      <c r="AX161" s="759"/>
      <c r="AY161" s="762"/>
      <c r="AZ161" s="764"/>
    </row>
    <row r="162" spans="1:52" ht="17.25" customHeight="1">
      <c r="A162" s="780"/>
      <c r="B162" s="735"/>
      <c r="C162" s="724"/>
      <c r="D162" s="106" t="s">
        <v>96</v>
      </c>
      <c r="E162" s="153">
        <v>64</v>
      </c>
      <c r="F162" s="154"/>
      <c r="G162" s="154"/>
      <c r="H162" s="154"/>
      <c r="I162" s="154"/>
      <c r="J162" s="154"/>
      <c r="K162" s="154"/>
      <c r="L162" s="154"/>
      <c r="M162" s="153">
        <v>64</v>
      </c>
      <c r="N162" s="153">
        <v>64</v>
      </c>
      <c r="O162" s="40" t="b">
        <f t="shared" si="75"/>
        <v>1</v>
      </c>
      <c r="P162" s="153">
        <v>64</v>
      </c>
      <c r="Q162" s="154"/>
      <c r="R162" s="154"/>
      <c r="S162" s="154"/>
      <c r="T162" s="155"/>
      <c r="U162" s="156"/>
      <c r="V162" s="157"/>
      <c r="W162" s="157"/>
      <c r="X162" s="157"/>
      <c r="Y162" s="157"/>
      <c r="Z162" s="157"/>
      <c r="AA162" s="197">
        <v>7</v>
      </c>
      <c r="AB162" s="197">
        <v>7</v>
      </c>
      <c r="AC162" s="197">
        <v>24</v>
      </c>
      <c r="AD162" s="197"/>
      <c r="AE162" s="197"/>
      <c r="AF162" s="157"/>
      <c r="AG162" s="155"/>
      <c r="AH162" s="774"/>
      <c r="AI162" s="735"/>
      <c r="AJ162" s="735"/>
      <c r="AK162" s="741"/>
      <c r="AL162" s="735"/>
      <c r="AM162" s="735"/>
      <c r="AN162" s="777"/>
      <c r="AO162" s="735"/>
      <c r="AP162" s="766"/>
      <c r="AQ162" s="762"/>
      <c r="AR162" s="735"/>
      <c r="AS162" s="735"/>
      <c r="AT162" s="735"/>
      <c r="AU162" s="735"/>
      <c r="AV162" s="735"/>
      <c r="AW162" s="735"/>
      <c r="AX162" s="759"/>
      <c r="AY162" s="762"/>
      <c r="AZ162" s="764"/>
    </row>
    <row r="163" spans="1:52" ht="17.25" customHeight="1">
      <c r="A163" s="780"/>
      <c r="B163" s="735"/>
      <c r="C163" s="724"/>
      <c r="D163" s="106" t="s">
        <v>99</v>
      </c>
      <c r="E163" s="153">
        <v>8321799</v>
      </c>
      <c r="F163" s="154"/>
      <c r="G163" s="154"/>
      <c r="H163" s="154"/>
      <c r="I163" s="154"/>
      <c r="J163" s="154"/>
      <c r="K163" s="154"/>
      <c r="L163" s="154"/>
      <c r="M163" s="153">
        <v>8321799</v>
      </c>
      <c r="N163" s="153">
        <v>8321799</v>
      </c>
      <c r="O163" s="40" t="b">
        <f t="shared" si="75"/>
        <v>1</v>
      </c>
      <c r="P163" s="153">
        <v>8321799</v>
      </c>
      <c r="Q163" s="154"/>
      <c r="R163" s="154"/>
      <c r="S163" s="154"/>
      <c r="T163" s="155"/>
      <c r="U163" s="156"/>
      <c r="V163" s="157"/>
      <c r="W163" s="157"/>
      <c r="X163" s="157"/>
      <c r="Y163" s="157"/>
      <c r="Z163" s="157"/>
      <c r="AA163" s="197">
        <v>232558</v>
      </c>
      <c r="AB163" s="197">
        <v>3909774</v>
      </c>
      <c r="AC163" s="197">
        <v>3909774</v>
      </c>
      <c r="AD163" s="197"/>
      <c r="AE163" s="197"/>
      <c r="AF163" s="157"/>
      <c r="AG163" s="155"/>
      <c r="AH163" s="775"/>
      <c r="AI163" s="736"/>
      <c r="AJ163" s="736"/>
      <c r="AK163" s="742"/>
      <c r="AL163" s="736"/>
      <c r="AM163" s="736"/>
      <c r="AN163" s="778"/>
      <c r="AO163" s="736"/>
      <c r="AP163" s="766"/>
      <c r="AQ163" s="763"/>
      <c r="AR163" s="736"/>
      <c r="AS163" s="736"/>
      <c r="AT163" s="736"/>
      <c r="AU163" s="736"/>
      <c r="AV163" s="736"/>
      <c r="AW163" s="736"/>
      <c r="AX163" s="760"/>
      <c r="AY163" s="763"/>
      <c r="AZ163" s="764"/>
    </row>
    <row r="164" spans="1:52" ht="17.25" customHeight="1">
      <c r="A164" s="780"/>
      <c r="B164" s="735"/>
      <c r="C164" s="724" t="s">
        <v>229</v>
      </c>
      <c r="D164" s="106" t="s">
        <v>94</v>
      </c>
      <c r="E164" s="40">
        <v>76</v>
      </c>
      <c r="F164" s="40"/>
      <c r="G164" s="40"/>
      <c r="H164" s="40"/>
      <c r="I164" s="40"/>
      <c r="J164" s="40"/>
      <c r="K164" s="40"/>
      <c r="L164" s="40"/>
      <c r="M164" s="40">
        <v>76</v>
      </c>
      <c r="N164" s="40">
        <v>76</v>
      </c>
      <c r="O164" s="40" t="b">
        <f t="shared" si="75"/>
        <v>1</v>
      </c>
      <c r="P164" s="40">
        <v>76</v>
      </c>
      <c r="Q164" s="40"/>
      <c r="R164" s="40"/>
      <c r="S164" s="109"/>
      <c r="T164" s="115"/>
      <c r="U164" s="111"/>
      <c r="V164" s="110"/>
      <c r="W164" s="110"/>
      <c r="X164" s="110"/>
      <c r="Y164" s="110"/>
      <c r="Z164" s="110"/>
      <c r="AA164" s="196">
        <v>17</v>
      </c>
      <c r="AB164" s="196">
        <v>22</v>
      </c>
      <c r="AC164" s="196">
        <v>30</v>
      </c>
      <c r="AD164" s="196"/>
      <c r="AE164" s="196"/>
      <c r="AF164" s="110"/>
      <c r="AG164" s="115"/>
      <c r="AH164" s="773" t="s">
        <v>229</v>
      </c>
      <c r="AI164" s="734" t="s">
        <v>407</v>
      </c>
      <c r="AJ164" s="734" t="s">
        <v>257</v>
      </c>
      <c r="AK164" s="740" t="s">
        <v>386</v>
      </c>
      <c r="AL164" s="734" t="str">
        <f aca="true" t="shared" si="101" ref="AL164">+AH164</f>
        <v>7-BOSA</v>
      </c>
      <c r="AM164" s="734" t="s">
        <v>257</v>
      </c>
      <c r="AN164" s="776" t="s">
        <v>286</v>
      </c>
      <c r="AO164" s="767">
        <f aca="true" t="shared" si="102" ref="AO164">+AP164+AQ164</f>
        <v>727228.5243499294</v>
      </c>
      <c r="AP164" s="766">
        <v>350318.05356729764</v>
      </c>
      <c r="AQ164" s="761">
        <v>376910.4707826318</v>
      </c>
      <c r="AR164" s="734" t="s">
        <v>257</v>
      </c>
      <c r="AS164" s="734" t="s">
        <v>257</v>
      </c>
      <c r="AT164" s="767">
        <f aca="true" t="shared" si="103" ref="AT164">+AO164</f>
        <v>727228.5243499294</v>
      </c>
      <c r="AU164" s="734" t="s">
        <v>259</v>
      </c>
      <c r="AV164" s="767">
        <f aca="true" t="shared" si="104" ref="AV164">+AT164</f>
        <v>727228.5243499294</v>
      </c>
      <c r="AW164" s="734" t="s">
        <v>260</v>
      </c>
      <c r="AX164" s="758">
        <f>+AQ164+AP164</f>
        <v>727228.5243499294</v>
      </c>
      <c r="AY164" s="761">
        <f aca="true" t="shared" si="105" ref="AY164">+AX164</f>
        <v>727228.5243499294</v>
      </c>
      <c r="AZ164" s="764"/>
    </row>
    <row r="165" spans="1:52" ht="17.25" customHeight="1">
      <c r="A165" s="780"/>
      <c r="B165" s="735"/>
      <c r="C165" s="724"/>
      <c r="D165" s="106" t="s">
        <v>6</v>
      </c>
      <c r="E165" s="40">
        <v>9873702</v>
      </c>
      <c r="F165" s="40"/>
      <c r="G165" s="40"/>
      <c r="H165" s="40"/>
      <c r="I165" s="40"/>
      <c r="J165" s="40"/>
      <c r="K165" s="40"/>
      <c r="L165" s="40"/>
      <c r="M165" s="40">
        <v>9873702</v>
      </c>
      <c r="N165" s="40">
        <v>9873702</v>
      </c>
      <c r="O165" s="40" t="b">
        <f t="shared" si="75"/>
        <v>1</v>
      </c>
      <c r="P165" s="40">
        <v>9873702</v>
      </c>
      <c r="Q165" s="40"/>
      <c r="R165" s="40"/>
      <c r="S165" s="40"/>
      <c r="T165" s="116"/>
      <c r="U165" s="112"/>
      <c r="V165" s="36"/>
      <c r="W165" s="36"/>
      <c r="X165" s="36"/>
      <c r="Y165" s="36"/>
      <c r="Z165" s="36"/>
      <c r="AA165" s="196">
        <v>564784</v>
      </c>
      <c r="AB165" s="196">
        <v>8006759</v>
      </c>
      <c r="AC165" s="196">
        <v>8006759</v>
      </c>
      <c r="AD165" s="196"/>
      <c r="AE165" s="196"/>
      <c r="AF165" s="36"/>
      <c r="AG165" s="116"/>
      <c r="AH165" s="774"/>
      <c r="AI165" s="735"/>
      <c r="AJ165" s="735"/>
      <c r="AK165" s="741"/>
      <c r="AL165" s="735"/>
      <c r="AM165" s="735"/>
      <c r="AN165" s="777"/>
      <c r="AO165" s="735"/>
      <c r="AP165" s="766"/>
      <c r="AQ165" s="762"/>
      <c r="AR165" s="735"/>
      <c r="AS165" s="735"/>
      <c r="AT165" s="735"/>
      <c r="AU165" s="735"/>
      <c r="AV165" s="735"/>
      <c r="AW165" s="735"/>
      <c r="AX165" s="759"/>
      <c r="AY165" s="762"/>
      <c r="AZ165" s="764"/>
    </row>
    <row r="166" spans="1:52" ht="17.25" customHeight="1">
      <c r="A166" s="780"/>
      <c r="B166" s="735"/>
      <c r="C166" s="724"/>
      <c r="D166" s="106" t="s">
        <v>95</v>
      </c>
      <c r="E166" s="40">
        <v>0</v>
      </c>
      <c r="F166" s="38"/>
      <c r="G166" s="38"/>
      <c r="H166" s="38"/>
      <c r="I166" s="38"/>
      <c r="J166" s="38"/>
      <c r="K166" s="38"/>
      <c r="L166" s="38"/>
      <c r="M166" s="40">
        <v>0</v>
      </c>
      <c r="N166" s="40">
        <v>0</v>
      </c>
      <c r="O166" s="40" t="b">
        <f t="shared" si="75"/>
        <v>1</v>
      </c>
      <c r="P166" s="40">
        <v>0</v>
      </c>
      <c r="Q166" s="38"/>
      <c r="R166" s="38"/>
      <c r="S166" s="38"/>
      <c r="T166" s="117"/>
      <c r="U166" s="113"/>
      <c r="V166" s="41"/>
      <c r="W166" s="41"/>
      <c r="X166" s="41"/>
      <c r="Y166" s="41"/>
      <c r="Z166" s="41"/>
      <c r="AA166" s="41">
        <v>0</v>
      </c>
      <c r="AB166" s="41">
        <v>0</v>
      </c>
      <c r="AC166" s="41">
        <v>0</v>
      </c>
      <c r="AD166" s="41"/>
      <c r="AE166" s="41"/>
      <c r="AF166" s="41"/>
      <c r="AG166" s="117"/>
      <c r="AH166" s="774"/>
      <c r="AI166" s="735"/>
      <c r="AJ166" s="735"/>
      <c r="AK166" s="741"/>
      <c r="AL166" s="735"/>
      <c r="AM166" s="735"/>
      <c r="AN166" s="777"/>
      <c r="AO166" s="735"/>
      <c r="AP166" s="766"/>
      <c r="AQ166" s="762"/>
      <c r="AR166" s="735"/>
      <c r="AS166" s="735"/>
      <c r="AT166" s="735"/>
      <c r="AU166" s="735"/>
      <c r="AV166" s="735"/>
      <c r="AW166" s="735"/>
      <c r="AX166" s="759"/>
      <c r="AY166" s="762"/>
      <c r="AZ166" s="764"/>
    </row>
    <row r="167" spans="1:52" ht="17.25" customHeight="1">
      <c r="A167" s="780"/>
      <c r="B167" s="735"/>
      <c r="C167" s="724"/>
      <c r="D167" s="106" t="s">
        <v>7</v>
      </c>
      <c r="E167" s="40">
        <v>0</v>
      </c>
      <c r="F167" s="38"/>
      <c r="G167" s="38"/>
      <c r="H167" s="38"/>
      <c r="I167" s="38"/>
      <c r="J167" s="38"/>
      <c r="K167" s="38"/>
      <c r="L167" s="38"/>
      <c r="M167" s="40">
        <v>0</v>
      </c>
      <c r="N167" s="40">
        <v>0</v>
      </c>
      <c r="O167" s="40" t="b">
        <f t="shared" si="75"/>
        <v>1</v>
      </c>
      <c r="P167" s="40">
        <v>0</v>
      </c>
      <c r="Q167" s="38"/>
      <c r="R167" s="38"/>
      <c r="S167" s="38"/>
      <c r="T167" s="117"/>
      <c r="U167" s="113"/>
      <c r="V167" s="41"/>
      <c r="W167" s="41"/>
      <c r="X167" s="41"/>
      <c r="Y167" s="41"/>
      <c r="Z167" s="41"/>
      <c r="AA167" s="41">
        <v>0</v>
      </c>
      <c r="AB167" s="41">
        <v>0</v>
      </c>
      <c r="AC167" s="41">
        <v>0</v>
      </c>
      <c r="AD167" s="41"/>
      <c r="AE167" s="41"/>
      <c r="AF167" s="41"/>
      <c r="AG167" s="117"/>
      <c r="AH167" s="774"/>
      <c r="AI167" s="735"/>
      <c r="AJ167" s="735"/>
      <c r="AK167" s="741"/>
      <c r="AL167" s="735"/>
      <c r="AM167" s="735"/>
      <c r="AN167" s="777"/>
      <c r="AO167" s="735"/>
      <c r="AP167" s="766"/>
      <c r="AQ167" s="762"/>
      <c r="AR167" s="735"/>
      <c r="AS167" s="735"/>
      <c r="AT167" s="735"/>
      <c r="AU167" s="735"/>
      <c r="AV167" s="735"/>
      <c r="AW167" s="735"/>
      <c r="AX167" s="759"/>
      <c r="AY167" s="762"/>
      <c r="AZ167" s="764"/>
    </row>
    <row r="168" spans="1:52" ht="17.25" customHeight="1">
      <c r="A168" s="780"/>
      <c r="B168" s="735"/>
      <c r="C168" s="724"/>
      <c r="D168" s="106" t="s">
        <v>96</v>
      </c>
      <c r="E168" s="153">
        <v>76</v>
      </c>
      <c r="F168" s="154"/>
      <c r="G168" s="154"/>
      <c r="H168" s="154"/>
      <c r="I168" s="154"/>
      <c r="J168" s="154"/>
      <c r="K168" s="154"/>
      <c r="L168" s="154"/>
      <c r="M168" s="153">
        <v>76</v>
      </c>
      <c r="N168" s="153">
        <v>76</v>
      </c>
      <c r="O168" s="40" t="b">
        <f t="shared" si="75"/>
        <v>1</v>
      </c>
      <c r="P168" s="153">
        <v>76</v>
      </c>
      <c r="Q168" s="154"/>
      <c r="R168" s="154"/>
      <c r="S168" s="154"/>
      <c r="T168" s="155"/>
      <c r="U168" s="156"/>
      <c r="V168" s="157"/>
      <c r="W168" s="157"/>
      <c r="X168" s="157"/>
      <c r="Y168" s="157"/>
      <c r="Z168" s="157"/>
      <c r="AA168" s="197">
        <v>17</v>
      </c>
      <c r="AB168" s="197">
        <v>22</v>
      </c>
      <c r="AC168" s="197">
        <v>30</v>
      </c>
      <c r="AD168" s="197"/>
      <c r="AE168" s="197"/>
      <c r="AF168" s="157"/>
      <c r="AG168" s="155"/>
      <c r="AH168" s="774"/>
      <c r="AI168" s="735"/>
      <c r="AJ168" s="735"/>
      <c r="AK168" s="741"/>
      <c r="AL168" s="735"/>
      <c r="AM168" s="735"/>
      <c r="AN168" s="777"/>
      <c r="AO168" s="735"/>
      <c r="AP168" s="766"/>
      <c r="AQ168" s="762"/>
      <c r="AR168" s="735"/>
      <c r="AS168" s="735"/>
      <c r="AT168" s="735"/>
      <c r="AU168" s="735"/>
      <c r="AV168" s="735"/>
      <c r="AW168" s="735"/>
      <c r="AX168" s="759"/>
      <c r="AY168" s="762"/>
      <c r="AZ168" s="764"/>
    </row>
    <row r="169" spans="1:52" ht="17.25" customHeight="1">
      <c r="A169" s="780"/>
      <c r="B169" s="735"/>
      <c r="C169" s="724"/>
      <c r="D169" s="106" t="s">
        <v>99</v>
      </c>
      <c r="E169" s="153">
        <v>9873702</v>
      </c>
      <c r="F169" s="154"/>
      <c r="G169" s="154"/>
      <c r="H169" s="154"/>
      <c r="I169" s="154"/>
      <c r="J169" s="154"/>
      <c r="K169" s="154"/>
      <c r="L169" s="154"/>
      <c r="M169" s="153">
        <v>9873702</v>
      </c>
      <c r="N169" s="153">
        <v>9873702</v>
      </c>
      <c r="O169" s="40" t="b">
        <f t="shared" si="75"/>
        <v>1</v>
      </c>
      <c r="P169" s="153">
        <v>9873702</v>
      </c>
      <c r="Q169" s="154"/>
      <c r="R169" s="154"/>
      <c r="S169" s="154"/>
      <c r="T169" s="155"/>
      <c r="U169" s="156"/>
      <c r="V169" s="157"/>
      <c r="W169" s="157"/>
      <c r="X169" s="157"/>
      <c r="Y169" s="157"/>
      <c r="Z169" s="157"/>
      <c r="AA169" s="197">
        <v>564784</v>
      </c>
      <c r="AB169" s="197">
        <v>12287861</v>
      </c>
      <c r="AC169" s="197">
        <v>12287861</v>
      </c>
      <c r="AD169" s="197"/>
      <c r="AE169" s="197"/>
      <c r="AF169" s="157"/>
      <c r="AG169" s="155"/>
      <c r="AH169" s="775"/>
      <c r="AI169" s="736"/>
      <c r="AJ169" s="736"/>
      <c r="AK169" s="742"/>
      <c r="AL169" s="736"/>
      <c r="AM169" s="736"/>
      <c r="AN169" s="778"/>
      <c r="AO169" s="736"/>
      <c r="AP169" s="766"/>
      <c r="AQ169" s="763"/>
      <c r="AR169" s="736"/>
      <c r="AS169" s="736"/>
      <c r="AT169" s="736"/>
      <c r="AU169" s="736"/>
      <c r="AV169" s="736"/>
      <c r="AW169" s="736"/>
      <c r="AX169" s="760"/>
      <c r="AY169" s="763"/>
      <c r="AZ169" s="764"/>
    </row>
    <row r="170" spans="1:52" ht="19.5" customHeight="1">
      <c r="A170" s="780"/>
      <c r="B170" s="735"/>
      <c r="C170" s="724" t="s">
        <v>230</v>
      </c>
      <c r="D170" s="106" t="s">
        <v>94</v>
      </c>
      <c r="E170" s="40">
        <v>181</v>
      </c>
      <c r="F170" s="40"/>
      <c r="G170" s="40"/>
      <c r="H170" s="40"/>
      <c r="I170" s="40"/>
      <c r="J170" s="40"/>
      <c r="K170" s="40"/>
      <c r="L170" s="40"/>
      <c r="M170" s="40">
        <v>181</v>
      </c>
      <c r="N170" s="40">
        <v>181</v>
      </c>
      <c r="O170" s="40" t="b">
        <f t="shared" si="75"/>
        <v>1</v>
      </c>
      <c r="P170" s="40">
        <v>181</v>
      </c>
      <c r="Q170" s="40"/>
      <c r="R170" s="40"/>
      <c r="S170" s="109"/>
      <c r="T170" s="115"/>
      <c r="U170" s="111"/>
      <c r="V170" s="110"/>
      <c r="W170" s="110"/>
      <c r="X170" s="110"/>
      <c r="Y170" s="110"/>
      <c r="Z170" s="110"/>
      <c r="AA170" s="196">
        <v>28</v>
      </c>
      <c r="AB170" s="196">
        <v>33</v>
      </c>
      <c r="AC170" s="196">
        <v>85</v>
      </c>
      <c r="AD170" s="196"/>
      <c r="AE170" s="196"/>
      <c r="AF170" s="110"/>
      <c r="AG170" s="115"/>
      <c r="AH170" s="773" t="s">
        <v>230</v>
      </c>
      <c r="AI170" s="734" t="s">
        <v>408</v>
      </c>
      <c r="AJ170" s="734" t="s">
        <v>257</v>
      </c>
      <c r="AK170" s="740" t="s">
        <v>386</v>
      </c>
      <c r="AL170" s="734" t="str">
        <f aca="true" t="shared" si="106" ref="AL170">+AH170</f>
        <v>8-KENNEDY</v>
      </c>
      <c r="AM170" s="734" t="s">
        <v>257</v>
      </c>
      <c r="AN170" s="776" t="s">
        <v>286</v>
      </c>
      <c r="AO170" s="767">
        <f aca="true" t="shared" si="107" ref="AO170">+AP170+AQ170</f>
        <v>1067898.5949923561</v>
      </c>
      <c r="AP170" s="766">
        <v>511137.26541684306</v>
      </c>
      <c r="AQ170" s="761">
        <v>556761.3295755131</v>
      </c>
      <c r="AR170" s="734" t="s">
        <v>257</v>
      </c>
      <c r="AS170" s="734" t="s">
        <v>257</v>
      </c>
      <c r="AT170" s="767">
        <f aca="true" t="shared" si="108" ref="AT170">+AO170</f>
        <v>1067898.5949923561</v>
      </c>
      <c r="AU170" s="734" t="s">
        <v>259</v>
      </c>
      <c r="AV170" s="767">
        <f aca="true" t="shared" si="109" ref="AV170">+AT170</f>
        <v>1067898.5949923561</v>
      </c>
      <c r="AW170" s="734" t="s">
        <v>260</v>
      </c>
      <c r="AX170" s="758">
        <f>+AQ170+AP170</f>
        <v>1067898.5949923561</v>
      </c>
      <c r="AY170" s="761">
        <f aca="true" t="shared" si="110" ref="AY170">+AX170</f>
        <v>1067898.5949923561</v>
      </c>
      <c r="AZ170" s="764"/>
    </row>
    <row r="171" spans="1:52" ht="19.5" customHeight="1">
      <c r="A171" s="780"/>
      <c r="B171" s="735"/>
      <c r="C171" s="724"/>
      <c r="D171" s="106" t="s">
        <v>6</v>
      </c>
      <c r="E171" s="40">
        <v>23548443</v>
      </c>
      <c r="F171" s="40"/>
      <c r="G171" s="40"/>
      <c r="H171" s="40"/>
      <c r="I171" s="40"/>
      <c r="J171" s="40"/>
      <c r="K171" s="40"/>
      <c r="L171" s="40"/>
      <c r="M171" s="40">
        <v>23548443</v>
      </c>
      <c r="N171" s="40">
        <v>23548443</v>
      </c>
      <c r="O171" s="40" t="b">
        <f t="shared" si="75"/>
        <v>1</v>
      </c>
      <c r="P171" s="40">
        <v>23548443</v>
      </c>
      <c r="Q171" s="40"/>
      <c r="R171" s="40"/>
      <c r="S171" s="40"/>
      <c r="T171" s="116"/>
      <c r="U171" s="112"/>
      <c r="V171" s="36"/>
      <c r="W171" s="36"/>
      <c r="X171" s="36"/>
      <c r="Y171" s="36"/>
      <c r="Z171" s="36"/>
      <c r="AA171" s="196">
        <v>930233</v>
      </c>
      <c r="AB171" s="196">
        <v>22685817</v>
      </c>
      <c r="AC171" s="196">
        <v>22685817</v>
      </c>
      <c r="AD171" s="196"/>
      <c r="AE171" s="196"/>
      <c r="AF171" s="36"/>
      <c r="AG171" s="116"/>
      <c r="AH171" s="774"/>
      <c r="AI171" s="735"/>
      <c r="AJ171" s="735"/>
      <c r="AK171" s="741"/>
      <c r="AL171" s="735"/>
      <c r="AM171" s="735"/>
      <c r="AN171" s="777"/>
      <c r="AO171" s="735"/>
      <c r="AP171" s="766"/>
      <c r="AQ171" s="762"/>
      <c r="AR171" s="735"/>
      <c r="AS171" s="735"/>
      <c r="AT171" s="735"/>
      <c r="AU171" s="735"/>
      <c r="AV171" s="735"/>
      <c r="AW171" s="735"/>
      <c r="AX171" s="759"/>
      <c r="AY171" s="762"/>
      <c r="AZ171" s="764"/>
    </row>
    <row r="172" spans="1:52" ht="19.5" customHeight="1">
      <c r="A172" s="780"/>
      <c r="B172" s="735"/>
      <c r="C172" s="724"/>
      <c r="D172" s="106" t="s">
        <v>95</v>
      </c>
      <c r="E172" s="40">
        <v>0</v>
      </c>
      <c r="F172" s="38"/>
      <c r="G172" s="38"/>
      <c r="H172" s="38"/>
      <c r="I172" s="38"/>
      <c r="J172" s="38"/>
      <c r="K172" s="38"/>
      <c r="L172" s="38"/>
      <c r="M172" s="40">
        <v>0</v>
      </c>
      <c r="N172" s="40">
        <v>0</v>
      </c>
      <c r="O172" s="40" t="b">
        <f t="shared" si="75"/>
        <v>1</v>
      </c>
      <c r="P172" s="40">
        <v>0</v>
      </c>
      <c r="Q172" s="38"/>
      <c r="R172" s="38"/>
      <c r="S172" s="38"/>
      <c r="T172" s="117"/>
      <c r="U172" s="113"/>
      <c r="V172" s="41"/>
      <c r="W172" s="41"/>
      <c r="X172" s="41"/>
      <c r="Y172" s="41"/>
      <c r="Z172" s="41"/>
      <c r="AA172" s="41">
        <v>0</v>
      </c>
      <c r="AB172" s="41">
        <v>0</v>
      </c>
      <c r="AC172" s="41">
        <v>0</v>
      </c>
      <c r="AD172" s="41"/>
      <c r="AE172" s="41"/>
      <c r="AF172" s="41"/>
      <c r="AG172" s="117"/>
      <c r="AH172" s="774"/>
      <c r="AI172" s="735"/>
      <c r="AJ172" s="735"/>
      <c r="AK172" s="741"/>
      <c r="AL172" s="735"/>
      <c r="AM172" s="735"/>
      <c r="AN172" s="777"/>
      <c r="AO172" s="735"/>
      <c r="AP172" s="766"/>
      <c r="AQ172" s="762"/>
      <c r="AR172" s="735"/>
      <c r="AS172" s="735"/>
      <c r="AT172" s="735"/>
      <c r="AU172" s="735"/>
      <c r="AV172" s="735"/>
      <c r="AW172" s="735"/>
      <c r="AX172" s="759"/>
      <c r="AY172" s="762"/>
      <c r="AZ172" s="764"/>
    </row>
    <row r="173" spans="1:52" ht="19.5" customHeight="1">
      <c r="A173" s="780"/>
      <c r="B173" s="735"/>
      <c r="C173" s="724"/>
      <c r="D173" s="106" t="s">
        <v>7</v>
      </c>
      <c r="E173" s="40">
        <v>0</v>
      </c>
      <c r="F173" s="38"/>
      <c r="G173" s="38"/>
      <c r="H173" s="38"/>
      <c r="I173" s="38"/>
      <c r="J173" s="38"/>
      <c r="K173" s="38"/>
      <c r="L173" s="38"/>
      <c r="M173" s="40">
        <v>0</v>
      </c>
      <c r="N173" s="40">
        <v>0</v>
      </c>
      <c r="O173" s="40" t="b">
        <f t="shared" si="75"/>
        <v>1</v>
      </c>
      <c r="P173" s="40">
        <v>0</v>
      </c>
      <c r="Q173" s="38"/>
      <c r="R173" s="38"/>
      <c r="S173" s="38"/>
      <c r="T173" s="117"/>
      <c r="U173" s="113"/>
      <c r="V173" s="41"/>
      <c r="W173" s="41"/>
      <c r="X173" s="41"/>
      <c r="Y173" s="41"/>
      <c r="Z173" s="41"/>
      <c r="AA173" s="41">
        <v>0</v>
      </c>
      <c r="AB173" s="41">
        <v>0</v>
      </c>
      <c r="AC173" s="41">
        <v>0</v>
      </c>
      <c r="AD173" s="41"/>
      <c r="AE173" s="41"/>
      <c r="AF173" s="41"/>
      <c r="AG173" s="117"/>
      <c r="AH173" s="774"/>
      <c r="AI173" s="735"/>
      <c r="AJ173" s="735"/>
      <c r="AK173" s="741"/>
      <c r="AL173" s="735"/>
      <c r="AM173" s="735"/>
      <c r="AN173" s="777"/>
      <c r="AO173" s="735"/>
      <c r="AP173" s="766"/>
      <c r="AQ173" s="762"/>
      <c r="AR173" s="735"/>
      <c r="AS173" s="735"/>
      <c r="AT173" s="735"/>
      <c r="AU173" s="735"/>
      <c r="AV173" s="735"/>
      <c r="AW173" s="735"/>
      <c r="AX173" s="759"/>
      <c r="AY173" s="762"/>
      <c r="AZ173" s="764"/>
    </row>
    <row r="174" spans="1:52" ht="19.5" customHeight="1">
      <c r="A174" s="780"/>
      <c r="B174" s="735"/>
      <c r="C174" s="724"/>
      <c r="D174" s="106" t="s">
        <v>96</v>
      </c>
      <c r="E174" s="153">
        <v>181</v>
      </c>
      <c r="F174" s="154"/>
      <c r="G174" s="154"/>
      <c r="H174" s="154"/>
      <c r="I174" s="154"/>
      <c r="J174" s="154"/>
      <c r="K174" s="154"/>
      <c r="L174" s="154"/>
      <c r="M174" s="153">
        <v>181</v>
      </c>
      <c r="N174" s="153">
        <v>181</v>
      </c>
      <c r="O174" s="40" t="b">
        <f t="shared" si="75"/>
        <v>1</v>
      </c>
      <c r="P174" s="153">
        <v>181</v>
      </c>
      <c r="Q174" s="154"/>
      <c r="R174" s="154"/>
      <c r="S174" s="154"/>
      <c r="T174" s="155"/>
      <c r="U174" s="156"/>
      <c r="V174" s="157"/>
      <c r="W174" s="157"/>
      <c r="X174" s="157"/>
      <c r="Y174" s="157"/>
      <c r="Z174" s="157"/>
      <c r="AA174" s="197">
        <v>28</v>
      </c>
      <c r="AB174" s="197">
        <v>33</v>
      </c>
      <c r="AC174" s="197">
        <v>85</v>
      </c>
      <c r="AD174" s="197"/>
      <c r="AE174" s="197"/>
      <c r="AF174" s="157"/>
      <c r="AG174" s="155"/>
      <c r="AH174" s="774"/>
      <c r="AI174" s="735"/>
      <c r="AJ174" s="735"/>
      <c r="AK174" s="741"/>
      <c r="AL174" s="735"/>
      <c r="AM174" s="735"/>
      <c r="AN174" s="777"/>
      <c r="AO174" s="735"/>
      <c r="AP174" s="766"/>
      <c r="AQ174" s="762"/>
      <c r="AR174" s="735"/>
      <c r="AS174" s="735"/>
      <c r="AT174" s="735"/>
      <c r="AU174" s="735"/>
      <c r="AV174" s="735"/>
      <c r="AW174" s="735"/>
      <c r="AX174" s="759"/>
      <c r="AY174" s="762"/>
      <c r="AZ174" s="764"/>
    </row>
    <row r="175" spans="1:52" ht="19.5" customHeight="1">
      <c r="A175" s="780"/>
      <c r="B175" s="735"/>
      <c r="C175" s="724"/>
      <c r="D175" s="106" t="s">
        <v>99</v>
      </c>
      <c r="E175" s="153">
        <v>23548443</v>
      </c>
      <c r="F175" s="154"/>
      <c r="G175" s="154"/>
      <c r="H175" s="154"/>
      <c r="I175" s="154"/>
      <c r="J175" s="154"/>
      <c r="K175" s="154"/>
      <c r="L175" s="154"/>
      <c r="M175" s="153">
        <v>23548443</v>
      </c>
      <c r="N175" s="153">
        <v>23548443</v>
      </c>
      <c r="O175" s="40" t="b">
        <f t="shared" si="75"/>
        <v>1</v>
      </c>
      <c r="P175" s="153">
        <v>23548443</v>
      </c>
      <c r="Q175" s="154"/>
      <c r="R175" s="154"/>
      <c r="S175" s="154"/>
      <c r="T175" s="155"/>
      <c r="U175" s="156"/>
      <c r="V175" s="157"/>
      <c r="W175" s="157"/>
      <c r="X175" s="157"/>
      <c r="Y175" s="157"/>
      <c r="Z175" s="157"/>
      <c r="AA175" s="197">
        <v>930233</v>
      </c>
      <c r="AB175" s="197">
        <v>18431791</v>
      </c>
      <c r="AC175" s="197">
        <v>18431791</v>
      </c>
      <c r="AD175" s="197"/>
      <c r="AE175" s="197"/>
      <c r="AF175" s="157"/>
      <c r="AG175" s="155"/>
      <c r="AH175" s="775"/>
      <c r="AI175" s="736"/>
      <c r="AJ175" s="736"/>
      <c r="AK175" s="742"/>
      <c r="AL175" s="736"/>
      <c r="AM175" s="736"/>
      <c r="AN175" s="778"/>
      <c r="AO175" s="736"/>
      <c r="AP175" s="766"/>
      <c r="AQ175" s="763"/>
      <c r="AR175" s="736"/>
      <c r="AS175" s="736"/>
      <c r="AT175" s="736"/>
      <c r="AU175" s="736"/>
      <c r="AV175" s="736"/>
      <c r="AW175" s="736"/>
      <c r="AX175" s="760"/>
      <c r="AY175" s="763"/>
      <c r="AZ175" s="764"/>
    </row>
    <row r="176" spans="1:52" ht="17.25" customHeight="1">
      <c r="A176" s="780"/>
      <c r="B176" s="735"/>
      <c r="C176" s="724" t="s">
        <v>231</v>
      </c>
      <c r="D176" s="106" t="s">
        <v>94</v>
      </c>
      <c r="E176" s="40">
        <v>220</v>
      </c>
      <c r="F176" s="40"/>
      <c r="G176" s="40"/>
      <c r="H176" s="40"/>
      <c r="I176" s="40"/>
      <c r="J176" s="40"/>
      <c r="K176" s="40"/>
      <c r="L176" s="40"/>
      <c r="M176" s="40">
        <v>220</v>
      </c>
      <c r="N176" s="40">
        <v>220</v>
      </c>
      <c r="O176" s="40" t="b">
        <f t="shared" si="75"/>
        <v>1</v>
      </c>
      <c r="P176" s="40">
        <v>220</v>
      </c>
      <c r="Q176" s="40"/>
      <c r="R176" s="40"/>
      <c r="S176" s="109"/>
      <c r="T176" s="115"/>
      <c r="U176" s="111"/>
      <c r="V176" s="110"/>
      <c r="W176" s="110"/>
      <c r="X176" s="110"/>
      <c r="Y176" s="110"/>
      <c r="Z176" s="110"/>
      <c r="AA176" s="196">
        <v>23</v>
      </c>
      <c r="AB176" s="196">
        <v>28</v>
      </c>
      <c r="AC176" s="196">
        <v>91</v>
      </c>
      <c r="AD176" s="196"/>
      <c r="AE176" s="196"/>
      <c r="AF176" s="110"/>
      <c r="AG176" s="115"/>
      <c r="AH176" s="773" t="s">
        <v>231</v>
      </c>
      <c r="AI176" s="734" t="s">
        <v>409</v>
      </c>
      <c r="AJ176" s="734" t="s">
        <v>257</v>
      </c>
      <c r="AK176" s="740" t="s">
        <v>386</v>
      </c>
      <c r="AL176" s="734" t="str">
        <f aca="true" t="shared" si="111" ref="AL176">+AH176</f>
        <v>9-FONTIBON</v>
      </c>
      <c r="AM176" s="734" t="s">
        <v>257</v>
      </c>
      <c r="AN176" s="776" t="s">
        <v>286</v>
      </c>
      <c r="AO176" s="767">
        <f aca="true" t="shared" si="112" ref="AO176">+AP176+AQ176</f>
        <v>383733.88672535215</v>
      </c>
      <c r="AP176" s="766">
        <v>181875.53241475826</v>
      </c>
      <c r="AQ176" s="761">
        <v>201858.3543105939</v>
      </c>
      <c r="AR176" s="734" t="s">
        <v>257</v>
      </c>
      <c r="AS176" s="734" t="s">
        <v>257</v>
      </c>
      <c r="AT176" s="767">
        <f aca="true" t="shared" si="113" ref="AT176">+AO176</f>
        <v>383733.88672535215</v>
      </c>
      <c r="AU176" s="734" t="s">
        <v>259</v>
      </c>
      <c r="AV176" s="767">
        <f aca="true" t="shared" si="114" ref="AV176">+AT176</f>
        <v>383733.88672535215</v>
      </c>
      <c r="AW176" s="734" t="s">
        <v>260</v>
      </c>
      <c r="AX176" s="758">
        <f>+AQ176+AP176</f>
        <v>383733.88672535215</v>
      </c>
      <c r="AY176" s="761">
        <f aca="true" t="shared" si="115" ref="AY176">+AX176</f>
        <v>383733.88672535215</v>
      </c>
      <c r="AZ176" s="764"/>
    </row>
    <row r="177" spans="1:52" ht="17.25" customHeight="1">
      <c r="A177" s="780"/>
      <c r="B177" s="735"/>
      <c r="C177" s="724"/>
      <c r="D177" s="106" t="s">
        <v>6</v>
      </c>
      <c r="E177" s="40">
        <v>28698961</v>
      </c>
      <c r="F177" s="40"/>
      <c r="G177" s="40"/>
      <c r="H177" s="40"/>
      <c r="I177" s="40"/>
      <c r="J177" s="40"/>
      <c r="K177" s="40"/>
      <c r="L177" s="40"/>
      <c r="M177" s="40">
        <v>28698961</v>
      </c>
      <c r="N177" s="40">
        <v>28698961</v>
      </c>
      <c r="O177" s="40" t="b">
        <f t="shared" si="75"/>
        <v>1</v>
      </c>
      <c r="P177" s="40">
        <v>28698961</v>
      </c>
      <c r="Q177" s="40"/>
      <c r="R177" s="40"/>
      <c r="S177" s="40"/>
      <c r="T177" s="116"/>
      <c r="U177" s="112"/>
      <c r="V177" s="36"/>
      <c r="W177" s="36"/>
      <c r="X177" s="36"/>
      <c r="Y177" s="36"/>
      <c r="Z177" s="36"/>
      <c r="AA177" s="196">
        <v>764120</v>
      </c>
      <c r="AB177" s="196">
        <v>24287169</v>
      </c>
      <c r="AC177" s="196">
        <v>24287169</v>
      </c>
      <c r="AD177" s="196"/>
      <c r="AE177" s="196"/>
      <c r="AF177" s="36"/>
      <c r="AG177" s="116"/>
      <c r="AH177" s="774"/>
      <c r="AI177" s="735"/>
      <c r="AJ177" s="735"/>
      <c r="AK177" s="741"/>
      <c r="AL177" s="735"/>
      <c r="AM177" s="735"/>
      <c r="AN177" s="777"/>
      <c r="AO177" s="735"/>
      <c r="AP177" s="766"/>
      <c r="AQ177" s="762"/>
      <c r="AR177" s="735"/>
      <c r="AS177" s="735"/>
      <c r="AT177" s="735"/>
      <c r="AU177" s="735"/>
      <c r="AV177" s="735"/>
      <c r="AW177" s="735"/>
      <c r="AX177" s="759"/>
      <c r="AY177" s="762"/>
      <c r="AZ177" s="764"/>
    </row>
    <row r="178" spans="1:52" ht="17.25" customHeight="1">
      <c r="A178" s="780"/>
      <c r="B178" s="735"/>
      <c r="C178" s="724"/>
      <c r="D178" s="106" t="s">
        <v>95</v>
      </c>
      <c r="E178" s="40">
        <v>0</v>
      </c>
      <c r="F178" s="38"/>
      <c r="G178" s="38"/>
      <c r="H178" s="38"/>
      <c r="I178" s="38"/>
      <c r="J178" s="38"/>
      <c r="K178" s="38"/>
      <c r="L178" s="38"/>
      <c r="M178" s="40">
        <v>0</v>
      </c>
      <c r="N178" s="40">
        <v>0</v>
      </c>
      <c r="O178" s="40" t="b">
        <f t="shared" si="75"/>
        <v>1</v>
      </c>
      <c r="P178" s="40">
        <v>0</v>
      </c>
      <c r="Q178" s="38"/>
      <c r="R178" s="38"/>
      <c r="S178" s="38"/>
      <c r="T178" s="117"/>
      <c r="U178" s="113"/>
      <c r="V178" s="41"/>
      <c r="W178" s="41"/>
      <c r="X178" s="41"/>
      <c r="Y178" s="41"/>
      <c r="Z178" s="41"/>
      <c r="AA178" s="41">
        <v>0</v>
      </c>
      <c r="AB178" s="41">
        <v>0</v>
      </c>
      <c r="AC178" s="41">
        <v>0</v>
      </c>
      <c r="AD178" s="41"/>
      <c r="AE178" s="41"/>
      <c r="AF178" s="41"/>
      <c r="AG178" s="117"/>
      <c r="AH178" s="774"/>
      <c r="AI178" s="735"/>
      <c r="AJ178" s="735"/>
      <c r="AK178" s="741"/>
      <c r="AL178" s="735"/>
      <c r="AM178" s="735"/>
      <c r="AN178" s="777"/>
      <c r="AO178" s="735"/>
      <c r="AP178" s="766"/>
      <c r="AQ178" s="762"/>
      <c r="AR178" s="735"/>
      <c r="AS178" s="735"/>
      <c r="AT178" s="735"/>
      <c r="AU178" s="735"/>
      <c r="AV178" s="735"/>
      <c r="AW178" s="735"/>
      <c r="AX178" s="759"/>
      <c r="AY178" s="762"/>
      <c r="AZ178" s="764"/>
    </row>
    <row r="179" spans="1:52" ht="17.25" customHeight="1">
      <c r="A179" s="780"/>
      <c r="B179" s="735"/>
      <c r="C179" s="724"/>
      <c r="D179" s="106" t="s">
        <v>7</v>
      </c>
      <c r="E179" s="40">
        <v>0</v>
      </c>
      <c r="F179" s="38"/>
      <c r="G179" s="38"/>
      <c r="H179" s="38"/>
      <c r="I179" s="38"/>
      <c r="J179" s="38"/>
      <c r="K179" s="38"/>
      <c r="L179" s="38"/>
      <c r="M179" s="40">
        <v>0</v>
      </c>
      <c r="N179" s="40">
        <v>0</v>
      </c>
      <c r="O179" s="40" t="b">
        <f t="shared" si="75"/>
        <v>1</v>
      </c>
      <c r="P179" s="40">
        <v>0</v>
      </c>
      <c r="Q179" s="38"/>
      <c r="R179" s="38"/>
      <c r="S179" s="38"/>
      <c r="T179" s="117"/>
      <c r="U179" s="113"/>
      <c r="V179" s="41"/>
      <c r="W179" s="41"/>
      <c r="X179" s="41"/>
      <c r="Y179" s="41"/>
      <c r="Z179" s="41"/>
      <c r="AA179" s="41">
        <v>0</v>
      </c>
      <c r="AB179" s="41">
        <v>0</v>
      </c>
      <c r="AC179" s="41">
        <v>0</v>
      </c>
      <c r="AD179" s="41"/>
      <c r="AE179" s="41"/>
      <c r="AF179" s="41"/>
      <c r="AG179" s="117"/>
      <c r="AH179" s="774"/>
      <c r="AI179" s="735"/>
      <c r="AJ179" s="735"/>
      <c r="AK179" s="741"/>
      <c r="AL179" s="735"/>
      <c r="AM179" s="735"/>
      <c r="AN179" s="777"/>
      <c r="AO179" s="735"/>
      <c r="AP179" s="766"/>
      <c r="AQ179" s="762"/>
      <c r="AR179" s="735"/>
      <c r="AS179" s="735"/>
      <c r="AT179" s="735"/>
      <c r="AU179" s="735"/>
      <c r="AV179" s="735"/>
      <c r="AW179" s="735"/>
      <c r="AX179" s="759"/>
      <c r="AY179" s="762"/>
      <c r="AZ179" s="764"/>
    </row>
    <row r="180" spans="1:52" ht="17.25" customHeight="1">
      <c r="A180" s="780"/>
      <c r="B180" s="735"/>
      <c r="C180" s="724"/>
      <c r="D180" s="106" t="s">
        <v>96</v>
      </c>
      <c r="E180" s="153">
        <v>220</v>
      </c>
      <c r="F180" s="154"/>
      <c r="G180" s="154"/>
      <c r="H180" s="154"/>
      <c r="I180" s="154"/>
      <c r="J180" s="154"/>
      <c r="K180" s="154"/>
      <c r="L180" s="154"/>
      <c r="M180" s="153">
        <v>220</v>
      </c>
      <c r="N180" s="153">
        <v>220</v>
      </c>
      <c r="O180" s="40" t="b">
        <f t="shared" si="75"/>
        <v>1</v>
      </c>
      <c r="P180" s="153">
        <v>220</v>
      </c>
      <c r="Q180" s="154"/>
      <c r="R180" s="154"/>
      <c r="S180" s="154"/>
      <c r="T180" s="155"/>
      <c r="U180" s="156"/>
      <c r="V180" s="157"/>
      <c r="W180" s="157"/>
      <c r="X180" s="157"/>
      <c r="Y180" s="157"/>
      <c r="Z180" s="157"/>
      <c r="AA180" s="197">
        <v>23</v>
      </c>
      <c r="AB180" s="197">
        <v>28</v>
      </c>
      <c r="AC180" s="197">
        <v>91</v>
      </c>
      <c r="AD180" s="197"/>
      <c r="AE180" s="197"/>
      <c r="AF180" s="157"/>
      <c r="AG180" s="155"/>
      <c r="AH180" s="774"/>
      <c r="AI180" s="735"/>
      <c r="AJ180" s="735"/>
      <c r="AK180" s="741"/>
      <c r="AL180" s="735"/>
      <c r="AM180" s="735"/>
      <c r="AN180" s="777"/>
      <c r="AO180" s="735"/>
      <c r="AP180" s="766"/>
      <c r="AQ180" s="762"/>
      <c r="AR180" s="735"/>
      <c r="AS180" s="735"/>
      <c r="AT180" s="735"/>
      <c r="AU180" s="735"/>
      <c r="AV180" s="735"/>
      <c r="AW180" s="735"/>
      <c r="AX180" s="759"/>
      <c r="AY180" s="762"/>
      <c r="AZ180" s="764"/>
    </row>
    <row r="181" spans="1:52" ht="17.25" customHeight="1">
      <c r="A181" s="780"/>
      <c r="B181" s="735"/>
      <c r="C181" s="724"/>
      <c r="D181" s="106" t="s">
        <v>99</v>
      </c>
      <c r="E181" s="153">
        <v>28698961</v>
      </c>
      <c r="F181" s="154"/>
      <c r="G181" s="154"/>
      <c r="H181" s="154"/>
      <c r="I181" s="154"/>
      <c r="J181" s="154"/>
      <c r="K181" s="154"/>
      <c r="L181" s="154"/>
      <c r="M181" s="153">
        <v>28698961</v>
      </c>
      <c r="N181" s="153">
        <v>28698961</v>
      </c>
      <c r="O181" s="40" t="b">
        <f t="shared" si="75"/>
        <v>1</v>
      </c>
      <c r="P181" s="153">
        <v>28698961</v>
      </c>
      <c r="Q181" s="154"/>
      <c r="R181" s="154"/>
      <c r="S181" s="154"/>
      <c r="T181" s="155"/>
      <c r="U181" s="156"/>
      <c r="V181" s="157"/>
      <c r="W181" s="157"/>
      <c r="X181" s="157"/>
      <c r="Y181" s="157"/>
      <c r="Z181" s="157"/>
      <c r="AA181" s="197">
        <v>764120</v>
      </c>
      <c r="AB181" s="197">
        <v>15639096</v>
      </c>
      <c r="AC181" s="197">
        <v>15639096</v>
      </c>
      <c r="AD181" s="197"/>
      <c r="AE181" s="197"/>
      <c r="AF181" s="157"/>
      <c r="AG181" s="155"/>
      <c r="AH181" s="775"/>
      <c r="AI181" s="736"/>
      <c r="AJ181" s="736"/>
      <c r="AK181" s="742"/>
      <c r="AL181" s="736"/>
      <c r="AM181" s="736"/>
      <c r="AN181" s="778"/>
      <c r="AO181" s="736"/>
      <c r="AP181" s="766"/>
      <c r="AQ181" s="763"/>
      <c r="AR181" s="736"/>
      <c r="AS181" s="736"/>
      <c r="AT181" s="736"/>
      <c r="AU181" s="736"/>
      <c r="AV181" s="736"/>
      <c r="AW181" s="736"/>
      <c r="AX181" s="760"/>
      <c r="AY181" s="763"/>
      <c r="AZ181" s="764"/>
    </row>
    <row r="182" spans="1:52" ht="17.25" customHeight="1">
      <c r="A182" s="780"/>
      <c r="B182" s="735"/>
      <c r="C182" s="724" t="s">
        <v>232</v>
      </c>
      <c r="D182" s="106" t="s">
        <v>94</v>
      </c>
      <c r="E182" s="40">
        <v>548</v>
      </c>
      <c r="F182" s="40"/>
      <c r="G182" s="40"/>
      <c r="H182" s="40"/>
      <c r="I182" s="40"/>
      <c r="J182" s="40"/>
      <c r="K182" s="40"/>
      <c r="L182" s="40"/>
      <c r="M182" s="40">
        <v>548</v>
      </c>
      <c r="N182" s="40">
        <v>548</v>
      </c>
      <c r="O182" s="40" t="b">
        <f t="shared" si="75"/>
        <v>1</v>
      </c>
      <c r="P182" s="40">
        <v>548</v>
      </c>
      <c r="Q182" s="40"/>
      <c r="R182" s="40"/>
      <c r="S182" s="109"/>
      <c r="T182" s="115"/>
      <c r="U182" s="111"/>
      <c r="V182" s="110"/>
      <c r="W182" s="110"/>
      <c r="X182" s="110"/>
      <c r="Y182" s="110"/>
      <c r="Z182" s="110"/>
      <c r="AA182" s="196">
        <v>78</v>
      </c>
      <c r="AB182" s="196">
        <v>98</v>
      </c>
      <c r="AC182" s="196">
        <v>176</v>
      </c>
      <c r="AD182" s="196"/>
      <c r="AE182" s="196"/>
      <c r="AF182" s="110"/>
      <c r="AG182" s="115"/>
      <c r="AH182" s="773" t="s">
        <v>232</v>
      </c>
      <c r="AI182" s="734" t="s">
        <v>410</v>
      </c>
      <c r="AJ182" s="734" t="s">
        <v>257</v>
      </c>
      <c r="AK182" s="740" t="s">
        <v>386</v>
      </c>
      <c r="AL182" s="734" t="str">
        <f aca="true" t="shared" si="116" ref="AL182">+AH182</f>
        <v>10-ENGATIVA</v>
      </c>
      <c r="AM182" s="734" t="s">
        <v>257</v>
      </c>
      <c r="AN182" s="776" t="s">
        <v>286</v>
      </c>
      <c r="AO182" s="767">
        <f aca="true" t="shared" si="117" ref="AO182">+AP182+AQ182</f>
        <v>831377.9335798082</v>
      </c>
      <c r="AP182" s="766">
        <v>392164.2268346472</v>
      </c>
      <c r="AQ182" s="761">
        <v>439213.70674516103</v>
      </c>
      <c r="AR182" s="734" t="s">
        <v>257</v>
      </c>
      <c r="AS182" s="734" t="s">
        <v>257</v>
      </c>
      <c r="AT182" s="767">
        <f aca="true" t="shared" si="118" ref="AT182">+AO182</f>
        <v>831377.9335798082</v>
      </c>
      <c r="AU182" s="734" t="s">
        <v>259</v>
      </c>
      <c r="AV182" s="767">
        <f aca="true" t="shared" si="119" ref="AV182">+AT182</f>
        <v>831377.9335798082</v>
      </c>
      <c r="AW182" s="734" t="s">
        <v>260</v>
      </c>
      <c r="AX182" s="758">
        <f>+AQ182+AP182</f>
        <v>831377.9335798082</v>
      </c>
      <c r="AY182" s="761">
        <f aca="true" t="shared" si="120" ref="AY182">+AX182</f>
        <v>831377.9335798082</v>
      </c>
      <c r="AZ182" s="764"/>
    </row>
    <row r="183" spans="1:52" ht="17.25" customHeight="1">
      <c r="A183" s="780"/>
      <c r="B183" s="735"/>
      <c r="C183" s="724"/>
      <c r="D183" s="106" t="s">
        <v>6</v>
      </c>
      <c r="E183" s="40">
        <v>71185121</v>
      </c>
      <c r="F183" s="40"/>
      <c r="G183" s="40"/>
      <c r="H183" s="40"/>
      <c r="I183" s="40"/>
      <c r="J183" s="40"/>
      <c r="K183" s="40"/>
      <c r="L183" s="40"/>
      <c r="M183" s="40">
        <v>71185121</v>
      </c>
      <c r="N183" s="40">
        <v>71185121</v>
      </c>
      <c r="O183" s="40" t="b">
        <f t="shared" si="75"/>
        <v>1</v>
      </c>
      <c r="P183" s="40">
        <v>71185121</v>
      </c>
      <c r="Q183" s="40"/>
      <c r="R183" s="40"/>
      <c r="S183" s="40"/>
      <c r="T183" s="116"/>
      <c r="U183" s="112"/>
      <c r="V183" s="36"/>
      <c r="W183" s="36"/>
      <c r="X183" s="36"/>
      <c r="Y183" s="36"/>
      <c r="Z183" s="36"/>
      <c r="AA183" s="196">
        <v>2591362</v>
      </c>
      <c r="AB183" s="196">
        <v>46972986</v>
      </c>
      <c r="AC183" s="196">
        <v>46972986</v>
      </c>
      <c r="AD183" s="196"/>
      <c r="AE183" s="196"/>
      <c r="AF183" s="36"/>
      <c r="AG183" s="116"/>
      <c r="AH183" s="774"/>
      <c r="AI183" s="735"/>
      <c r="AJ183" s="735"/>
      <c r="AK183" s="741"/>
      <c r="AL183" s="735"/>
      <c r="AM183" s="735"/>
      <c r="AN183" s="777"/>
      <c r="AO183" s="735"/>
      <c r="AP183" s="766"/>
      <c r="AQ183" s="762"/>
      <c r="AR183" s="735"/>
      <c r="AS183" s="735"/>
      <c r="AT183" s="735"/>
      <c r="AU183" s="735"/>
      <c r="AV183" s="735"/>
      <c r="AW183" s="735"/>
      <c r="AX183" s="759"/>
      <c r="AY183" s="762"/>
      <c r="AZ183" s="764"/>
    </row>
    <row r="184" spans="1:52" ht="17.25" customHeight="1">
      <c r="A184" s="780"/>
      <c r="B184" s="735"/>
      <c r="C184" s="724"/>
      <c r="D184" s="106" t="s">
        <v>95</v>
      </c>
      <c r="E184" s="40">
        <v>0</v>
      </c>
      <c r="F184" s="38"/>
      <c r="G184" s="38"/>
      <c r="H184" s="38"/>
      <c r="I184" s="38"/>
      <c r="J184" s="38"/>
      <c r="K184" s="38"/>
      <c r="L184" s="38"/>
      <c r="M184" s="40">
        <v>0</v>
      </c>
      <c r="N184" s="40">
        <v>0</v>
      </c>
      <c r="O184" s="40" t="b">
        <f t="shared" si="75"/>
        <v>1</v>
      </c>
      <c r="P184" s="40">
        <v>0</v>
      </c>
      <c r="Q184" s="38"/>
      <c r="R184" s="38"/>
      <c r="S184" s="38"/>
      <c r="T184" s="117"/>
      <c r="U184" s="113"/>
      <c r="V184" s="41"/>
      <c r="W184" s="41"/>
      <c r="X184" s="41"/>
      <c r="Y184" s="41"/>
      <c r="Z184" s="41"/>
      <c r="AA184" s="41">
        <v>0</v>
      </c>
      <c r="AB184" s="41">
        <v>0</v>
      </c>
      <c r="AC184" s="41">
        <v>0</v>
      </c>
      <c r="AD184" s="41"/>
      <c r="AE184" s="41"/>
      <c r="AF184" s="41"/>
      <c r="AG184" s="117"/>
      <c r="AH184" s="774"/>
      <c r="AI184" s="735"/>
      <c r="AJ184" s="735"/>
      <c r="AK184" s="741"/>
      <c r="AL184" s="735"/>
      <c r="AM184" s="735"/>
      <c r="AN184" s="777"/>
      <c r="AO184" s="735"/>
      <c r="AP184" s="766"/>
      <c r="AQ184" s="762"/>
      <c r="AR184" s="735"/>
      <c r="AS184" s="735"/>
      <c r="AT184" s="735"/>
      <c r="AU184" s="735"/>
      <c r="AV184" s="735"/>
      <c r="AW184" s="735"/>
      <c r="AX184" s="759"/>
      <c r="AY184" s="762"/>
      <c r="AZ184" s="764"/>
    </row>
    <row r="185" spans="1:52" ht="17.25" customHeight="1">
      <c r="A185" s="780"/>
      <c r="B185" s="735"/>
      <c r="C185" s="724"/>
      <c r="D185" s="106" t="s">
        <v>7</v>
      </c>
      <c r="E185" s="40">
        <v>0</v>
      </c>
      <c r="F185" s="38"/>
      <c r="G185" s="38"/>
      <c r="H185" s="38"/>
      <c r="I185" s="38"/>
      <c r="J185" s="38"/>
      <c r="K185" s="38"/>
      <c r="L185" s="38"/>
      <c r="M185" s="40">
        <v>0</v>
      </c>
      <c r="N185" s="40">
        <v>0</v>
      </c>
      <c r="O185" s="40" t="b">
        <f t="shared" si="75"/>
        <v>1</v>
      </c>
      <c r="P185" s="40">
        <v>0</v>
      </c>
      <c r="Q185" s="38"/>
      <c r="R185" s="38"/>
      <c r="S185" s="38"/>
      <c r="T185" s="117"/>
      <c r="U185" s="113"/>
      <c r="V185" s="41"/>
      <c r="W185" s="41"/>
      <c r="X185" s="41"/>
      <c r="Y185" s="41"/>
      <c r="Z185" s="41"/>
      <c r="AA185" s="41">
        <v>0</v>
      </c>
      <c r="AB185" s="41">
        <v>0</v>
      </c>
      <c r="AC185" s="41">
        <v>0</v>
      </c>
      <c r="AD185" s="41"/>
      <c r="AE185" s="41"/>
      <c r="AF185" s="41"/>
      <c r="AG185" s="117"/>
      <c r="AH185" s="774"/>
      <c r="AI185" s="735"/>
      <c r="AJ185" s="735"/>
      <c r="AK185" s="741"/>
      <c r="AL185" s="735"/>
      <c r="AM185" s="735"/>
      <c r="AN185" s="777"/>
      <c r="AO185" s="735"/>
      <c r="AP185" s="766"/>
      <c r="AQ185" s="762"/>
      <c r="AR185" s="735"/>
      <c r="AS185" s="735"/>
      <c r="AT185" s="735"/>
      <c r="AU185" s="735"/>
      <c r="AV185" s="735"/>
      <c r="AW185" s="735"/>
      <c r="AX185" s="759"/>
      <c r="AY185" s="762"/>
      <c r="AZ185" s="764"/>
    </row>
    <row r="186" spans="1:52" ht="17.25" customHeight="1">
      <c r="A186" s="780"/>
      <c r="B186" s="735"/>
      <c r="C186" s="724"/>
      <c r="D186" s="106" t="s">
        <v>96</v>
      </c>
      <c r="E186" s="153">
        <v>548</v>
      </c>
      <c r="F186" s="154"/>
      <c r="G186" s="154"/>
      <c r="H186" s="154"/>
      <c r="I186" s="154"/>
      <c r="J186" s="154"/>
      <c r="K186" s="154"/>
      <c r="L186" s="154"/>
      <c r="M186" s="153">
        <v>548</v>
      </c>
      <c r="N186" s="153">
        <v>548</v>
      </c>
      <c r="O186" s="40" t="b">
        <f t="shared" si="75"/>
        <v>1</v>
      </c>
      <c r="P186" s="153">
        <v>548</v>
      </c>
      <c r="Q186" s="154"/>
      <c r="R186" s="154"/>
      <c r="S186" s="154"/>
      <c r="T186" s="155"/>
      <c r="U186" s="156"/>
      <c r="V186" s="157"/>
      <c r="W186" s="157"/>
      <c r="X186" s="157"/>
      <c r="Y186" s="157"/>
      <c r="Z186" s="157"/>
      <c r="AA186" s="197">
        <v>78</v>
      </c>
      <c r="AB186" s="197">
        <v>98</v>
      </c>
      <c r="AC186" s="197">
        <v>176</v>
      </c>
      <c r="AD186" s="197"/>
      <c r="AE186" s="197"/>
      <c r="AF186" s="157"/>
      <c r="AG186" s="155"/>
      <c r="AH186" s="774"/>
      <c r="AI186" s="735"/>
      <c r="AJ186" s="735"/>
      <c r="AK186" s="741"/>
      <c r="AL186" s="735"/>
      <c r="AM186" s="735"/>
      <c r="AN186" s="777"/>
      <c r="AO186" s="735"/>
      <c r="AP186" s="766"/>
      <c r="AQ186" s="762"/>
      <c r="AR186" s="735"/>
      <c r="AS186" s="735"/>
      <c r="AT186" s="735"/>
      <c r="AU186" s="735"/>
      <c r="AV186" s="735"/>
      <c r="AW186" s="735"/>
      <c r="AX186" s="759"/>
      <c r="AY186" s="762"/>
      <c r="AZ186" s="764"/>
    </row>
    <row r="187" spans="1:52" ht="17.25" customHeight="1">
      <c r="A187" s="780"/>
      <c r="B187" s="735"/>
      <c r="C187" s="724"/>
      <c r="D187" s="106" t="s">
        <v>99</v>
      </c>
      <c r="E187" s="153">
        <v>71185121</v>
      </c>
      <c r="F187" s="154"/>
      <c r="G187" s="154"/>
      <c r="H187" s="154"/>
      <c r="I187" s="154"/>
      <c r="J187" s="154"/>
      <c r="K187" s="154"/>
      <c r="L187" s="154"/>
      <c r="M187" s="153">
        <v>71185121</v>
      </c>
      <c r="N187" s="153">
        <v>71185121</v>
      </c>
      <c r="O187" s="40" t="b">
        <f t="shared" si="75"/>
        <v>1</v>
      </c>
      <c r="P187" s="153">
        <v>71185121</v>
      </c>
      <c r="Q187" s="154"/>
      <c r="R187" s="154"/>
      <c r="S187" s="154"/>
      <c r="T187" s="155"/>
      <c r="U187" s="156"/>
      <c r="V187" s="157"/>
      <c r="W187" s="157"/>
      <c r="X187" s="157"/>
      <c r="Y187" s="157"/>
      <c r="Z187" s="157"/>
      <c r="AA187" s="197">
        <v>2591362</v>
      </c>
      <c r="AB187" s="197">
        <v>54736835</v>
      </c>
      <c r="AC187" s="197">
        <v>54736835</v>
      </c>
      <c r="AD187" s="197"/>
      <c r="AE187" s="197"/>
      <c r="AF187" s="157"/>
      <c r="AG187" s="155"/>
      <c r="AH187" s="775"/>
      <c r="AI187" s="736"/>
      <c r="AJ187" s="736"/>
      <c r="AK187" s="742"/>
      <c r="AL187" s="736"/>
      <c r="AM187" s="736"/>
      <c r="AN187" s="778"/>
      <c r="AO187" s="736"/>
      <c r="AP187" s="766"/>
      <c r="AQ187" s="763"/>
      <c r="AR187" s="736"/>
      <c r="AS187" s="736"/>
      <c r="AT187" s="736"/>
      <c r="AU187" s="736"/>
      <c r="AV187" s="736"/>
      <c r="AW187" s="736"/>
      <c r="AX187" s="760"/>
      <c r="AY187" s="763"/>
      <c r="AZ187" s="764"/>
    </row>
    <row r="188" spans="1:52" ht="20.25" customHeight="1">
      <c r="A188" s="780"/>
      <c r="B188" s="735"/>
      <c r="C188" s="724" t="s">
        <v>233</v>
      </c>
      <c r="D188" s="106" t="s">
        <v>94</v>
      </c>
      <c r="E188" s="40">
        <v>147</v>
      </c>
      <c r="F188" s="40"/>
      <c r="G188" s="40"/>
      <c r="H188" s="40"/>
      <c r="I188" s="40"/>
      <c r="J188" s="40"/>
      <c r="K188" s="40"/>
      <c r="L188" s="40"/>
      <c r="M188" s="40">
        <v>147</v>
      </c>
      <c r="N188" s="40">
        <v>147</v>
      </c>
      <c r="O188" s="40" t="b">
        <f t="shared" si="75"/>
        <v>1</v>
      </c>
      <c r="P188" s="40">
        <v>147</v>
      </c>
      <c r="Q188" s="40"/>
      <c r="R188" s="40"/>
      <c r="S188" s="109"/>
      <c r="T188" s="115"/>
      <c r="U188" s="111"/>
      <c r="V188" s="110"/>
      <c r="W188" s="110"/>
      <c r="X188" s="110"/>
      <c r="Y188" s="110"/>
      <c r="Z188" s="110"/>
      <c r="AA188" s="196">
        <v>23</v>
      </c>
      <c r="AB188" s="196">
        <v>28</v>
      </c>
      <c r="AC188" s="196">
        <v>57</v>
      </c>
      <c r="AD188" s="196"/>
      <c r="AE188" s="196"/>
      <c r="AF188" s="110"/>
      <c r="AG188" s="115"/>
      <c r="AH188" s="773" t="s">
        <v>233</v>
      </c>
      <c r="AI188" s="734" t="s">
        <v>411</v>
      </c>
      <c r="AJ188" s="734" t="s">
        <v>257</v>
      </c>
      <c r="AK188" s="740" t="s">
        <v>386</v>
      </c>
      <c r="AL188" s="734" t="str">
        <f aca="true" t="shared" si="121" ref="AL188">+AH188</f>
        <v>11-SUBA</v>
      </c>
      <c r="AM188" s="734" t="s">
        <v>257</v>
      </c>
      <c r="AN188" s="776" t="s">
        <v>286</v>
      </c>
      <c r="AO188" s="767">
        <f aca="true" t="shared" si="122" ref="AO188">+AP188+AQ188</f>
        <v>1215895.9408937634</v>
      </c>
      <c r="AP188" s="766">
        <v>572451.328185063</v>
      </c>
      <c r="AQ188" s="761">
        <v>643444.6127087005</v>
      </c>
      <c r="AR188" s="734" t="s">
        <v>257</v>
      </c>
      <c r="AS188" s="734" t="s">
        <v>257</v>
      </c>
      <c r="AT188" s="767">
        <f aca="true" t="shared" si="123" ref="AT188">+AO188</f>
        <v>1215895.9408937634</v>
      </c>
      <c r="AU188" s="734" t="s">
        <v>259</v>
      </c>
      <c r="AV188" s="767">
        <f aca="true" t="shared" si="124" ref="AV188">+AT188</f>
        <v>1215895.9408937634</v>
      </c>
      <c r="AW188" s="734" t="s">
        <v>260</v>
      </c>
      <c r="AX188" s="758">
        <f>+AQ188+AP188</f>
        <v>1215895.9408937634</v>
      </c>
      <c r="AY188" s="761">
        <f aca="true" t="shared" si="125" ref="AY188">+AX188</f>
        <v>1215895.9408937634</v>
      </c>
      <c r="AZ188" s="764"/>
    </row>
    <row r="189" spans="1:52" ht="20.25" customHeight="1">
      <c r="A189" s="780"/>
      <c r="B189" s="735"/>
      <c r="C189" s="724"/>
      <c r="D189" s="106" t="s">
        <v>6</v>
      </c>
      <c r="E189" s="40">
        <v>19140138</v>
      </c>
      <c r="F189" s="40"/>
      <c r="G189" s="40"/>
      <c r="H189" s="40"/>
      <c r="I189" s="40"/>
      <c r="J189" s="40"/>
      <c r="K189" s="40"/>
      <c r="L189" s="40"/>
      <c r="M189" s="40">
        <v>19140138</v>
      </c>
      <c r="N189" s="40">
        <v>19140138</v>
      </c>
      <c r="O189" s="40" t="b">
        <f t="shared" si="75"/>
        <v>1</v>
      </c>
      <c r="P189" s="40">
        <v>19140138</v>
      </c>
      <c r="Q189" s="40"/>
      <c r="R189" s="40"/>
      <c r="S189" s="40"/>
      <c r="T189" s="116"/>
      <c r="U189" s="112"/>
      <c r="V189" s="36"/>
      <c r="W189" s="36"/>
      <c r="X189" s="36"/>
      <c r="Y189" s="36"/>
      <c r="Z189" s="36"/>
      <c r="AA189" s="196">
        <v>764120</v>
      </c>
      <c r="AB189" s="196">
        <v>15212842</v>
      </c>
      <c r="AC189" s="196">
        <v>15212842</v>
      </c>
      <c r="AD189" s="196"/>
      <c r="AE189" s="196"/>
      <c r="AF189" s="36"/>
      <c r="AG189" s="116"/>
      <c r="AH189" s="774"/>
      <c r="AI189" s="735"/>
      <c r="AJ189" s="735"/>
      <c r="AK189" s="741"/>
      <c r="AL189" s="735"/>
      <c r="AM189" s="735"/>
      <c r="AN189" s="777"/>
      <c r="AO189" s="735"/>
      <c r="AP189" s="766"/>
      <c r="AQ189" s="762"/>
      <c r="AR189" s="735"/>
      <c r="AS189" s="735"/>
      <c r="AT189" s="735"/>
      <c r="AU189" s="735"/>
      <c r="AV189" s="735"/>
      <c r="AW189" s="735"/>
      <c r="AX189" s="759"/>
      <c r="AY189" s="762"/>
      <c r="AZ189" s="764"/>
    </row>
    <row r="190" spans="1:52" ht="20.25" customHeight="1">
      <c r="A190" s="780"/>
      <c r="B190" s="735"/>
      <c r="C190" s="724"/>
      <c r="D190" s="106" t="s">
        <v>95</v>
      </c>
      <c r="E190" s="40">
        <v>0</v>
      </c>
      <c r="F190" s="38"/>
      <c r="G190" s="38"/>
      <c r="H190" s="38"/>
      <c r="I190" s="38"/>
      <c r="J190" s="38"/>
      <c r="K190" s="38"/>
      <c r="L190" s="38"/>
      <c r="M190" s="40">
        <v>0</v>
      </c>
      <c r="N190" s="40">
        <v>0</v>
      </c>
      <c r="O190" s="40" t="b">
        <f t="shared" si="75"/>
        <v>1</v>
      </c>
      <c r="P190" s="40">
        <v>0</v>
      </c>
      <c r="Q190" s="38"/>
      <c r="R190" s="38"/>
      <c r="S190" s="38"/>
      <c r="T190" s="117"/>
      <c r="U190" s="113"/>
      <c r="V190" s="41"/>
      <c r="W190" s="41"/>
      <c r="X190" s="41"/>
      <c r="Y190" s="41"/>
      <c r="Z190" s="41"/>
      <c r="AA190" s="41">
        <v>0</v>
      </c>
      <c r="AB190" s="41">
        <v>0</v>
      </c>
      <c r="AC190" s="41">
        <v>0</v>
      </c>
      <c r="AD190" s="41"/>
      <c r="AE190" s="41"/>
      <c r="AF190" s="41"/>
      <c r="AG190" s="117"/>
      <c r="AH190" s="774"/>
      <c r="AI190" s="735"/>
      <c r="AJ190" s="735"/>
      <c r="AK190" s="741"/>
      <c r="AL190" s="735"/>
      <c r="AM190" s="735"/>
      <c r="AN190" s="777"/>
      <c r="AO190" s="735"/>
      <c r="AP190" s="766"/>
      <c r="AQ190" s="762"/>
      <c r="AR190" s="735"/>
      <c r="AS190" s="735"/>
      <c r="AT190" s="735"/>
      <c r="AU190" s="735"/>
      <c r="AV190" s="735"/>
      <c r="AW190" s="735"/>
      <c r="AX190" s="759"/>
      <c r="AY190" s="762"/>
      <c r="AZ190" s="764"/>
    </row>
    <row r="191" spans="1:52" ht="20.25" customHeight="1">
      <c r="A191" s="780"/>
      <c r="B191" s="735"/>
      <c r="C191" s="724"/>
      <c r="D191" s="106" t="s">
        <v>7</v>
      </c>
      <c r="E191" s="40">
        <v>0</v>
      </c>
      <c r="F191" s="38"/>
      <c r="G191" s="38"/>
      <c r="H191" s="38"/>
      <c r="I191" s="38"/>
      <c r="J191" s="38"/>
      <c r="K191" s="38"/>
      <c r="L191" s="38"/>
      <c r="M191" s="40">
        <v>0</v>
      </c>
      <c r="N191" s="40">
        <v>0</v>
      </c>
      <c r="O191" s="40" t="b">
        <f t="shared" si="75"/>
        <v>1</v>
      </c>
      <c r="P191" s="40">
        <v>0</v>
      </c>
      <c r="Q191" s="38"/>
      <c r="R191" s="38"/>
      <c r="S191" s="38"/>
      <c r="T191" s="117"/>
      <c r="U191" s="113"/>
      <c r="V191" s="41"/>
      <c r="W191" s="41"/>
      <c r="X191" s="41"/>
      <c r="Y191" s="41"/>
      <c r="Z191" s="41"/>
      <c r="AA191" s="41">
        <v>0</v>
      </c>
      <c r="AB191" s="41">
        <v>0</v>
      </c>
      <c r="AC191" s="41">
        <v>0</v>
      </c>
      <c r="AD191" s="41"/>
      <c r="AE191" s="41"/>
      <c r="AF191" s="41"/>
      <c r="AG191" s="117"/>
      <c r="AH191" s="774"/>
      <c r="AI191" s="735"/>
      <c r="AJ191" s="735"/>
      <c r="AK191" s="741"/>
      <c r="AL191" s="735"/>
      <c r="AM191" s="735"/>
      <c r="AN191" s="777"/>
      <c r="AO191" s="735"/>
      <c r="AP191" s="766"/>
      <c r="AQ191" s="762"/>
      <c r="AR191" s="735"/>
      <c r="AS191" s="735"/>
      <c r="AT191" s="735"/>
      <c r="AU191" s="735"/>
      <c r="AV191" s="735"/>
      <c r="AW191" s="735"/>
      <c r="AX191" s="759"/>
      <c r="AY191" s="762"/>
      <c r="AZ191" s="764"/>
    </row>
    <row r="192" spans="1:52" ht="20.25" customHeight="1">
      <c r="A192" s="780"/>
      <c r="B192" s="735"/>
      <c r="C192" s="724"/>
      <c r="D192" s="106" t="s">
        <v>96</v>
      </c>
      <c r="E192" s="153">
        <v>147</v>
      </c>
      <c r="F192" s="154"/>
      <c r="G192" s="154"/>
      <c r="H192" s="154"/>
      <c r="I192" s="154"/>
      <c r="J192" s="154"/>
      <c r="K192" s="154"/>
      <c r="L192" s="154"/>
      <c r="M192" s="153">
        <v>147</v>
      </c>
      <c r="N192" s="153">
        <v>147</v>
      </c>
      <c r="O192" s="40" t="b">
        <f t="shared" si="75"/>
        <v>1</v>
      </c>
      <c r="P192" s="153">
        <v>147</v>
      </c>
      <c r="Q192" s="154"/>
      <c r="R192" s="154"/>
      <c r="S192" s="154"/>
      <c r="T192" s="155"/>
      <c r="U192" s="156"/>
      <c r="V192" s="157"/>
      <c r="W192" s="157"/>
      <c r="X192" s="157"/>
      <c r="Y192" s="157"/>
      <c r="Z192" s="157"/>
      <c r="AA192" s="197">
        <v>23</v>
      </c>
      <c r="AB192" s="197">
        <v>28</v>
      </c>
      <c r="AC192" s="197">
        <v>57</v>
      </c>
      <c r="AD192" s="197"/>
      <c r="AE192" s="197"/>
      <c r="AF192" s="157"/>
      <c r="AG192" s="155"/>
      <c r="AH192" s="774"/>
      <c r="AI192" s="735"/>
      <c r="AJ192" s="735"/>
      <c r="AK192" s="741"/>
      <c r="AL192" s="735"/>
      <c r="AM192" s="735"/>
      <c r="AN192" s="777"/>
      <c r="AO192" s="735"/>
      <c r="AP192" s="766"/>
      <c r="AQ192" s="762"/>
      <c r="AR192" s="735"/>
      <c r="AS192" s="735"/>
      <c r="AT192" s="735"/>
      <c r="AU192" s="735"/>
      <c r="AV192" s="735"/>
      <c r="AW192" s="735"/>
      <c r="AX192" s="759"/>
      <c r="AY192" s="762"/>
      <c r="AZ192" s="764"/>
    </row>
    <row r="193" spans="1:52" ht="20.25" customHeight="1">
      <c r="A193" s="780"/>
      <c r="B193" s="735"/>
      <c r="C193" s="724"/>
      <c r="D193" s="106" t="s">
        <v>99</v>
      </c>
      <c r="E193" s="153">
        <v>19140138</v>
      </c>
      <c r="F193" s="154"/>
      <c r="G193" s="154"/>
      <c r="H193" s="154"/>
      <c r="I193" s="154"/>
      <c r="J193" s="154"/>
      <c r="K193" s="154"/>
      <c r="L193" s="154"/>
      <c r="M193" s="153">
        <v>19140138</v>
      </c>
      <c r="N193" s="153">
        <v>19140138</v>
      </c>
      <c r="O193" s="40" t="b">
        <f aca="true" t="shared" si="126" ref="O193:O241">P193=N193</f>
        <v>1</v>
      </c>
      <c r="P193" s="153">
        <v>19140138</v>
      </c>
      <c r="Q193" s="154"/>
      <c r="R193" s="154"/>
      <c r="S193" s="154"/>
      <c r="T193" s="155"/>
      <c r="U193" s="156"/>
      <c r="V193" s="157"/>
      <c r="W193" s="157"/>
      <c r="X193" s="157"/>
      <c r="Y193" s="157"/>
      <c r="Z193" s="157"/>
      <c r="AA193" s="197">
        <v>764120</v>
      </c>
      <c r="AB193" s="197">
        <v>15639096</v>
      </c>
      <c r="AC193" s="197">
        <v>15639096</v>
      </c>
      <c r="AD193" s="197"/>
      <c r="AE193" s="197"/>
      <c r="AF193" s="157"/>
      <c r="AG193" s="155"/>
      <c r="AH193" s="775"/>
      <c r="AI193" s="736"/>
      <c r="AJ193" s="736"/>
      <c r="AK193" s="742"/>
      <c r="AL193" s="736"/>
      <c r="AM193" s="736"/>
      <c r="AN193" s="778"/>
      <c r="AO193" s="736"/>
      <c r="AP193" s="766"/>
      <c r="AQ193" s="763"/>
      <c r="AR193" s="736"/>
      <c r="AS193" s="736"/>
      <c r="AT193" s="736"/>
      <c r="AU193" s="736"/>
      <c r="AV193" s="736"/>
      <c r="AW193" s="736"/>
      <c r="AX193" s="760"/>
      <c r="AY193" s="763"/>
      <c r="AZ193" s="764"/>
    </row>
    <row r="194" spans="1:52" ht="17.25" customHeight="1">
      <c r="A194" s="780"/>
      <c r="B194" s="735"/>
      <c r="C194" s="724" t="s">
        <v>234</v>
      </c>
      <c r="D194" s="106" t="s">
        <v>94</v>
      </c>
      <c r="E194" s="40">
        <v>168</v>
      </c>
      <c r="F194" s="40"/>
      <c r="G194" s="40"/>
      <c r="H194" s="40"/>
      <c r="I194" s="40"/>
      <c r="J194" s="40"/>
      <c r="K194" s="40"/>
      <c r="L194" s="40"/>
      <c r="M194" s="40">
        <v>168</v>
      </c>
      <c r="N194" s="40">
        <v>168</v>
      </c>
      <c r="O194" s="40" t="b">
        <f t="shared" si="126"/>
        <v>1</v>
      </c>
      <c r="P194" s="40">
        <v>168</v>
      </c>
      <c r="Q194" s="40"/>
      <c r="R194" s="40"/>
      <c r="S194" s="109"/>
      <c r="T194" s="115"/>
      <c r="U194" s="111"/>
      <c r="V194" s="110"/>
      <c r="W194" s="110"/>
      <c r="X194" s="110"/>
      <c r="Y194" s="110"/>
      <c r="Z194" s="110"/>
      <c r="AA194" s="196">
        <v>26</v>
      </c>
      <c r="AB194" s="196">
        <v>26</v>
      </c>
      <c r="AC194" s="196">
        <v>59</v>
      </c>
      <c r="AD194" s="196"/>
      <c r="AE194" s="196"/>
      <c r="AF194" s="110"/>
      <c r="AG194" s="115"/>
      <c r="AH194" s="773" t="s">
        <v>234</v>
      </c>
      <c r="AI194" s="734" t="s">
        <v>412</v>
      </c>
      <c r="AJ194" s="734" t="s">
        <v>257</v>
      </c>
      <c r="AK194" s="740" t="s">
        <v>386</v>
      </c>
      <c r="AL194" s="734" t="str">
        <f aca="true" t="shared" si="127" ref="AL194">+AH194</f>
        <v>12-BARRIOS UNIDOS</v>
      </c>
      <c r="AM194" s="734" t="s">
        <v>257</v>
      </c>
      <c r="AN194" s="776" t="s">
        <v>286</v>
      </c>
      <c r="AO194" s="767">
        <f aca="true" t="shared" si="128" ref="AO194">+AP194+AQ194</f>
        <v>137026.15589788533</v>
      </c>
      <c r="AP194" s="766">
        <v>64519.36082246878</v>
      </c>
      <c r="AQ194" s="761">
        <v>72506.79507541655</v>
      </c>
      <c r="AR194" s="734" t="s">
        <v>257</v>
      </c>
      <c r="AS194" s="734" t="s">
        <v>257</v>
      </c>
      <c r="AT194" s="767">
        <f aca="true" t="shared" si="129" ref="AT194">+AO194</f>
        <v>137026.15589788533</v>
      </c>
      <c r="AU194" s="734" t="s">
        <v>259</v>
      </c>
      <c r="AV194" s="767">
        <f aca="true" t="shared" si="130" ref="AV194">+AT194</f>
        <v>137026.15589788533</v>
      </c>
      <c r="AW194" s="734" t="s">
        <v>260</v>
      </c>
      <c r="AX194" s="758">
        <f>+AQ194+AP194</f>
        <v>137026.15589788533</v>
      </c>
      <c r="AY194" s="761">
        <f aca="true" t="shared" si="131" ref="AY194">+AX194</f>
        <v>137026.15589788533</v>
      </c>
      <c r="AZ194" s="764"/>
    </row>
    <row r="195" spans="1:52" ht="17.25" customHeight="1">
      <c r="A195" s="780"/>
      <c r="B195" s="735"/>
      <c r="C195" s="724"/>
      <c r="D195" s="106" t="s">
        <v>6</v>
      </c>
      <c r="E195" s="40">
        <v>21839100</v>
      </c>
      <c r="F195" s="40"/>
      <c r="G195" s="40"/>
      <c r="H195" s="40"/>
      <c r="I195" s="40"/>
      <c r="J195" s="40"/>
      <c r="K195" s="40"/>
      <c r="L195" s="40"/>
      <c r="M195" s="40">
        <v>21839100</v>
      </c>
      <c r="N195" s="40">
        <v>21839100</v>
      </c>
      <c r="O195" s="40" t="b">
        <f t="shared" si="126"/>
        <v>1</v>
      </c>
      <c r="P195" s="40">
        <v>21839100</v>
      </c>
      <c r="Q195" s="40"/>
      <c r="R195" s="40"/>
      <c r="S195" s="40"/>
      <c r="T195" s="116"/>
      <c r="U195" s="112"/>
      <c r="V195" s="36"/>
      <c r="W195" s="36"/>
      <c r="X195" s="36"/>
      <c r="Y195" s="36"/>
      <c r="Z195" s="36"/>
      <c r="AA195" s="196">
        <v>863787</v>
      </c>
      <c r="AB195" s="196">
        <v>15746626</v>
      </c>
      <c r="AC195" s="196">
        <v>15746626</v>
      </c>
      <c r="AD195" s="196"/>
      <c r="AE195" s="196"/>
      <c r="AF195" s="36"/>
      <c r="AG195" s="116"/>
      <c r="AH195" s="774"/>
      <c r="AI195" s="735"/>
      <c r="AJ195" s="735"/>
      <c r="AK195" s="741"/>
      <c r="AL195" s="735"/>
      <c r="AM195" s="735"/>
      <c r="AN195" s="777"/>
      <c r="AO195" s="735"/>
      <c r="AP195" s="766"/>
      <c r="AQ195" s="762"/>
      <c r="AR195" s="735"/>
      <c r="AS195" s="735"/>
      <c r="AT195" s="735"/>
      <c r="AU195" s="735"/>
      <c r="AV195" s="735"/>
      <c r="AW195" s="735"/>
      <c r="AX195" s="759"/>
      <c r="AY195" s="762"/>
      <c r="AZ195" s="764"/>
    </row>
    <row r="196" spans="1:52" ht="17.25" customHeight="1">
      <c r="A196" s="780"/>
      <c r="B196" s="735"/>
      <c r="C196" s="724"/>
      <c r="D196" s="106" t="s">
        <v>95</v>
      </c>
      <c r="E196" s="40">
        <v>0</v>
      </c>
      <c r="F196" s="38"/>
      <c r="G196" s="38"/>
      <c r="H196" s="38"/>
      <c r="I196" s="38"/>
      <c r="J196" s="38"/>
      <c r="K196" s="38"/>
      <c r="L196" s="38"/>
      <c r="M196" s="40">
        <v>0</v>
      </c>
      <c r="N196" s="40">
        <v>0</v>
      </c>
      <c r="O196" s="40" t="b">
        <f t="shared" si="126"/>
        <v>1</v>
      </c>
      <c r="P196" s="40">
        <v>0</v>
      </c>
      <c r="Q196" s="38"/>
      <c r="R196" s="38"/>
      <c r="S196" s="38"/>
      <c r="T196" s="117"/>
      <c r="U196" s="113"/>
      <c r="V196" s="41"/>
      <c r="W196" s="41"/>
      <c r="X196" s="41"/>
      <c r="Y196" s="41"/>
      <c r="Z196" s="41"/>
      <c r="AA196" s="41">
        <v>0</v>
      </c>
      <c r="AB196" s="41">
        <v>0</v>
      </c>
      <c r="AC196" s="41">
        <v>0</v>
      </c>
      <c r="AD196" s="41"/>
      <c r="AE196" s="41"/>
      <c r="AF196" s="41"/>
      <c r="AG196" s="117"/>
      <c r="AH196" s="774"/>
      <c r="AI196" s="735"/>
      <c r="AJ196" s="735"/>
      <c r="AK196" s="741"/>
      <c r="AL196" s="735"/>
      <c r="AM196" s="735"/>
      <c r="AN196" s="777"/>
      <c r="AO196" s="735"/>
      <c r="AP196" s="766"/>
      <c r="AQ196" s="762"/>
      <c r="AR196" s="735"/>
      <c r="AS196" s="735"/>
      <c r="AT196" s="735"/>
      <c r="AU196" s="735"/>
      <c r="AV196" s="735"/>
      <c r="AW196" s="735"/>
      <c r="AX196" s="759"/>
      <c r="AY196" s="762"/>
      <c r="AZ196" s="764"/>
    </row>
    <row r="197" spans="1:52" ht="17.25" customHeight="1">
      <c r="A197" s="780"/>
      <c r="B197" s="735"/>
      <c r="C197" s="724"/>
      <c r="D197" s="106" t="s">
        <v>7</v>
      </c>
      <c r="E197" s="40">
        <v>0</v>
      </c>
      <c r="F197" s="38"/>
      <c r="G197" s="38"/>
      <c r="H197" s="38"/>
      <c r="I197" s="38"/>
      <c r="J197" s="38"/>
      <c r="K197" s="38"/>
      <c r="L197" s="38"/>
      <c r="M197" s="40">
        <v>0</v>
      </c>
      <c r="N197" s="40">
        <v>0</v>
      </c>
      <c r="O197" s="40" t="b">
        <f t="shared" si="126"/>
        <v>1</v>
      </c>
      <c r="P197" s="40">
        <v>0</v>
      </c>
      <c r="Q197" s="38"/>
      <c r="R197" s="38"/>
      <c r="S197" s="38"/>
      <c r="T197" s="117"/>
      <c r="U197" s="113"/>
      <c r="V197" s="41"/>
      <c r="W197" s="41"/>
      <c r="X197" s="41"/>
      <c r="Y197" s="41"/>
      <c r="Z197" s="41"/>
      <c r="AA197" s="41">
        <v>0</v>
      </c>
      <c r="AB197" s="41">
        <v>0</v>
      </c>
      <c r="AC197" s="41">
        <v>0</v>
      </c>
      <c r="AD197" s="41"/>
      <c r="AE197" s="41"/>
      <c r="AF197" s="41"/>
      <c r="AG197" s="117"/>
      <c r="AH197" s="774"/>
      <c r="AI197" s="735"/>
      <c r="AJ197" s="735"/>
      <c r="AK197" s="741"/>
      <c r="AL197" s="735"/>
      <c r="AM197" s="735"/>
      <c r="AN197" s="777"/>
      <c r="AO197" s="735"/>
      <c r="AP197" s="766"/>
      <c r="AQ197" s="762"/>
      <c r="AR197" s="735"/>
      <c r="AS197" s="735"/>
      <c r="AT197" s="735"/>
      <c r="AU197" s="735"/>
      <c r="AV197" s="735"/>
      <c r="AW197" s="735"/>
      <c r="AX197" s="759"/>
      <c r="AY197" s="762"/>
      <c r="AZ197" s="764"/>
    </row>
    <row r="198" spans="1:52" ht="17.25" customHeight="1">
      <c r="A198" s="780"/>
      <c r="B198" s="735"/>
      <c r="C198" s="724"/>
      <c r="D198" s="106" t="s">
        <v>96</v>
      </c>
      <c r="E198" s="153">
        <v>168</v>
      </c>
      <c r="F198" s="154"/>
      <c r="G198" s="154"/>
      <c r="H198" s="154"/>
      <c r="I198" s="154"/>
      <c r="J198" s="154"/>
      <c r="K198" s="154"/>
      <c r="L198" s="154"/>
      <c r="M198" s="153">
        <v>168</v>
      </c>
      <c r="N198" s="153">
        <v>168</v>
      </c>
      <c r="O198" s="40" t="b">
        <f t="shared" si="126"/>
        <v>1</v>
      </c>
      <c r="P198" s="153">
        <v>168</v>
      </c>
      <c r="Q198" s="154"/>
      <c r="R198" s="154"/>
      <c r="S198" s="154"/>
      <c r="T198" s="155"/>
      <c r="U198" s="156"/>
      <c r="V198" s="157"/>
      <c r="W198" s="157"/>
      <c r="X198" s="157"/>
      <c r="Y198" s="157"/>
      <c r="Z198" s="157"/>
      <c r="AA198" s="197">
        <v>26</v>
      </c>
      <c r="AB198" s="197">
        <v>26</v>
      </c>
      <c r="AC198" s="197">
        <v>59</v>
      </c>
      <c r="AD198" s="197"/>
      <c r="AE198" s="197"/>
      <c r="AF198" s="157"/>
      <c r="AG198" s="155"/>
      <c r="AH198" s="774"/>
      <c r="AI198" s="735"/>
      <c r="AJ198" s="735"/>
      <c r="AK198" s="741"/>
      <c r="AL198" s="735"/>
      <c r="AM198" s="735"/>
      <c r="AN198" s="777"/>
      <c r="AO198" s="735"/>
      <c r="AP198" s="766"/>
      <c r="AQ198" s="762"/>
      <c r="AR198" s="735"/>
      <c r="AS198" s="735"/>
      <c r="AT198" s="735"/>
      <c r="AU198" s="735"/>
      <c r="AV198" s="735"/>
      <c r="AW198" s="735"/>
      <c r="AX198" s="759"/>
      <c r="AY198" s="762"/>
      <c r="AZ198" s="764"/>
    </row>
    <row r="199" spans="1:52" ht="17.25" customHeight="1">
      <c r="A199" s="780"/>
      <c r="B199" s="735"/>
      <c r="C199" s="724"/>
      <c r="D199" s="106" t="s">
        <v>99</v>
      </c>
      <c r="E199" s="153">
        <v>21839100</v>
      </c>
      <c r="F199" s="154"/>
      <c r="G199" s="154"/>
      <c r="H199" s="154"/>
      <c r="I199" s="154"/>
      <c r="J199" s="154"/>
      <c r="K199" s="154"/>
      <c r="L199" s="154"/>
      <c r="M199" s="153">
        <v>21839100</v>
      </c>
      <c r="N199" s="153">
        <v>21839100</v>
      </c>
      <c r="O199" s="40" t="b">
        <f t="shared" si="126"/>
        <v>1</v>
      </c>
      <c r="P199" s="153">
        <v>21839100</v>
      </c>
      <c r="Q199" s="154"/>
      <c r="R199" s="154"/>
      <c r="S199" s="154"/>
      <c r="T199" s="155"/>
      <c r="U199" s="156"/>
      <c r="V199" s="157"/>
      <c r="W199" s="157"/>
      <c r="X199" s="157"/>
      <c r="Y199" s="157"/>
      <c r="Z199" s="157"/>
      <c r="AA199" s="197">
        <v>863787</v>
      </c>
      <c r="AB199" s="197">
        <v>14522017</v>
      </c>
      <c r="AC199" s="197">
        <v>14522017</v>
      </c>
      <c r="AD199" s="197"/>
      <c r="AE199" s="197"/>
      <c r="AF199" s="157"/>
      <c r="AG199" s="155"/>
      <c r="AH199" s="775"/>
      <c r="AI199" s="736"/>
      <c r="AJ199" s="736"/>
      <c r="AK199" s="742"/>
      <c r="AL199" s="736"/>
      <c r="AM199" s="736"/>
      <c r="AN199" s="778"/>
      <c r="AO199" s="736"/>
      <c r="AP199" s="766"/>
      <c r="AQ199" s="763"/>
      <c r="AR199" s="736"/>
      <c r="AS199" s="736"/>
      <c r="AT199" s="736"/>
      <c r="AU199" s="736"/>
      <c r="AV199" s="736"/>
      <c r="AW199" s="736"/>
      <c r="AX199" s="760"/>
      <c r="AY199" s="763"/>
      <c r="AZ199" s="764"/>
    </row>
    <row r="200" spans="1:52" ht="17.25" customHeight="1">
      <c r="A200" s="780"/>
      <c r="B200" s="735"/>
      <c r="C200" s="724" t="s">
        <v>235</v>
      </c>
      <c r="D200" s="106" t="s">
        <v>94</v>
      </c>
      <c r="E200" s="40">
        <v>20</v>
      </c>
      <c r="F200" s="40"/>
      <c r="G200" s="40"/>
      <c r="H200" s="40"/>
      <c r="I200" s="40"/>
      <c r="J200" s="40"/>
      <c r="K200" s="40"/>
      <c r="L200" s="40"/>
      <c r="M200" s="40">
        <v>20</v>
      </c>
      <c r="N200" s="40">
        <v>20</v>
      </c>
      <c r="O200" s="40" t="b">
        <f t="shared" si="126"/>
        <v>1</v>
      </c>
      <c r="P200" s="40">
        <v>20</v>
      </c>
      <c r="Q200" s="40"/>
      <c r="R200" s="40"/>
      <c r="S200" s="109"/>
      <c r="T200" s="115"/>
      <c r="U200" s="111"/>
      <c r="V200" s="110"/>
      <c r="W200" s="110"/>
      <c r="X200" s="110"/>
      <c r="Y200" s="110"/>
      <c r="Z200" s="110"/>
      <c r="AA200" s="196">
        <v>2</v>
      </c>
      <c r="AB200" s="196">
        <v>2</v>
      </c>
      <c r="AC200" s="196">
        <v>6</v>
      </c>
      <c r="AD200" s="196"/>
      <c r="AE200" s="196"/>
      <c r="AF200" s="110"/>
      <c r="AG200" s="115"/>
      <c r="AH200" s="773" t="s">
        <v>235</v>
      </c>
      <c r="AI200" s="734" t="s">
        <v>413</v>
      </c>
      <c r="AJ200" s="734" t="s">
        <v>257</v>
      </c>
      <c r="AK200" s="740" t="s">
        <v>386</v>
      </c>
      <c r="AL200" s="734" t="str">
        <f aca="true" t="shared" si="132" ref="AL200">+AH200</f>
        <v>13-TEUSAQUILLO</v>
      </c>
      <c r="AM200" s="734" t="s">
        <v>257</v>
      </c>
      <c r="AN200" s="776" t="s">
        <v>286</v>
      </c>
      <c r="AO200" s="767">
        <f aca="true" t="shared" si="133" ref="AO200">+AP200+AQ200</f>
        <v>151417.58460141922</v>
      </c>
      <c r="AP200" s="766">
        <v>70844.45938910148</v>
      </c>
      <c r="AQ200" s="761">
        <v>80573.12521231774</v>
      </c>
      <c r="AR200" s="734" t="s">
        <v>257</v>
      </c>
      <c r="AS200" s="734" t="s">
        <v>257</v>
      </c>
      <c r="AT200" s="767">
        <f aca="true" t="shared" si="134" ref="AT200">+AO200</f>
        <v>151417.58460141922</v>
      </c>
      <c r="AU200" s="734" t="s">
        <v>259</v>
      </c>
      <c r="AV200" s="767">
        <f aca="true" t="shared" si="135" ref="AV200">+AT200</f>
        <v>151417.58460141922</v>
      </c>
      <c r="AW200" s="734" t="s">
        <v>260</v>
      </c>
      <c r="AX200" s="758">
        <f>+AQ200+AP200</f>
        <v>151417.58460141922</v>
      </c>
      <c r="AY200" s="761">
        <f aca="true" t="shared" si="136" ref="AY200">+AX200</f>
        <v>151417.58460141922</v>
      </c>
      <c r="AZ200" s="764"/>
    </row>
    <row r="201" spans="1:52" ht="17.25" customHeight="1">
      <c r="A201" s="780"/>
      <c r="B201" s="735"/>
      <c r="C201" s="724"/>
      <c r="D201" s="106" t="s">
        <v>6</v>
      </c>
      <c r="E201" s="40">
        <v>2564014</v>
      </c>
      <c r="F201" s="40"/>
      <c r="G201" s="40"/>
      <c r="H201" s="40"/>
      <c r="I201" s="40"/>
      <c r="J201" s="40"/>
      <c r="K201" s="40"/>
      <c r="L201" s="40"/>
      <c r="M201" s="40">
        <v>2564014</v>
      </c>
      <c r="N201" s="40">
        <v>2564014</v>
      </c>
      <c r="O201" s="40" t="b">
        <f t="shared" si="126"/>
        <v>1</v>
      </c>
      <c r="P201" s="40">
        <v>2564014</v>
      </c>
      <c r="Q201" s="40"/>
      <c r="R201" s="40"/>
      <c r="S201" s="40"/>
      <c r="T201" s="116"/>
      <c r="U201" s="112"/>
      <c r="V201" s="36"/>
      <c r="W201" s="36"/>
      <c r="X201" s="36"/>
      <c r="Y201" s="36"/>
      <c r="Z201" s="36"/>
      <c r="AA201" s="196">
        <v>66445</v>
      </c>
      <c r="AB201" s="196">
        <v>1601352</v>
      </c>
      <c r="AC201" s="196">
        <v>1601352</v>
      </c>
      <c r="AD201" s="196"/>
      <c r="AE201" s="196"/>
      <c r="AF201" s="36"/>
      <c r="AG201" s="116"/>
      <c r="AH201" s="774"/>
      <c r="AI201" s="735"/>
      <c r="AJ201" s="735"/>
      <c r="AK201" s="741"/>
      <c r="AL201" s="735"/>
      <c r="AM201" s="735"/>
      <c r="AN201" s="777"/>
      <c r="AO201" s="735"/>
      <c r="AP201" s="766"/>
      <c r="AQ201" s="762"/>
      <c r="AR201" s="735"/>
      <c r="AS201" s="735"/>
      <c r="AT201" s="735"/>
      <c r="AU201" s="735"/>
      <c r="AV201" s="735"/>
      <c r="AW201" s="735"/>
      <c r="AX201" s="759"/>
      <c r="AY201" s="762"/>
      <c r="AZ201" s="764"/>
    </row>
    <row r="202" spans="1:52" ht="17.25" customHeight="1">
      <c r="A202" s="780"/>
      <c r="B202" s="735"/>
      <c r="C202" s="724"/>
      <c r="D202" s="106" t="s">
        <v>95</v>
      </c>
      <c r="E202" s="40">
        <v>0</v>
      </c>
      <c r="F202" s="38"/>
      <c r="G202" s="38"/>
      <c r="H202" s="38"/>
      <c r="I202" s="38"/>
      <c r="J202" s="38"/>
      <c r="K202" s="38"/>
      <c r="L202" s="38"/>
      <c r="M202" s="40">
        <v>0</v>
      </c>
      <c r="N202" s="40">
        <v>0</v>
      </c>
      <c r="O202" s="40" t="b">
        <f t="shared" si="126"/>
        <v>1</v>
      </c>
      <c r="P202" s="40">
        <v>0</v>
      </c>
      <c r="Q202" s="38"/>
      <c r="R202" s="38"/>
      <c r="S202" s="38"/>
      <c r="T202" s="117"/>
      <c r="U202" s="113"/>
      <c r="V202" s="41"/>
      <c r="W202" s="41"/>
      <c r="X202" s="41"/>
      <c r="Y202" s="41"/>
      <c r="Z202" s="41"/>
      <c r="AA202" s="41">
        <v>0</v>
      </c>
      <c r="AB202" s="41">
        <v>0</v>
      </c>
      <c r="AC202" s="41">
        <v>0</v>
      </c>
      <c r="AD202" s="41"/>
      <c r="AE202" s="41"/>
      <c r="AF202" s="41"/>
      <c r="AG202" s="117"/>
      <c r="AH202" s="774"/>
      <c r="AI202" s="735"/>
      <c r="AJ202" s="735"/>
      <c r="AK202" s="741"/>
      <c r="AL202" s="735"/>
      <c r="AM202" s="735"/>
      <c r="AN202" s="777"/>
      <c r="AO202" s="735"/>
      <c r="AP202" s="766"/>
      <c r="AQ202" s="762"/>
      <c r="AR202" s="735"/>
      <c r="AS202" s="735"/>
      <c r="AT202" s="735"/>
      <c r="AU202" s="735"/>
      <c r="AV202" s="735"/>
      <c r="AW202" s="735"/>
      <c r="AX202" s="759"/>
      <c r="AY202" s="762"/>
      <c r="AZ202" s="764"/>
    </row>
    <row r="203" spans="1:52" ht="17.25" customHeight="1">
      <c r="A203" s="780"/>
      <c r="B203" s="735"/>
      <c r="C203" s="724"/>
      <c r="D203" s="106" t="s">
        <v>7</v>
      </c>
      <c r="E203" s="40">
        <v>0</v>
      </c>
      <c r="F203" s="38"/>
      <c r="G203" s="38"/>
      <c r="H203" s="38"/>
      <c r="I203" s="38"/>
      <c r="J203" s="38"/>
      <c r="K203" s="38"/>
      <c r="L203" s="38"/>
      <c r="M203" s="40">
        <v>0</v>
      </c>
      <c r="N203" s="40">
        <v>0</v>
      </c>
      <c r="O203" s="40" t="b">
        <f t="shared" si="126"/>
        <v>1</v>
      </c>
      <c r="P203" s="40">
        <v>0</v>
      </c>
      <c r="Q203" s="38"/>
      <c r="R203" s="38"/>
      <c r="S203" s="38"/>
      <c r="T203" s="117"/>
      <c r="U203" s="113"/>
      <c r="V203" s="41"/>
      <c r="W203" s="41"/>
      <c r="X203" s="41"/>
      <c r="Y203" s="41"/>
      <c r="Z203" s="41"/>
      <c r="AA203" s="41">
        <v>0</v>
      </c>
      <c r="AB203" s="41">
        <v>0</v>
      </c>
      <c r="AC203" s="41">
        <v>0</v>
      </c>
      <c r="AD203" s="41"/>
      <c r="AE203" s="41"/>
      <c r="AF203" s="41"/>
      <c r="AG203" s="117"/>
      <c r="AH203" s="774"/>
      <c r="AI203" s="735"/>
      <c r="AJ203" s="735"/>
      <c r="AK203" s="741"/>
      <c r="AL203" s="735"/>
      <c r="AM203" s="735"/>
      <c r="AN203" s="777"/>
      <c r="AO203" s="735"/>
      <c r="AP203" s="766"/>
      <c r="AQ203" s="762"/>
      <c r="AR203" s="735"/>
      <c r="AS203" s="735"/>
      <c r="AT203" s="735"/>
      <c r="AU203" s="735"/>
      <c r="AV203" s="735"/>
      <c r="AW203" s="735"/>
      <c r="AX203" s="759"/>
      <c r="AY203" s="762"/>
      <c r="AZ203" s="764"/>
    </row>
    <row r="204" spans="1:52" ht="17.25" customHeight="1">
      <c r="A204" s="780"/>
      <c r="B204" s="735"/>
      <c r="C204" s="724"/>
      <c r="D204" s="106" t="s">
        <v>96</v>
      </c>
      <c r="E204" s="153">
        <v>20</v>
      </c>
      <c r="F204" s="154"/>
      <c r="G204" s="154"/>
      <c r="H204" s="154"/>
      <c r="I204" s="154"/>
      <c r="J204" s="154"/>
      <c r="K204" s="154"/>
      <c r="L204" s="154"/>
      <c r="M204" s="153">
        <v>20</v>
      </c>
      <c r="N204" s="153">
        <v>20</v>
      </c>
      <c r="O204" s="40" t="b">
        <f t="shared" si="126"/>
        <v>1</v>
      </c>
      <c r="P204" s="153">
        <v>20</v>
      </c>
      <c r="Q204" s="154"/>
      <c r="R204" s="154"/>
      <c r="S204" s="154"/>
      <c r="T204" s="155"/>
      <c r="U204" s="156"/>
      <c r="V204" s="157"/>
      <c r="W204" s="157"/>
      <c r="X204" s="157"/>
      <c r="Y204" s="157"/>
      <c r="Z204" s="157"/>
      <c r="AA204" s="197">
        <v>2</v>
      </c>
      <c r="AB204" s="197">
        <v>2</v>
      </c>
      <c r="AC204" s="197">
        <v>6</v>
      </c>
      <c r="AD204" s="197"/>
      <c r="AE204" s="197"/>
      <c r="AF204" s="157"/>
      <c r="AG204" s="155"/>
      <c r="AH204" s="774"/>
      <c r="AI204" s="735"/>
      <c r="AJ204" s="735"/>
      <c r="AK204" s="741"/>
      <c r="AL204" s="735"/>
      <c r="AM204" s="735"/>
      <c r="AN204" s="777"/>
      <c r="AO204" s="735"/>
      <c r="AP204" s="766"/>
      <c r="AQ204" s="762"/>
      <c r="AR204" s="735"/>
      <c r="AS204" s="735"/>
      <c r="AT204" s="735"/>
      <c r="AU204" s="735"/>
      <c r="AV204" s="735"/>
      <c r="AW204" s="735"/>
      <c r="AX204" s="759"/>
      <c r="AY204" s="762"/>
      <c r="AZ204" s="764"/>
    </row>
    <row r="205" spans="1:52" ht="17.25" customHeight="1">
      <c r="A205" s="780"/>
      <c r="B205" s="735"/>
      <c r="C205" s="724"/>
      <c r="D205" s="106" t="s">
        <v>99</v>
      </c>
      <c r="E205" s="153">
        <v>2564014</v>
      </c>
      <c r="F205" s="154"/>
      <c r="G205" s="154"/>
      <c r="H205" s="154"/>
      <c r="I205" s="154"/>
      <c r="J205" s="154"/>
      <c r="K205" s="154"/>
      <c r="L205" s="154"/>
      <c r="M205" s="153">
        <v>2564014</v>
      </c>
      <c r="N205" s="153">
        <v>2564014</v>
      </c>
      <c r="O205" s="40" t="b">
        <f t="shared" si="126"/>
        <v>1</v>
      </c>
      <c r="P205" s="153">
        <v>2564014</v>
      </c>
      <c r="Q205" s="154"/>
      <c r="R205" s="154"/>
      <c r="S205" s="154"/>
      <c r="T205" s="155"/>
      <c r="U205" s="156"/>
      <c r="V205" s="157"/>
      <c r="W205" s="157"/>
      <c r="X205" s="157"/>
      <c r="Y205" s="157"/>
      <c r="Z205" s="157"/>
      <c r="AA205" s="197">
        <v>66445</v>
      </c>
      <c r="AB205" s="197">
        <v>1117078</v>
      </c>
      <c r="AC205" s="197">
        <v>1117078</v>
      </c>
      <c r="AD205" s="197"/>
      <c r="AE205" s="197"/>
      <c r="AF205" s="157"/>
      <c r="AG205" s="155"/>
      <c r="AH205" s="775"/>
      <c r="AI205" s="736"/>
      <c r="AJ205" s="736"/>
      <c r="AK205" s="742"/>
      <c r="AL205" s="736"/>
      <c r="AM205" s="736"/>
      <c r="AN205" s="778"/>
      <c r="AO205" s="736"/>
      <c r="AP205" s="766"/>
      <c r="AQ205" s="763"/>
      <c r="AR205" s="736"/>
      <c r="AS205" s="736"/>
      <c r="AT205" s="736"/>
      <c r="AU205" s="736"/>
      <c r="AV205" s="736"/>
      <c r="AW205" s="736"/>
      <c r="AX205" s="760"/>
      <c r="AY205" s="763"/>
      <c r="AZ205" s="764"/>
    </row>
    <row r="206" spans="1:52" ht="17.25" customHeight="1">
      <c r="A206" s="780"/>
      <c r="B206" s="735"/>
      <c r="C206" s="724" t="s">
        <v>236</v>
      </c>
      <c r="D206" s="106" t="s">
        <v>94</v>
      </c>
      <c r="E206" s="40">
        <v>80</v>
      </c>
      <c r="F206" s="40"/>
      <c r="G206" s="40"/>
      <c r="H206" s="40"/>
      <c r="I206" s="40"/>
      <c r="J206" s="40"/>
      <c r="K206" s="40"/>
      <c r="L206" s="40"/>
      <c r="M206" s="40">
        <v>80</v>
      </c>
      <c r="N206" s="40">
        <v>80</v>
      </c>
      <c r="O206" s="40" t="b">
        <f t="shared" si="126"/>
        <v>1</v>
      </c>
      <c r="P206" s="40">
        <v>80</v>
      </c>
      <c r="Q206" s="40"/>
      <c r="R206" s="40"/>
      <c r="S206" s="109"/>
      <c r="T206" s="115"/>
      <c r="U206" s="111"/>
      <c r="V206" s="110"/>
      <c r="W206" s="110"/>
      <c r="X206" s="110"/>
      <c r="Y206" s="110"/>
      <c r="Z206" s="110"/>
      <c r="AA206" s="196">
        <v>14</v>
      </c>
      <c r="AB206" s="196">
        <v>14</v>
      </c>
      <c r="AC206" s="196">
        <v>33</v>
      </c>
      <c r="AD206" s="196"/>
      <c r="AE206" s="196"/>
      <c r="AF206" s="110"/>
      <c r="AG206" s="115"/>
      <c r="AH206" s="773" t="s">
        <v>236</v>
      </c>
      <c r="AI206" s="734" t="s">
        <v>414</v>
      </c>
      <c r="AJ206" s="734" t="s">
        <v>257</v>
      </c>
      <c r="AK206" s="740" t="s">
        <v>386</v>
      </c>
      <c r="AL206" s="734" t="str">
        <f aca="true" t="shared" si="137" ref="AL206">+AH206</f>
        <v>14-LOS MARTIRES</v>
      </c>
      <c r="AM206" s="734" t="s">
        <v>257</v>
      </c>
      <c r="AN206" s="776" t="s">
        <v>286</v>
      </c>
      <c r="AO206" s="767">
        <f aca="true" t="shared" si="138" ref="AO206">+AP206+AQ206</f>
        <v>75775.94074890489</v>
      </c>
      <c r="AP206" s="766">
        <v>37101.68369727178</v>
      </c>
      <c r="AQ206" s="761">
        <v>38674.25705163311</v>
      </c>
      <c r="AR206" s="734" t="s">
        <v>257</v>
      </c>
      <c r="AS206" s="734" t="s">
        <v>257</v>
      </c>
      <c r="AT206" s="767">
        <f aca="true" t="shared" si="139" ref="AT206">+AO206</f>
        <v>75775.94074890489</v>
      </c>
      <c r="AU206" s="734" t="s">
        <v>259</v>
      </c>
      <c r="AV206" s="767">
        <f aca="true" t="shared" si="140" ref="AV206">+AT206</f>
        <v>75775.94074890489</v>
      </c>
      <c r="AW206" s="734" t="s">
        <v>260</v>
      </c>
      <c r="AX206" s="758">
        <f>+AQ206+AP206</f>
        <v>75775.94074890489</v>
      </c>
      <c r="AY206" s="761">
        <f aca="true" t="shared" si="141" ref="AY206">+AX206</f>
        <v>75775.94074890489</v>
      </c>
      <c r="AZ206" s="764"/>
    </row>
    <row r="207" spans="1:52" ht="17.25" customHeight="1">
      <c r="A207" s="780"/>
      <c r="B207" s="735"/>
      <c r="C207" s="724"/>
      <c r="D207" s="106" t="s">
        <v>6</v>
      </c>
      <c r="E207" s="40">
        <v>10391003</v>
      </c>
      <c r="F207" s="40"/>
      <c r="G207" s="40"/>
      <c r="H207" s="40"/>
      <c r="I207" s="40"/>
      <c r="J207" s="40"/>
      <c r="K207" s="40"/>
      <c r="L207" s="40"/>
      <c r="M207" s="40">
        <v>10391003</v>
      </c>
      <c r="N207" s="40">
        <v>10391003</v>
      </c>
      <c r="O207" s="40" t="b">
        <f t="shared" si="126"/>
        <v>1</v>
      </c>
      <c r="P207" s="40">
        <v>10391003</v>
      </c>
      <c r="Q207" s="40"/>
      <c r="R207" s="40"/>
      <c r="S207" s="40"/>
      <c r="T207" s="116"/>
      <c r="U207" s="112"/>
      <c r="V207" s="36"/>
      <c r="W207" s="36"/>
      <c r="X207" s="36"/>
      <c r="Y207" s="36"/>
      <c r="Z207" s="36"/>
      <c r="AA207" s="196">
        <v>465116</v>
      </c>
      <c r="AB207" s="196">
        <v>8807435</v>
      </c>
      <c r="AC207" s="196">
        <v>8807435</v>
      </c>
      <c r="AD207" s="196"/>
      <c r="AE207" s="196"/>
      <c r="AF207" s="36"/>
      <c r="AG207" s="116"/>
      <c r="AH207" s="774"/>
      <c r="AI207" s="735"/>
      <c r="AJ207" s="735"/>
      <c r="AK207" s="741"/>
      <c r="AL207" s="735"/>
      <c r="AM207" s="735"/>
      <c r="AN207" s="777"/>
      <c r="AO207" s="735"/>
      <c r="AP207" s="766"/>
      <c r="AQ207" s="762"/>
      <c r="AR207" s="735"/>
      <c r="AS207" s="735"/>
      <c r="AT207" s="735"/>
      <c r="AU207" s="735"/>
      <c r="AV207" s="735"/>
      <c r="AW207" s="735"/>
      <c r="AX207" s="759"/>
      <c r="AY207" s="762"/>
      <c r="AZ207" s="764"/>
    </row>
    <row r="208" spans="1:52" ht="17.25" customHeight="1">
      <c r="A208" s="780"/>
      <c r="B208" s="735"/>
      <c r="C208" s="724"/>
      <c r="D208" s="106" t="s">
        <v>95</v>
      </c>
      <c r="E208" s="40">
        <v>0</v>
      </c>
      <c r="F208" s="38"/>
      <c r="G208" s="38"/>
      <c r="H208" s="38"/>
      <c r="I208" s="38"/>
      <c r="J208" s="38"/>
      <c r="K208" s="38"/>
      <c r="L208" s="38"/>
      <c r="M208" s="40">
        <v>0</v>
      </c>
      <c r="N208" s="40">
        <v>0</v>
      </c>
      <c r="O208" s="40" t="b">
        <f t="shared" si="126"/>
        <v>1</v>
      </c>
      <c r="P208" s="40">
        <v>0</v>
      </c>
      <c r="Q208" s="38"/>
      <c r="R208" s="38"/>
      <c r="S208" s="38"/>
      <c r="T208" s="117"/>
      <c r="U208" s="113"/>
      <c r="V208" s="41"/>
      <c r="W208" s="41"/>
      <c r="X208" s="41"/>
      <c r="Y208" s="41"/>
      <c r="Z208" s="41"/>
      <c r="AA208" s="41">
        <v>0</v>
      </c>
      <c r="AB208" s="41">
        <v>0</v>
      </c>
      <c r="AC208" s="41">
        <v>0</v>
      </c>
      <c r="AD208" s="41"/>
      <c r="AE208" s="41"/>
      <c r="AF208" s="41"/>
      <c r="AG208" s="117"/>
      <c r="AH208" s="774"/>
      <c r="AI208" s="735"/>
      <c r="AJ208" s="735"/>
      <c r="AK208" s="741"/>
      <c r="AL208" s="735"/>
      <c r="AM208" s="735"/>
      <c r="AN208" s="777"/>
      <c r="AO208" s="735"/>
      <c r="AP208" s="766"/>
      <c r="AQ208" s="762"/>
      <c r="AR208" s="735"/>
      <c r="AS208" s="735"/>
      <c r="AT208" s="735"/>
      <c r="AU208" s="735"/>
      <c r="AV208" s="735"/>
      <c r="AW208" s="735"/>
      <c r="AX208" s="759"/>
      <c r="AY208" s="762"/>
      <c r="AZ208" s="764"/>
    </row>
    <row r="209" spans="1:52" ht="17.25" customHeight="1">
      <c r="A209" s="780"/>
      <c r="B209" s="735"/>
      <c r="C209" s="724"/>
      <c r="D209" s="106" t="s">
        <v>7</v>
      </c>
      <c r="E209" s="40">
        <v>0</v>
      </c>
      <c r="F209" s="38"/>
      <c r="G209" s="38"/>
      <c r="H209" s="38"/>
      <c r="I209" s="38"/>
      <c r="J209" s="38"/>
      <c r="K209" s="38"/>
      <c r="L209" s="38"/>
      <c r="M209" s="40">
        <v>0</v>
      </c>
      <c r="N209" s="40">
        <v>0</v>
      </c>
      <c r="O209" s="40" t="b">
        <f t="shared" si="126"/>
        <v>1</v>
      </c>
      <c r="P209" s="40">
        <v>0</v>
      </c>
      <c r="Q209" s="38"/>
      <c r="R209" s="38"/>
      <c r="S209" s="38"/>
      <c r="T209" s="117"/>
      <c r="U209" s="113"/>
      <c r="V209" s="41"/>
      <c r="W209" s="41"/>
      <c r="X209" s="41"/>
      <c r="Y209" s="41"/>
      <c r="Z209" s="41"/>
      <c r="AA209" s="41">
        <v>0</v>
      </c>
      <c r="AB209" s="41">
        <v>0</v>
      </c>
      <c r="AC209" s="41">
        <v>0</v>
      </c>
      <c r="AD209" s="41"/>
      <c r="AE209" s="41"/>
      <c r="AF209" s="41"/>
      <c r="AG209" s="117"/>
      <c r="AH209" s="774"/>
      <c r="AI209" s="735"/>
      <c r="AJ209" s="735"/>
      <c r="AK209" s="741"/>
      <c r="AL209" s="735"/>
      <c r="AM209" s="735"/>
      <c r="AN209" s="777"/>
      <c r="AO209" s="735"/>
      <c r="AP209" s="766"/>
      <c r="AQ209" s="762"/>
      <c r="AR209" s="735"/>
      <c r="AS209" s="735"/>
      <c r="AT209" s="735"/>
      <c r="AU209" s="735"/>
      <c r="AV209" s="735"/>
      <c r="AW209" s="735"/>
      <c r="AX209" s="759"/>
      <c r="AY209" s="762"/>
      <c r="AZ209" s="764"/>
    </row>
    <row r="210" spans="1:52" ht="17.25" customHeight="1">
      <c r="A210" s="780"/>
      <c r="B210" s="735"/>
      <c r="C210" s="724"/>
      <c r="D210" s="106" t="s">
        <v>96</v>
      </c>
      <c r="E210" s="153">
        <v>80</v>
      </c>
      <c r="F210" s="154"/>
      <c r="G210" s="154"/>
      <c r="H210" s="154"/>
      <c r="I210" s="154"/>
      <c r="J210" s="154"/>
      <c r="K210" s="154"/>
      <c r="L210" s="154"/>
      <c r="M210" s="153">
        <v>80</v>
      </c>
      <c r="N210" s="153">
        <v>80</v>
      </c>
      <c r="O210" s="40" t="b">
        <f t="shared" si="126"/>
        <v>1</v>
      </c>
      <c r="P210" s="153">
        <v>80</v>
      </c>
      <c r="Q210" s="154"/>
      <c r="R210" s="154"/>
      <c r="S210" s="154"/>
      <c r="T210" s="155"/>
      <c r="U210" s="156"/>
      <c r="V210" s="157"/>
      <c r="W210" s="157"/>
      <c r="X210" s="157"/>
      <c r="Y210" s="157"/>
      <c r="Z210" s="157"/>
      <c r="AA210" s="197">
        <v>14</v>
      </c>
      <c r="AB210" s="197">
        <v>14</v>
      </c>
      <c r="AC210" s="197">
        <v>33</v>
      </c>
      <c r="AD210" s="197"/>
      <c r="AE210" s="197"/>
      <c r="AF210" s="157"/>
      <c r="AG210" s="155"/>
      <c r="AH210" s="774"/>
      <c r="AI210" s="735"/>
      <c r="AJ210" s="735"/>
      <c r="AK210" s="741"/>
      <c r="AL210" s="735"/>
      <c r="AM210" s="735"/>
      <c r="AN210" s="777"/>
      <c r="AO210" s="735"/>
      <c r="AP210" s="766"/>
      <c r="AQ210" s="762"/>
      <c r="AR210" s="735"/>
      <c r="AS210" s="735"/>
      <c r="AT210" s="735"/>
      <c r="AU210" s="735"/>
      <c r="AV210" s="735"/>
      <c r="AW210" s="735"/>
      <c r="AX210" s="759"/>
      <c r="AY210" s="762"/>
      <c r="AZ210" s="764"/>
    </row>
    <row r="211" spans="1:52" ht="17.25" customHeight="1">
      <c r="A211" s="780"/>
      <c r="B211" s="735"/>
      <c r="C211" s="724"/>
      <c r="D211" s="106" t="s">
        <v>99</v>
      </c>
      <c r="E211" s="153">
        <v>10391003</v>
      </c>
      <c r="F211" s="154"/>
      <c r="G211" s="154"/>
      <c r="H211" s="154"/>
      <c r="I211" s="154"/>
      <c r="J211" s="154"/>
      <c r="K211" s="154"/>
      <c r="L211" s="154"/>
      <c r="M211" s="153">
        <v>10391003</v>
      </c>
      <c r="N211" s="153">
        <v>10391003</v>
      </c>
      <c r="O211" s="40" t="b">
        <f t="shared" si="126"/>
        <v>1</v>
      </c>
      <c r="P211" s="153">
        <v>10391003</v>
      </c>
      <c r="Q211" s="154"/>
      <c r="R211" s="154"/>
      <c r="S211" s="154"/>
      <c r="T211" s="155"/>
      <c r="U211" s="156"/>
      <c r="V211" s="157"/>
      <c r="W211" s="157"/>
      <c r="X211" s="157"/>
      <c r="Y211" s="157"/>
      <c r="Z211" s="157"/>
      <c r="AA211" s="197">
        <v>465116</v>
      </c>
      <c r="AB211" s="197">
        <v>7819548</v>
      </c>
      <c r="AC211" s="197">
        <v>7819548</v>
      </c>
      <c r="AD211" s="197"/>
      <c r="AE211" s="197"/>
      <c r="AF211" s="157"/>
      <c r="AG211" s="155"/>
      <c r="AH211" s="775"/>
      <c r="AI211" s="736"/>
      <c r="AJ211" s="736"/>
      <c r="AK211" s="742"/>
      <c r="AL211" s="736"/>
      <c r="AM211" s="736"/>
      <c r="AN211" s="778"/>
      <c r="AO211" s="736"/>
      <c r="AP211" s="766"/>
      <c r="AQ211" s="763"/>
      <c r="AR211" s="736"/>
      <c r="AS211" s="736"/>
      <c r="AT211" s="736"/>
      <c r="AU211" s="736"/>
      <c r="AV211" s="736"/>
      <c r="AW211" s="736"/>
      <c r="AX211" s="760"/>
      <c r="AY211" s="763"/>
      <c r="AZ211" s="764"/>
    </row>
    <row r="212" spans="1:52" ht="17.25" customHeight="1">
      <c r="A212" s="780"/>
      <c r="B212" s="735"/>
      <c r="C212" s="724" t="s">
        <v>237</v>
      </c>
      <c r="D212" s="106" t="s">
        <v>94</v>
      </c>
      <c r="E212" s="40">
        <v>18</v>
      </c>
      <c r="F212" s="40"/>
      <c r="G212" s="40"/>
      <c r="H212" s="40"/>
      <c r="I212" s="40"/>
      <c r="J212" s="40"/>
      <c r="K212" s="40"/>
      <c r="L212" s="40"/>
      <c r="M212" s="40">
        <v>18</v>
      </c>
      <c r="N212" s="40">
        <v>18</v>
      </c>
      <c r="O212" s="40" t="b">
        <f t="shared" si="126"/>
        <v>1</v>
      </c>
      <c r="P212" s="40">
        <v>18</v>
      </c>
      <c r="Q212" s="40"/>
      <c r="R212" s="40"/>
      <c r="S212" s="109"/>
      <c r="T212" s="115"/>
      <c r="U212" s="111"/>
      <c r="V212" s="110"/>
      <c r="W212" s="110"/>
      <c r="X212" s="110"/>
      <c r="Y212" s="110"/>
      <c r="Z212" s="110"/>
      <c r="AA212" s="196">
        <v>0</v>
      </c>
      <c r="AB212" s="196">
        <v>0</v>
      </c>
      <c r="AC212" s="196">
        <v>0</v>
      </c>
      <c r="AD212" s="196"/>
      <c r="AE212" s="196"/>
      <c r="AF212" s="110"/>
      <c r="AG212" s="115"/>
      <c r="AH212" s="773" t="s">
        <v>237</v>
      </c>
      <c r="AI212" s="734" t="s">
        <v>257</v>
      </c>
      <c r="AJ212" s="734" t="s">
        <v>257</v>
      </c>
      <c r="AK212" s="740" t="s">
        <v>257</v>
      </c>
      <c r="AL212" s="734" t="s">
        <v>257</v>
      </c>
      <c r="AM212" s="734" t="s">
        <v>257</v>
      </c>
      <c r="AN212" s="776" t="s">
        <v>286</v>
      </c>
      <c r="AO212" s="767">
        <f aca="true" t="shared" si="142" ref="AO212">+AP212+AQ212</f>
        <v>82820.02957248889</v>
      </c>
      <c r="AP212" s="766">
        <v>39611.47579629005</v>
      </c>
      <c r="AQ212" s="761">
        <v>43208.55377619883</v>
      </c>
      <c r="AR212" s="734" t="s">
        <v>257</v>
      </c>
      <c r="AS212" s="734" t="s">
        <v>257</v>
      </c>
      <c r="AT212" s="767">
        <f aca="true" t="shared" si="143" ref="AT212">+AO212</f>
        <v>82820.02957248889</v>
      </c>
      <c r="AU212" s="734" t="s">
        <v>259</v>
      </c>
      <c r="AV212" s="767">
        <f aca="true" t="shared" si="144" ref="AV212">+AT212</f>
        <v>82820.02957248889</v>
      </c>
      <c r="AW212" s="734" t="s">
        <v>260</v>
      </c>
      <c r="AX212" s="758">
        <f>+AQ212+AP212</f>
        <v>82820.02957248889</v>
      </c>
      <c r="AY212" s="761">
        <f aca="true" t="shared" si="145" ref="AY212">+AX212</f>
        <v>82820.02957248889</v>
      </c>
      <c r="AZ212" s="764"/>
    </row>
    <row r="213" spans="1:52" ht="17.25" customHeight="1">
      <c r="A213" s="780"/>
      <c r="B213" s="735"/>
      <c r="C213" s="724"/>
      <c r="D213" s="106" t="s">
        <v>6</v>
      </c>
      <c r="E213" s="40">
        <v>2294118</v>
      </c>
      <c r="F213" s="40"/>
      <c r="G213" s="40"/>
      <c r="H213" s="40"/>
      <c r="I213" s="40"/>
      <c r="J213" s="40"/>
      <c r="K213" s="40"/>
      <c r="L213" s="40"/>
      <c r="M213" s="40">
        <v>2294118</v>
      </c>
      <c r="N213" s="40">
        <v>2294118</v>
      </c>
      <c r="O213" s="40" t="b">
        <f t="shared" si="126"/>
        <v>1</v>
      </c>
      <c r="P213" s="40">
        <v>2294118</v>
      </c>
      <c r="Q213" s="40"/>
      <c r="R213" s="40"/>
      <c r="S213" s="40"/>
      <c r="T213" s="116"/>
      <c r="U213" s="112"/>
      <c r="V213" s="36"/>
      <c r="W213" s="36"/>
      <c r="X213" s="36"/>
      <c r="Y213" s="36"/>
      <c r="Z213" s="36"/>
      <c r="AA213" s="196">
        <v>0</v>
      </c>
      <c r="AB213" s="196">
        <v>0</v>
      </c>
      <c r="AC213" s="196">
        <v>0</v>
      </c>
      <c r="AD213" s="196"/>
      <c r="AE213" s="196"/>
      <c r="AF213" s="36"/>
      <c r="AG213" s="116"/>
      <c r="AH213" s="774"/>
      <c r="AI213" s="735"/>
      <c r="AJ213" s="735"/>
      <c r="AK213" s="741"/>
      <c r="AL213" s="735"/>
      <c r="AM213" s="735"/>
      <c r="AN213" s="777"/>
      <c r="AO213" s="735"/>
      <c r="AP213" s="766"/>
      <c r="AQ213" s="762"/>
      <c r="AR213" s="735"/>
      <c r="AS213" s="735"/>
      <c r="AT213" s="735"/>
      <c r="AU213" s="735"/>
      <c r="AV213" s="735"/>
      <c r="AW213" s="735"/>
      <c r="AX213" s="759"/>
      <c r="AY213" s="762"/>
      <c r="AZ213" s="764"/>
    </row>
    <row r="214" spans="1:52" ht="17.25" customHeight="1">
      <c r="A214" s="780"/>
      <c r="B214" s="735"/>
      <c r="C214" s="724"/>
      <c r="D214" s="106" t="s">
        <v>95</v>
      </c>
      <c r="E214" s="40">
        <v>0</v>
      </c>
      <c r="F214" s="38"/>
      <c r="G214" s="38"/>
      <c r="H214" s="38"/>
      <c r="I214" s="38"/>
      <c r="J214" s="38"/>
      <c r="K214" s="38"/>
      <c r="L214" s="38"/>
      <c r="M214" s="40">
        <v>0</v>
      </c>
      <c r="N214" s="40">
        <v>0</v>
      </c>
      <c r="O214" s="40" t="b">
        <f t="shared" si="126"/>
        <v>1</v>
      </c>
      <c r="P214" s="40">
        <v>0</v>
      </c>
      <c r="Q214" s="38"/>
      <c r="R214" s="38"/>
      <c r="S214" s="38"/>
      <c r="T214" s="117"/>
      <c r="U214" s="113"/>
      <c r="V214" s="41"/>
      <c r="W214" s="41"/>
      <c r="X214" s="41"/>
      <c r="Y214" s="41"/>
      <c r="Z214" s="41"/>
      <c r="AA214" s="41">
        <v>0</v>
      </c>
      <c r="AB214" s="41">
        <v>0</v>
      </c>
      <c r="AC214" s="41">
        <v>0</v>
      </c>
      <c r="AD214" s="41"/>
      <c r="AE214" s="41"/>
      <c r="AF214" s="41"/>
      <c r="AG214" s="117"/>
      <c r="AH214" s="774"/>
      <c r="AI214" s="735"/>
      <c r="AJ214" s="735"/>
      <c r="AK214" s="741"/>
      <c r="AL214" s="735"/>
      <c r="AM214" s="735"/>
      <c r="AN214" s="777"/>
      <c r="AO214" s="735"/>
      <c r="AP214" s="766"/>
      <c r="AQ214" s="762"/>
      <c r="AR214" s="735"/>
      <c r="AS214" s="735"/>
      <c r="AT214" s="735"/>
      <c r="AU214" s="735"/>
      <c r="AV214" s="735"/>
      <c r="AW214" s="735"/>
      <c r="AX214" s="759"/>
      <c r="AY214" s="762"/>
      <c r="AZ214" s="764"/>
    </row>
    <row r="215" spans="1:52" ht="17.25" customHeight="1">
      <c r="A215" s="780"/>
      <c r="B215" s="735"/>
      <c r="C215" s="724"/>
      <c r="D215" s="106" t="s">
        <v>7</v>
      </c>
      <c r="E215" s="40">
        <v>0</v>
      </c>
      <c r="F215" s="38"/>
      <c r="G215" s="38"/>
      <c r="H215" s="38"/>
      <c r="I215" s="38"/>
      <c r="J215" s="38"/>
      <c r="K215" s="38"/>
      <c r="L215" s="38"/>
      <c r="M215" s="40">
        <v>0</v>
      </c>
      <c r="N215" s="40">
        <v>0</v>
      </c>
      <c r="O215" s="40" t="b">
        <f t="shared" si="126"/>
        <v>1</v>
      </c>
      <c r="P215" s="40">
        <v>0</v>
      </c>
      <c r="Q215" s="38"/>
      <c r="R215" s="38"/>
      <c r="S215" s="38"/>
      <c r="T215" s="117"/>
      <c r="U215" s="113"/>
      <c r="V215" s="41"/>
      <c r="W215" s="41"/>
      <c r="X215" s="41"/>
      <c r="Y215" s="41"/>
      <c r="Z215" s="41"/>
      <c r="AA215" s="41">
        <v>0</v>
      </c>
      <c r="AB215" s="41">
        <v>0</v>
      </c>
      <c r="AC215" s="41">
        <v>0</v>
      </c>
      <c r="AD215" s="41"/>
      <c r="AE215" s="41"/>
      <c r="AF215" s="41"/>
      <c r="AG215" s="117"/>
      <c r="AH215" s="774"/>
      <c r="AI215" s="735"/>
      <c r="AJ215" s="735"/>
      <c r="AK215" s="741"/>
      <c r="AL215" s="735"/>
      <c r="AM215" s="735"/>
      <c r="AN215" s="777"/>
      <c r="AO215" s="735"/>
      <c r="AP215" s="766"/>
      <c r="AQ215" s="762"/>
      <c r="AR215" s="735"/>
      <c r="AS215" s="735"/>
      <c r="AT215" s="735"/>
      <c r="AU215" s="735"/>
      <c r="AV215" s="735"/>
      <c r="AW215" s="735"/>
      <c r="AX215" s="759"/>
      <c r="AY215" s="762"/>
      <c r="AZ215" s="764"/>
    </row>
    <row r="216" spans="1:52" ht="17.25" customHeight="1">
      <c r="A216" s="780"/>
      <c r="B216" s="735"/>
      <c r="C216" s="724"/>
      <c r="D216" s="106" t="s">
        <v>96</v>
      </c>
      <c r="E216" s="153">
        <v>18</v>
      </c>
      <c r="F216" s="154"/>
      <c r="G216" s="154"/>
      <c r="H216" s="154"/>
      <c r="I216" s="154"/>
      <c r="J216" s="154"/>
      <c r="K216" s="154"/>
      <c r="L216" s="154"/>
      <c r="M216" s="153">
        <v>18</v>
      </c>
      <c r="N216" s="153">
        <v>18</v>
      </c>
      <c r="O216" s="40" t="b">
        <f t="shared" si="126"/>
        <v>1</v>
      </c>
      <c r="P216" s="153">
        <v>18</v>
      </c>
      <c r="Q216" s="154"/>
      <c r="R216" s="154"/>
      <c r="S216" s="154"/>
      <c r="T216" s="155"/>
      <c r="U216" s="156"/>
      <c r="V216" s="157"/>
      <c r="W216" s="157"/>
      <c r="X216" s="157"/>
      <c r="Y216" s="157"/>
      <c r="Z216" s="157"/>
      <c r="AA216" s="197">
        <v>0</v>
      </c>
      <c r="AB216" s="197">
        <v>0</v>
      </c>
      <c r="AC216" s="197">
        <v>0</v>
      </c>
      <c r="AD216" s="197"/>
      <c r="AE216" s="197"/>
      <c r="AF216" s="157"/>
      <c r="AG216" s="155"/>
      <c r="AH216" s="774"/>
      <c r="AI216" s="735"/>
      <c r="AJ216" s="735"/>
      <c r="AK216" s="741"/>
      <c r="AL216" s="735"/>
      <c r="AM216" s="735"/>
      <c r="AN216" s="777"/>
      <c r="AO216" s="735"/>
      <c r="AP216" s="766"/>
      <c r="AQ216" s="762"/>
      <c r="AR216" s="735"/>
      <c r="AS216" s="735"/>
      <c r="AT216" s="735"/>
      <c r="AU216" s="735"/>
      <c r="AV216" s="735"/>
      <c r="AW216" s="735"/>
      <c r="AX216" s="759"/>
      <c r="AY216" s="762"/>
      <c r="AZ216" s="764"/>
    </row>
    <row r="217" spans="1:52" ht="17.25" customHeight="1">
      <c r="A217" s="780"/>
      <c r="B217" s="735"/>
      <c r="C217" s="724"/>
      <c r="D217" s="106" t="s">
        <v>99</v>
      </c>
      <c r="E217" s="153">
        <v>2294118</v>
      </c>
      <c r="F217" s="154"/>
      <c r="G217" s="154"/>
      <c r="H217" s="154"/>
      <c r="I217" s="154"/>
      <c r="J217" s="154"/>
      <c r="K217" s="154"/>
      <c r="L217" s="154"/>
      <c r="M217" s="153">
        <v>2294118</v>
      </c>
      <c r="N217" s="153">
        <v>2294118</v>
      </c>
      <c r="O217" s="40" t="b">
        <f t="shared" si="126"/>
        <v>1</v>
      </c>
      <c r="P217" s="153">
        <v>2294118</v>
      </c>
      <c r="Q217" s="154"/>
      <c r="R217" s="154"/>
      <c r="S217" s="154"/>
      <c r="T217" s="155"/>
      <c r="U217" s="156"/>
      <c r="V217" s="157"/>
      <c r="W217" s="157"/>
      <c r="X217" s="157"/>
      <c r="Y217" s="157"/>
      <c r="Z217" s="157"/>
      <c r="AA217" s="197">
        <v>0</v>
      </c>
      <c r="AB217" s="197">
        <v>0</v>
      </c>
      <c r="AC217" s="197">
        <v>0</v>
      </c>
      <c r="AD217" s="197"/>
      <c r="AE217" s="197"/>
      <c r="AF217" s="157"/>
      <c r="AG217" s="155"/>
      <c r="AH217" s="775"/>
      <c r="AI217" s="736"/>
      <c r="AJ217" s="736"/>
      <c r="AK217" s="742"/>
      <c r="AL217" s="736"/>
      <c r="AM217" s="736"/>
      <c r="AN217" s="778"/>
      <c r="AO217" s="736"/>
      <c r="AP217" s="766"/>
      <c r="AQ217" s="763"/>
      <c r="AR217" s="736"/>
      <c r="AS217" s="736"/>
      <c r="AT217" s="736"/>
      <c r="AU217" s="736"/>
      <c r="AV217" s="736"/>
      <c r="AW217" s="736"/>
      <c r="AX217" s="760"/>
      <c r="AY217" s="763"/>
      <c r="AZ217" s="764"/>
    </row>
    <row r="218" spans="1:52" ht="17.25" customHeight="1">
      <c r="A218" s="780"/>
      <c r="B218" s="735"/>
      <c r="C218" s="724" t="s">
        <v>238</v>
      </c>
      <c r="D218" s="106" t="s">
        <v>94</v>
      </c>
      <c r="E218" s="40">
        <v>97</v>
      </c>
      <c r="F218" s="40"/>
      <c r="G218" s="40"/>
      <c r="H218" s="40"/>
      <c r="I218" s="40"/>
      <c r="J218" s="40"/>
      <c r="K218" s="40"/>
      <c r="L218" s="40"/>
      <c r="M218" s="40">
        <v>97</v>
      </c>
      <c r="N218" s="40">
        <v>97</v>
      </c>
      <c r="O218" s="40" t="b">
        <f t="shared" si="126"/>
        <v>1</v>
      </c>
      <c r="P218" s="40">
        <v>97</v>
      </c>
      <c r="Q218" s="40"/>
      <c r="R218" s="40"/>
      <c r="S218" s="109"/>
      <c r="T218" s="115"/>
      <c r="U218" s="111"/>
      <c r="V218" s="110"/>
      <c r="W218" s="110"/>
      <c r="X218" s="110"/>
      <c r="Y218" s="110"/>
      <c r="Z218" s="110"/>
      <c r="AA218" s="196">
        <v>19</v>
      </c>
      <c r="AB218" s="196">
        <v>22</v>
      </c>
      <c r="AC218" s="196">
        <v>24</v>
      </c>
      <c r="AD218" s="196"/>
      <c r="AE218" s="196"/>
      <c r="AF218" s="110"/>
      <c r="AG218" s="115"/>
      <c r="AH218" s="773" t="s">
        <v>238</v>
      </c>
      <c r="AI218" s="734" t="s">
        <v>415</v>
      </c>
      <c r="AJ218" s="734" t="s">
        <v>257</v>
      </c>
      <c r="AK218" s="740" t="s">
        <v>386</v>
      </c>
      <c r="AL218" s="734" t="str">
        <f aca="true" t="shared" si="146" ref="AL218">+AH218</f>
        <v>16-PUENTE ARANDA</v>
      </c>
      <c r="AM218" s="734" t="s">
        <v>257</v>
      </c>
      <c r="AN218" s="776" t="s">
        <v>286</v>
      </c>
      <c r="AO218" s="767">
        <f aca="true" t="shared" si="147" ref="AO218">+AP218+AQ218</f>
        <v>251570.57812419074</v>
      </c>
      <c r="AP218" s="766">
        <v>118748.17312939369</v>
      </c>
      <c r="AQ218" s="761">
        <v>132822.40499479705</v>
      </c>
      <c r="AR218" s="734" t="s">
        <v>257</v>
      </c>
      <c r="AS218" s="734" t="s">
        <v>257</v>
      </c>
      <c r="AT218" s="767">
        <f aca="true" t="shared" si="148" ref="AT218">+AO218</f>
        <v>251570.57812419074</v>
      </c>
      <c r="AU218" s="734" t="s">
        <v>259</v>
      </c>
      <c r="AV218" s="767">
        <f aca="true" t="shared" si="149" ref="AV218">+AT218</f>
        <v>251570.57812419074</v>
      </c>
      <c r="AW218" s="734" t="s">
        <v>260</v>
      </c>
      <c r="AX218" s="758">
        <f>+AQ218+AP218</f>
        <v>251570.57812419074</v>
      </c>
      <c r="AY218" s="761">
        <f aca="true" t="shared" si="150" ref="AY218">+AX218</f>
        <v>251570.57812419074</v>
      </c>
      <c r="AZ218" s="764"/>
    </row>
    <row r="219" spans="1:52" ht="17.25" customHeight="1">
      <c r="A219" s="780"/>
      <c r="B219" s="735"/>
      <c r="C219" s="724"/>
      <c r="D219" s="106" t="s">
        <v>6</v>
      </c>
      <c r="E219" s="40">
        <v>12550173</v>
      </c>
      <c r="F219" s="40"/>
      <c r="G219" s="40"/>
      <c r="H219" s="40"/>
      <c r="I219" s="40"/>
      <c r="J219" s="40"/>
      <c r="K219" s="40"/>
      <c r="L219" s="40"/>
      <c r="M219" s="40">
        <v>12550173</v>
      </c>
      <c r="N219" s="40">
        <v>12550173</v>
      </c>
      <c r="O219" s="40" t="b">
        <f t="shared" si="126"/>
        <v>1</v>
      </c>
      <c r="P219" s="40">
        <v>12550173</v>
      </c>
      <c r="Q219" s="40"/>
      <c r="R219" s="40"/>
      <c r="S219" s="40"/>
      <c r="T219" s="116"/>
      <c r="U219" s="112"/>
      <c r="V219" s="36"/>
      <c r="W219" s="36"/>
      <c r="X219" s="36"/>
      <c r="Y219" s="36"/>
      <c r="Z219" s="36"/>
      <c r="AA219" s="196">
        <v>631229</v>
      </c>
      <c r="AB219" s="196">
        <v>6405407</v>
      </c>
      <c r="AC219" s="196">
        <v>6405407</v>
      </c>
      <c r="AD219" s="196"/>
      <c r="AE219" s="196"/>
      <c r="AF219" s="36"/>
      <c r="AG219" s="116"/>
      <c r="AH219" s="774"/>
      <c r="AI219" s="735"/>
      <c r="AJ219" s="735"/>
      <c r="AK219" s="741"/>
      <c r="AL219" s="735"/>
      <c r="AM219" s="735"/>
      <c r="AN219" s="777"/>
      <c r="AO219" s="735"/>
      <c r="AP219" s="766"/>
      <c r="AQ219" s="762"/>
      <c r="AR219" s="735"/>
      <c r="AS219" s="735"/>
      <c r="AT219" s="735"/>
      <c r="AU219" s="735"/>
      <c r="AV219" s="735"/>
      <c r="AW219" s="735"/>
      <c r="AX219" s="759"/>
      <c r="AY219" s="762"/>
      <c r="AZ219" s="764"/>
    </row>
    <row r="220" spans="1:52" ht="17.25" customHeight="1">
      <c r="A220" s="780"/>
      <c r="B220" s="735"/>
      <c r="C220" s="724"/>
      <c r="D220" s="106" t="s">
        <v>95</v>
      </c>
      <c r="E220" s="40">
        <v>0</v>
      </c>
      <c r="F220" s="38"/>
      <c r="G220" s="38"/>
      <c r="H220" s="38"/>
      <c r="I220" s="38"/>
      <c r="J220" s="38"/>
      <c r="K220" s="38"/>
      <c r="L220" s="38"/>
      <c r="M220" s="40">
        <v>0</v>
      </c>
      <c r="N220" s="40">
        <v>0</v>
      </c>
      <c r="O220" s="40" t="b">
        <f t="shared" si="126"/>
        <v>1</v>
      </c>
      <c r="P220" s="40">
        <v>0</v>
      </c>
      <c r="Q220" s="38"/>
      <c r="R220" s="38"/>
      <c r="S220" s="38"/>
      <c r="T220" s="117"/>
      <c r="U220" s="113"/>
      <c r="V220" s="41"/>
      <c r="W220" s="41"/>
      <c r="X220" s="41"/>
      <c r="Y220" s="41"/>
      <c r="Z220" s="41"/>
      <c r="AA220" s="41">
        <v>0</v>
      </c>
      <c r="AB220" s="41">
        <v>0</v>
      </c>
      <c r="AC220" s="41">
        <v>0</v>
      </c>
      <c r="AD220" s="41"/>
      <c r="AE220" s="41"/>
      <c r="AF220" s="41"/>
      <c r="AG220" s="117"/>
      <c r="AH220" s="774"/>
      <c r="AI220" s="735"/>
      <c r="AJ220" s="735"/>
      <c r="AK220" s="741"/>
      <c r="AL220" s="735"/>
      <c r="AM220" s="735"/>
      <c r="AN220" s="777"/>
      <c r="AO220" s="735"/>
      <c r="AP220" s="766"/>
      <c r="AQ220" s="762"/>
      <c r="AR220" s="735"/>
      <c r="AS220" s="735"/>
      <c r="AT220" s="735"/>
      <c r="AU220" s="735"/>
      <c r="AV220" s="735"/>
      <c r="AW220" s="735"/>
      <c r="AX220" s="759"/>
      <c r="AY220" s="762"/>
      <c r="AZ220" s="764"/>
    </row>
    <row r="221" spans="1:52" ht="17.25" customHeight="1">
      <c r="A221" s="780"/>
      <c r="B221" s="735"/>
      <c r="C221" s="724"/>
      <c r="D221" s="106" t="s">
        <v>7</v>
      </c>
      <c r="E221" s="40">
        <v>0</v>
      </c>
      <c r="F221" s="38"/>
      <c r="G221" s="38"/>
      <c r="H221" s="38"/>
      <c r="I221" s="38"/>
      <c r="J221" s="38"/>
      <c r="K221" s="38"/>
      <c r="L221" s="38"/>
      <c r="M221" s="40">
        <v>0</v>
      </c>
      <c r="N221" s="40">
        <v>0</v>
      </c>
      <c r="O221" s="40" t="b">
        <f t="shared" si="126"/>
        <v>1</v>
      </c>
      <c r="P221" s="40">
        <v>0</v>
      </c>
      <c r="Q221" s="38"/>
      <c r="R221" s="38"/>
      <c r="S221" s="38"/>
      <c r="T221" s="117"/>
      <c r="U221" s="113"/>
      <c r="V221" s="41"/>
      <c r="W221" s="41"/>
      <c r="X221" s="41"/>
      <c r="Y221" s="41"/>
      <c r="Z221" s="41"/>
      <c r="AA221" s="41">
        <v>0</v>
      </c>
      <c r="AB221" s="41">
        <v>0</v>
      </c>
      <c r="AC221" s="41">
        <v>0</v>
      </c>
      <c r="AD221" s="41"/>
      <c r="AE221" s="41"/>
      <c r="AF221" s="41"/>
      <c r="AG221" s="117"/>
      <c r="AH221" s="774"/>
      <c r="AI221" s="735"/>
      <c r="AJ221" s="735"/>
      <c r="AK221" s="741"/>
      <c r="AL221" s="735"/>
      <c r="AM221" s="735"/>
      <c r="AN221" s="777"/>
      <c r="AO221" s="735"/>
      <c r="AP221" s="766"/>
      <c r="AQ221" s="762"/>
      <c r="AR221" s="735"/>
      <c r="AS221" s="735"/>
      <c r="AT221" s="735"/>
      <c r="AU221" s="735"/>
      <c r="AV221" s="735"/>
      <c r="AW221" s="735"/>
      <c r="AX221" s="759"/>
      <c r="AY221" s="762"/>
      <c r="AZ221" s="764"/>
    </row>
    <row r="222" spans="1:52" ht="17.25" customHeight="1">
      <c r="A222" s="780"/>
      <c r="B222" s="735"/>
      <c r="C222" s="724"/>
      <c r="D222" s="106" t="s">
        <v>96</v>
      </c>
      <c r="E222" s="153">
        <v>97</v>
      </c>
      <c r="F222" s="154"/>
      <c r="G222" s="154"/>
      <c r="H222" s="154"/>
      <c r="I222" s="154"/>
      <c r="J222" s="154"/>
      <c r="K222" s="154"/>
      <c r="L222" s="154"/>
      <c r="M222" s="153">
        <v>97</v>
      </c>
      <c r="N222" s="153">
        <v>97</v>
      </c>
      <c r="O222" s="40" t="b">
        <f t="shared" si="126"/>
        <v>1</v>
      </c>
      <c r="P222" s="153">
        <v>97</v>
      </c>
      <c r="Q222" s="154"/>
      <c r="R222" s="154"/>
      <c r="S222" s="154"/>
      <c r="T222" s="155"/>
      <c r="U222" s="156"/>
      <c r="V222" s="157"/>
      <c r="W222" s="157"/>
      <c r="X222" s="157"/>
      <c r="Y222" s="157"/>
      <c r="Z222" s="157"/>
      <c r="AA222" s="197">
        <v>19</v>
      </c>
      <c r="AB222" s="197">
        <v>22</v>
      </c>
      <c r="AC222" s="197">
        <v>24</v>
      </c>
      <c r="AD222" s="197"/>
      <c r="AE222" s="197"/>
      <c r="AF222" s="157"/>
      <c r="AG222" s="155"/>
      <c r="AH222" s="774"/>
      <c r="AI222" s="735"/>
      <c r="AJ222" s="735"/>
      <c r="AK222" s="741"/>
      <c r="AL222" s="735"/>
      <c r="AM222" s="735"/>
      <c r="AN222" s="777"/>
      <c r="AO222" s="735"/>
      <c r="AP222" s="766"/>
      <c r="AQ222" s="762"/>
      <c r="AR222" s="735"/>
      <c r="AS222" s="735"/>
      <c r="AT222" s="735"/>
      <c r="AU222" s="735"/>
      <c r="AV222" s="735"/>
      <c r="AW222" s="735"/>
      <c r="AX222" s="759"/>
      <c r="AY222" s="762"/>
      <c r="AZ222" s="764"/>
    </row>
    <row r="223" spans="1:52" ht="17.25" customHeight="1">
      <c r="A223" s="780"/>
      <c r="B223" s="735"/>
      <c r="C223" s="724"/>
      <c r="D223" s="106" t="s">
        <v>99</v>
      </c>
      <c r="E223" s="153">
        <v>12550173</v>
      </c>
      <c r="F223" s="154"/>
      <c r="G223" s="154"/>
      <c r="H223" s="154"/>
      <c r="I223" s="154"/>
      <c r="J223" s="154"/>
      <c r="K223" s="154"/>
      <c r="L223" s="154"/>
      <c r="M223" s="153">
        <v>12550173</v>
      </c>
      <c r="N223" s="153">
        <v>12550173</v>
      </c>
      <c r="O223" s="40" t="b">
        <f t="shared" si="126"/>
        <v>1</v>
      </c>
      <c r="P223" s="153">
        <v>12550173</v>
      </c>
      <c r="Q223" s="154"/>
      <c r="R223" s="154"/>
      <c r="S223" s="154"/>
      <c r="T223" s="155"/>
      <c r="U223" s="156"/>
      <c r="V223" s="157"/>
      <c r="W223" s="157"/>
      <c r="X223" s="157"/>
      <c r="Y223" s="157"/>
      <c r="Z223" s="157"/>
      <c r="AA223" s="197">
        <v>631229</v>
      </c>
      <c r="AB223" s="197">
        <v>12287862</v>
      </c>
      <c r="AC223" s="197">
        <v>12287862</v>
      </c>
      <c r="AD223" s="197"/>
      <c r="AE223" s="197"/>
      <c r="AF223" s="157"/>
      <c r="AG223" s="155"/>
      <c r="AH223" s="775"/>
      <c r="AI223" s="736"/>
      <c r="AJ223" s="736"/>
      <c r="AK223" s="742"/>
      <c r="AL223" s="736"/>
      <c r="AM223" s="736"/>
      <c r="AN223" s="778"/>
      <c r="AO223" s="736"/>
      <c r="AP223" s="766"/>
      <c r="AQ223" s="763"/>
      <c r="AR223" s="736"/>
      <c r="AS223" s="736"/>
      <c r="AT223" s="736"/>
      <c r="AU223" s="736"/>
      <c r="AV223" s="736"/>
      <c r="AW223" s="736"/>
      <c r="AX223" s="760"/>
      <c r="AY223" s="763"/>
      <c r="AZ223" s="764"/>
    </row>
    <row r="224" spans="1:52" ht="17.25" customHeight="1">
      <c r="A224" s="780"/>
      <c r="B224" s="735"/>
      <c r="C224" s="724" t="s">
        <v>239</v>
      </c>
      <c r="D224" s="106" t="s">
        <v>94</v>
      </c>
      <c r="E224" s="40">
        <v>14</v>
      </c>
      <c r="F224" s="40"/>
      <c r="G224" s="40"/>
      <c r="H224" s="40"/>
      <c r="I224" s="40"/>
      <c r="J224" s="40"/>
      <c r="K224" s="40"/>
      <c r="L224" s="40"/>
      <c r="M224" s="40">
        <v>14</v>
      </c>
      <c r="N224" s="40">
        <v>14</v>
      </c>
      <c r="O224" s="40" t="b">
        <f t="shared" si="126"/>
        <v>1</v>
      </c>
      <c r="P224" s="40">
        <v>14</v>
      </c>
      <c r="Q224" s="40"/>
      <c r="R224" s="40"/>
      <c r="S224" s="109"/>
      <c r="T224" s="115"/>
      <c r="U224" s="111"/>
      <c r="V224" s="110"/>
      <c r="W224" s="110"/>
      <c r="X224" s="110"/>
      <c r="Y224" s="110"/>
      <c r="Z224" s="110"/>
      <c r="AA224" s="196">
        <v>1</v>
      </c>
      <c r="AB224" s="196">
        <v>2</v>
      </c>
      <c r="AC224" s="196">
        <v>4</v>
      </c>
      <c r="AD224" s="196"/>
      <c r="AE224" s="196"/>
      <c r="AF224" s="110"/>
      <c r="AG224" s="115"/>
      <c r="AH224" s="773" t="s">
        <v>239</v>
      </c>
      <c r="AI224" s="734" t="s">
        <v>338</v>
      </c>
      <c r="AJ224" s="734" t="s">
        <v>257</v>
      </c>
      <c r="AK224" s="740" t="s">
        <v>386</v>
      </c>
      <c r="AL224" s="734" t="str">
        <f aca="true" t="shared" si="151" ref="AL224">+AH224</f>
        <v>17-CANDELARIA</v>
      </c>
      <c r="AM224" s="734" t="s">
        <v>257</v>
      </c>
      <c r="AN224" s="776" t="s">
        <v>286</v>
      </c>
      <c r="AO224" s="767">
        <f aca="true" t="shared" si="152" ref="AO224">+AP224+AQ224</f>
        <v>18703.008901364068</v>
      </c>
      <c r="AP224" s="766">
        <v>9562.121240027816</v>
      </c>
      <c r="AQ224" s="761">
        <v>9140.887661336254</v>
      </c>
      <c r="AR224" s="734" t="s">
        <v>257</v>
      </c>
      <c r="AS224" s="734" t="s">
        <v>257</v>
      </c>
      <c r="AT224" s="767">
        <f aca="true" t="shared" si="153" ref="AT224">+AO224</f>
        <v>18703.008901364068</v>
      </c>
      <c r="AU224" s="734" t="s">
        <v>259</v>
      </c>
      <c r="AV224" s="767">
        <f aca="true" t="shared" si="154" ref="AV224">+AT224</f>
        <v>18703.008901364068</v>
      </c>
      <c r="AW224" s="734" t="s">
        <v>260</v>
      </c>
      <c r="AX224" s="758">
        <f>+AQ224+AP224</f>
        <v>18703.008901364068</v>
      </c>
      <c r="AY224" s="761">
        <f aca="true" t="shared" si="155" ref="AY224">+AX224</f>
        <v>18703.008901364068</v>
      </c>
      <c r="AZ224" s="764"/>
    </row>
    <row r="225" spans="1:52" ht="17.25" customHeight="1">
      <c r="A225" s="780"/>
      <c r="B225" s="735"/>
      <c r="C225" s="724"/>
      <c r="D225" s="106" t="s">
        <v>6</v>
      </c>
      <c r="E225" s="40">
        <v>1776817</v>
      </c>
      <c r="F225" s="40"/>
      <c r="G225" s="40"/>
      <c r="H225" s="40"/>
      <c r="I225" s="40"/>
      <c r="J225" s="40"/>
      <c r="K225" s="40"/>
      <c r="L225" s="40"/>
      <c r="M225" s="40">
        <v>1776817</v>
      </c>
      <c r="N225" s="40">
        <v>1776817</v>
      </c>
      <c r="O225" s="40" t="b">
        <f t="shared" si="126"/>
        <v>1</v>
      </c>
      <c r="P225" s="40">
        <v>1776817</v>
      </c>
      <c r="Q225" s="40"/>
      <c r="R225" s="40"/>
      <c r="S225" s="40"/>
      <c r="T225" s="116"/>
      <c r="U225" s="112"/>
      <c r="V225" s="36"/>
      <c r="W225" s="36"/>
      <c r="X225" s="36"/>
      <c r="Y225" s="36"/>
      <c r="Z225" s="36"/>
      <c r="AA225" s="196">
        <v>33223</v>
      </c>
      <c r="AB225" s="196">
        <v>1067568</v>
      </c>
      <c r="AC225" s="196">
        <v>1067568</v>
      </c>
      <c r="AD225" s="196"/>
      <c r="AE225" s="196"/>
      <c r="AF225" s="36"/>
      <c r="AG225" s="116"/>
      <c r="AH225" s="774"/>
      <c r="AI225" s="735"/>
      <c r="AJ225" s="735"/>
      <c r="AK225" s="741"/>
      <c r="AL225" s="735"/>
      <c r="AM225" s="735"/>
      <c r="AN225" s="777"/>
      <c r="AO225" s="735"/>
      <c r="AP225" s="766"/>
      <c r="AQ225" s="762"/>
      <c r="AR225" s="735"/>
      <c r="AS225" s="735"/>
      <c r="AT225" s="735"/>
      <c r="AU225" s="735"/>
      <c r="AV225" s="735"/>
      <c r="AW225" s="735"/>
      <c r="AX225" s="759"/>
      <c r="AY225" s="762"/>
      <c r="AZ225" s="764"/>
    </row>
    <row r="226" spans="1:52" ht="17.25" customHeight="1">
      <c r="A226" s="780"/>
      <c r="B226" s="735"/>
      <c r="C226" s="724"/>
      <c r="D226" s="106" t="s">
        <v>95</v>
      </c>
      <c r="E226" s="40">
        <v>0</v>
      </c>
      <c r="F226" s="38"/>
      <c r="G226" s="38"/>
      <c r="H226" s="38"/>
      <c r="I226" s="38"/>
      <c r="J226" s="38"/>
      <c r="K226" s="38"/>
      <c r="L226" s="38"/>
      <c r="M226" s="40">
        <v>0</v>
      </c>
      <c r="N226" s="40">
        <v>0</v>
      </c>
      <c r="O226" s="40" t="b">
        <f t="shared" si="126"/>
        <v>1</v>
      </c>
      <c r="P226" s="40">
        <v>0</v>
      </c>
      <c r="Q226" s="38"/>
      <c r="R226" s="38"/>
      <c r="S226" s="38"/>
      <c r="T226" s="117"/>
      <c r="U226" s="113"/>
      <c r="V226" s="41"/>
      <c r="W226" s="41"/>
      <c r="X226" s="41"/>
      <c r="Y226" s="41"/>
      <c r="Z226" s="41"/>
      <c r="AA226" s="41">
        <v>0</v>
      </c>
      <c r="AB226" s="41">
        <v>0</v>
      </c>
      <c r="AC226" s="41">
        <v>0</v>
      </c>
      <c r="AD226" s="41"/>
      <c r="AE226" s="41"/>
      <c r="AF226" s="41"/>
      <c r="AG226" s="117"/>
      <c r="AH226" s="774"/>
      <c r="AI226" s="735"/>
      <c r="AJ226" s="735"/>
      <c r="AK226" s="741"/>
      <c r="AL226" s="735"/>
      <c r="AM226" s="735"/>
      <c r="AN226" s="777"/>
      <c r="AO226" s="735"/>
      <c r="AP226" s="766"/>
      <c r="AQ226" s="762"/>
      <c r="AR226" s="735"/>
      <c r="AS226" s="735"/>
      <c r="AT226" s="735"/>
      <c r="AU226" s="735"/>
      <c r="AV226" s="735"/>
      <c r="AW226" s="735"/>
      <c r="AX226" s="759"/>
      <c r="AY226" s="762"/>
      <c r="AZ226" s="764"/>
    </row>
    <row r="227" spans="1:52" ht="17.25" customHeight="1">
      <c r="A227" s="780"/>
      <c r="B227" s="735"/>
      <c r="C227" s="724"/>
      <c r="D227" s="106" t="s">
        <v>7</v>
      </c>
      <c r="E227" s="40">
        <v>0</v>
      </c>
      <c r="F227" s="38"/>
      <c r="G227" s="38"/>
      <c r="H227" s="38"/>
      <c r="I227" s="38"/>
      <c r="J227" s="38"/>
      <c r="K227" s="38"/>
      <c r="L227" s="38"/>
      <c r="M227" s="40">
        <v>0</v>
      </c>
      <c r="N227" s="40">
        <v>0</v>
      </c>
      <c r="O227" s="40" t="b">
        <f t="shared" si="126"/>
        <v>1</v>
      </c>
      <c r="P227" s="40">
        <v>0</v>
      </c>
      <c r="Q227" s="38"/>
      <c r="R227" s="38"/>
      <c r="S227" s="38"/>
      <c r="T227" s="117"/>
      <c r="U227" s="113"/>
      <c r="V227" s="41"/>
      <c r="W227" s="41"/>
      <c r="X227" s="41"/>
      <c r="Y227" s="41"/>
      <c r="Z227" s="41"/>
      <c r="AA227" s="41">
        <v>0</v>
      </c>
      <c r="AB227" s="41">
        <v>0</v>
      </c>
      <c r="AC227" s="41">
        <v>0</v>
      </c>
      <c r="AD227" s="41"/>
      <c r="AE227" s="41"/>
      <c r="AF227" s="41"/>
      <c r="AG227" s="117"/>
      <c r="AH227" s="774"/>
      <c r="AI227" s="735"/>
      <c r="AJ227" s="735"/>
      <c r="AK227" s="741"/>
      <c r="AL227" s="735"/>
      <c r="AM227" s="735"/>
      <c r="AN227" s="777"/>
      <c r="AO227" s="735"/>
      <c r="AP227" s="766"/>
      <c r="AQ227" s="762"/>
      <c r="AR227" s="735"/>
      <c r="AS227" s="735"/>
      <c r="AT227" s="735"/>
      <c r="AU227" s="735"/>
      <c r="AV227" s="735"/>
      <c r="AW227" s="735"/>
      <c r="AX227" s="759"/>
      <c r="AY227" s="762"/>
      <c r="AZ227" s="764"/>
    </row>
    <row r="228" spans="1:52" ht="17.25" customHeight="1">
      <c r="A228" s="780"/>
      <c r="B228" s="735"/>
      <c r="C228" s="724"/>
      <c r="D228" s="106" t="s">
        <v>96</v>
      </c>
      <c r="E228" s="153">
        <v>14</v>
      </c>
      <c r="F228" s="154"/>
      <c r="G228" s="154"/>
      <c r="H228" s="154"/>
      <c r="I228" s="154"/>
      <c r="J228" s="154"/>
      <c r="K228" s="154"/>
      <c r="L228" s="154"/>
      <c r="M228" s="153">
        <v>14</v>
      </c>
      <c r="N228" s="153">
        <v>14</v>
      </c>
      <c r="O228" s="40" t="b">
        <f t="shared" si="126"/>
        <v>1</v>
      </c>
      <c r="P228" s="153">
        <v>14</v>
      </c>
      <c r="Q228" s="154"/>
      <c r="R228" s="154"/>
      <c r="S228" s="154"/>
      <c r="T228" s="155"/>
      <c r="U228" s="156"/>
      <c r="V228" s="157"/>
      <c r="W228" s="157"/>
      <c r="X228" s="157"/>
      <c r="Y228" s="157"/>
      <c r="Z228" s="157"/>
      <c r="AA228" s="197">
        <v>1</v>
      </c>
      <c r="AB228" s="197">
        <v>2</v>
      </c>
      <c r="AC228" s="197">
        <v>4</v>
      </c>
      <c r="AD228" s="197"/>
      <c r="AE228" s="197"/>
      <c r="AF228" s="157"/>
      <c r="AG228" s="155"/>
      <c r="AH228" s="774"/>
      <c r="AI228" s="735"/>
      <c r="AJ228" s="735"/>
      <c r="AK228" s="741"/>
      <c r="AL228" s="735"/>
      <c r="AM228" s="735"/>
      <c r="AN228" s="777"/>
      <c r="AO228" s="735"/>
      <c r="AP228" s="766"/>
      <c r="AQ228" s="762"/>
      <c r="AR228" s="735"/>
      <c r="AS228" s="735"/>
      <c r="AT228" s="735"/>
      <c r="AU228" s="735"/>
      <c r="AV228" s="735"/>
      <c r="AW228" s="735"/>
      <c r="AX228" s="759"/>
      <c r="AY228" s="762"/>
      <c r="AZ228" s="764"/>
    </row>
    <row r="229" spans="1:52" ht="17.25" customHeight="1">
      <c r="A229" s="780"/>
      <c r="B229" s="735"/>
      <c r="C229" s="724"/>
      <c r="D229" s="106" t="s">
        <v>99</v>
      </c>
      <c r="E229" s="153">
        <v>1776817</v>
      </c>
      <c r="F229" s="154"/>
      <c r="G229" s="154"/>
      <c r="H229" s="154"/>
      <c r="I229" s="154"/>
      <c r="J229" s="154"/>
      <c r="K229" s="154"/>
      <c r="L229" s="154"/>
      <c r="M229" s="153">
        <v>1776817</v>
      </c>
      <c r="N229" s="153">
        <v>1776817</v>
      </c>
      <c r="O229" s="40" t="b">
        <f t="shared" si="126"/>
        <v>1</v>
      </c>
      <c r="P229" s="153">
        <v>1776817</v>
      </c>
      <c r="Q229" s="154"/>
      <c r="R229" s="154"/>
      <c r="S229" s="154"/>
      <c r="T229" s="155"/>
      <c r="U229" s="156"/>
      <c r="V229" s="157"/>
      <c r="W229" s="157"/>
      <c r="X229" s="157"/>
      <c r="Y229" s="157"/>
      <c r="Z229" s="157"/>
      <c r="AA229" s="197">
        <v>33223</v>
      </c>
      <c r="AB229" s="197">
        <v>1117078</v>
      </c>
      <c r="AC229" s="197">
        <v>1117078</v>
      </c>
      <c r="AD229" s="197"/>
      <c r="AE229" s="197"/>
      <c r="AF229" s="157"/>
      <c r="AG229" s="155"/>
      <c r="AH229" s="775"/>
      <c r="AI229" s="736"/>
      <c r="AJ229" s="736"/>
      <c r="AK229" s="742"/>
      <c r="AL229" s="736"/>
      <c r="AM229" s="736"/>
      <c r="AN229" s="778"/>
      <c r="AO229" s="736"/>
      <c r="AP229" s="766"/>
      <c r="AQ229" s="763"/>
      <c r="AR229" s="736"/>
      <c r="AS229" s="736"/>
      <c r="AT229" s="736"/>
      <c r="AU229" s="736"/>
      <c r="AV229" s="736"/>
      <c r="AW229" s="736"/>
      <c r="AX229" s="760"/>
      <c r="AY229" s="763"/>
      <c r="AZ229" s="764"/>
    </row>
    <row r="230" spans="1:52" ht="17.25" customHeight="1">
      <c r="A230" s="780"/>
      <c r="B230" s="735"/>
      <c r="C230" s="724" t="s">
        <v>240</v>
      </c>
      <c r="D230" s="106" t="s">
        <v>94</v>
      </c>
      <c r="E230" s="40">
        <v>67</v>
      </c>
      <c r="F230" s="40"/>
      <c r="G230" s="40"/>
      <c r="H230" s="40"/>
      <c r="I230" s="40"/>
      <c r="J230" s="40"/>
      <c r="K230" s="40"/>
      <c r="L230" s="40"/>
      <c r="M230" s="40">
        <v>67</v>
      </c>
      <c r="N230" s="40">
        <v>67</v>
      </c>
      <c r="O230" s="40" t="b">
        <f t="shared" si="126"/>
        <v>1</v>
      </c>
      <c r="P230" s="40">
        <v>67</v>
      </c>
      <c r="Q230" s="40"/>
      <c r="R230" s="40"/>
      <c r="S230" s="109"/>
      <c r="T230" s="115"/>
      <c r="U230" s="111"/>
      <c r="V230" s="110"/>
      <c r="W230" s="110"/>
      <c r="X230" s="110"/>
      <c r="Y230" s="110"/>
      <c r="Z230" s="110"/>
      <c r="AA230" s="196">
        <v>17</v>
      </c>
      <c r="AB230" s="196">
        <v>17</v>
      </c>
      <c r="AC230" s="196">
        <v>29</v>
      </c>
      <c r="AD230" s="196"/>
      <c r="AE230" s="196"/>
      <c r="AF230" s="110"/>
      <c r="AG230" s="115"/>
      <c r="AH230" s="773" t="s">
        <v>240</v>
      </c>
      <c r="AI230" s="734" t="s">
        <v>416</v>
      </c>
      <c r="AJ230" s="734" t="s">
        <v>257</v>
      </c>
      <c r="AK230" s="740" t="s">
        <v>386</v>
      </c>
      <c r="AL230" s="734" t="str">
        <f aca="true" t="shared" si="156" ref="AL230">+AH230</f>
        <v>18-RAFAEL URIBE URIBE</v>
      </c>
      <c r="AM230" s="734" t="s">
        <v>257</v>
      </c>
      <c r="AN230" s="776" t="s">
        <v>286</v>
      </c>
      <c r="AO230" s="767">
        <f aca="true" t="shared" si="157" ref="AO230">+AP230+AQ230</f>
        <v>372617.56943056965</v>
      </c>
      <c r="AP230" s="766">
        <v>179866.46640330477</v>
      </c>
      <c r="AQ230" s="761">
        <v>192751.10302726488</v>
      </c>
      <c r="AR230" s="734" t="s">
        <v>257</v>
      </c>
      <c r="AS230" s="734" t="s">
        <v>257</v>
      </c>
      <c r="AT230" s="767">
        <f aca="true" t="shared" si="158" ref="AT230">+AO230</f>
        <v>372617.56943056965</v>
      </c>
      <c r="AU230" s="734" t="s">
        <v>259</v>
      </c>
      <c r="AV230" s="767">
        <f aca="true" t="shared" si="159" ref="AV230">+AT230</f>
        <v>372617.56943056965</v>
      </c>
      <c r="AW230" s="734" t="s">
        <v>260</v>
      </c>
      <c r="AX230" s="758">
        <f>+AQ230+AP230</f>
        <v>372617.56943056965</v>
      </c>
      <c r="AY230" s="761">
        <f aca="true" t="shared" si="160" ref="AY230">+AX230</f>
        <v>372617.56943056965</v>
      </c>
      <c r="AZ230" s="764"/>
    </row>
    <row r="231" spans="1:52" ht="17.25" customHeight="1">
      <c r="A231" s="780"/>
      <c r="B231" s="735"/>
      <c r="C231" s="724"/>
      <c r="D231" s="106" t="s">
        <v>6</v>
      </c>
      <c r="E231" s="40">
        <v>8749135</v>
      </c>
      <c r="F231" s="40"/>
      <c r="G231" s="40"/>
      <c r="H231" s="40"/>
      <c r="I231" s="40"/>
      <c r="J231" s="40"/>
      <c r="K231" s="40"/>
      <c r="L231" s="40"/>
      <c r="M231" s="40">
        <v>8749135</v>
      </c>
      <c r="N231" s="40">
        <v>8749135</v>
      </c>
      <c r="O231" s="40" t="b">
        <f t="shared" si="126"/>
        <v>1</v>
      </c>
      <c r="P231" s="40">
        <v>8749135</v>
      </c>
      <c r="Q231" s="40"/>
      <c r="R231" s="40"/>
      <c r="S231" s="40"/>
      <c r="T231" s="116"/>
      <c r="U231" s="112"/>
      <c r="V231" s="36"/>
      <c r="W231" s="36"/>
      <c r="X231" s="36"/>
      <c r="Y231" s="36"/>
      <c r="Z231" s="36"/>
      <c r="AA231" s="196">
        <v>564784</v>
      </c>
      <c r="AB231" s="196">
        <v>7739867</v>
      </c>
      <c r="AC231" s="196">
        <v>7739867</v>
      </c>
      <c r="AD231" s="196"/>
      <c r="AE231" s="196"/>
      <c r="AF231" s="36"/>
      <c r="AG231" s="116"/>
      <c r="AH231" s="774"/>
      <c r="AI231" s="735"/>
      <c r="AJ231" s="735"/>
      <c r="AK231" s="741"/>
      <c r="AL231" s="735"/>
      <c r="AM231" s="735"/>
      <c r="AN231" s="777"/>
      <c r="AO231" s="735"/>
      <c r="AP231" s="766"/>
      <c r="AQ231" s="762"/>
      <c r="AR231" s="735"/>
      <c r="AS231" s="735"/>
      <c r="AT231" s="735"/>
      <c r="AU231" s="735"/>
      <c r="AV231" s="735"/>
      <c r="AW231" s="735"/>
      <c r="AX231" s="759"/>
      <c r="AY231" s="762"/>
      <c r="AZ231" s="764"/>
    </row>
    <row r="232" spans="1:52" ht="17.25" customHeight="1">
      <c r="A232" s="780"/>
      <c r="B232" s="735"/>
      <c r="C232" s="724"/>
      <c r="D232" s="106" t="s">
        <v>95</v>
      </c>
      <c r="E232" s="40">
        <v>0</v>
      </c>
      <c r="F232" s="38"/>
      <c r="G232" s="38"/>
      <c r="H232" s="38"/>
      <c r="I232" s="38"/>
      <c r="J232" s="38"/>
      <c r="K232" s="38"/>
      <c r="L232" s="38"/>
      <c r="M232" s="40">
        <v>0</v>
      </c>
      <c r="N232" s="40">
        <v>0</v>
      </c>
      <c r="O232" s="40" t="b">
        <f t="shared" si="126"/>
        <v>1</v>
      </c>
      <c r="P232" s="40">
        <v>0</v>
      </c>
      <c r="Q232" s="38"/>
      <c r="R232" s="38"/>
      <c r="S232" s="38"/>
      <c r="T232" s="117"/>
      <c r="U232" s="113"/>
      <c r="V232" s="41"/>
      <c r="W232" s="41"/>
      <c r="X232" s="41"/>
      <c r="Y232" s="41"/>
      <c r="Z232" s="41"/>
      <c r="AA232" s="41">
        <v>0</v>
      </c>
      <c r="AB232" s="41">
        <v>0</v>
      </c>
      <c r="AC232" s="41">
        <v>0</v>
      </c>
      <c r="AD232" s="41"/>
      <c r="AE232" s="41"/>
      <c r="AF232" s="41"/>
      <c r="AG232" s="117"/>
      <c r="AH232" s="774"/>
      <c r="AI232" s="735"/>
      <c r="AJ232" s="735"/>
      <c r="AK232" s="741"/>
      <c r="AL232" s="735"/>
      <c r="AM232" s="735"/>
      <c r="AN232" s="777"/>
      <c r="AO232" s="735"/>
      <c r="AP232" s="766"/>
      <c r="AQ232" s="762"/>
      <c r="AR232" s="735"/>
      <c r="AS232" s="735"/>
      <c r="AT232" s="735"/>
      <c r="AU232" s="735"/>
      <c r="AV232" s="735"/>
      <c r="AW232" s="735"/>
      <c r="AX232" s="759"/>
      <c r="AY232" s="762"/>
      <c r="AZ232" s="764"/>
    </row>
    <row r="233" spans="1:52" ht="17.25" customHeight="1">
      <c r="A233" s="780"/>
      <c r="B233" s="735"/>
      <c r="C233" s="724"/>
      <c r="D233" s="106" t="s">
        <v>7</v>
      </c>
      <c r="E233" s="40">
        <v>0</v>
      </c>
      <c r="F233" s="38"/>
      <c r="G233" s="38"/>
      <c r="H233" s="38"/>
      <c r="I233" s="38"/>
      <c r="J233" s="38"/>
      <c r="K233" s="38"/>
      <c r="L233" s="38"/>
      <c r="M233" s="40">
        <v>0</v>
      </c>
      <c r="N233" s="40">
        <v>0</v>
      </c>
      <c r="O233" s="40" t="b">
        <f t="shared" si="126"/>
        <v>1</v>
      </c>
      <c r="P233" s="40">
        <v>0</v>
      </c>
      <c r="Q233" s="38"/>
      <c r="R233" s="38"/>
      <c r="S233" s="38"/>
      <c r="T233" s="117"/>
      <c r="U233" s="113"/>
      <c r="V233" s="41"/>
      <c r="W233" s="41"/>
      <c r="X233" s="41"/>
      <c r="Y233" s="41"/>
      <c r="Z233" s="41"/>
      <c r="AA233" s="41">
        <v>0</v>
      </c>
      <c r="AB233" s="41">
        <v>0</v>
      </c>
      <c r="AC233" s="41">
        <v>0</v>
      </c>
      <c r="AD233" s="41"/>
      <c r="AE233" s="41"/>
      <c r="AF233" s="41"/>
      <c r="AG233" s="117"/>
      <c r="AH233" s="774"/>
      <c r="AI233" s="735"/>
      <c r="AJ233" s="735"/>
      <c r="AK233" s="741"/>
      <c r="AL233" s="735"/>
      <c r="AM233" s="735"/>
      <c r="AN233" s="777"/>
      <c r="AO233" s="735"/>
      <c r="AP233" s="766"/>
      <c r="AQ233" s="762"/>
      <c r="AR233" s="735"/>
      <c r="AS233" s="735"/>
      <c r="AT233" s="735"/>
      <c r="AU233" s="735"/>
      <c r="AV233" s="735"/>
      <c r="AW233" s="735"/>
      <c r="AX233" s="759"/>
      <c r="AY233" s="762"/>
      <c r="AZ233" s="764"/>
    </row>
    <row r="234" spans="1:52" ht="17.25" customHeight="1">
      <c r="A234" s="780"/>
      <c r="B234" s="735"/>
      <c r="C234" s="724"/>
      <c r="D234" s="106" t="s">
        <v>96</v>
      </c>
      <c r="E234" s="153">
        <v>67</v>
      </c>
      <c r="F234" s="154"/>
      <c r="G234" s="154"/>
      <c r="H234" s="154"/>
      <c r="I234" s="154"/>
      <c r="J234" s="154"/>
      <c r="K234" s="154"/>
      <c r="L234" s="154"/>
      <c r="M234" s="153">
        <v>67</v>
      </c>
      <c r="N234" s="153">
        <v>67</v>
      </c>
      <c r="O234" s="40" t="b">
        <f t="shared" si="126"/>
        <v>1</v>
      </c>
      <c r="P234" s="153">
        <v>67</v>
      </c>
      <c r="Q234" s="154"/>
      <c r="R234" s="154"/>
      <c r="S234" s="154"/>
      <c r="T234" s="155"/>
      <c r="U234" s="156"/>
      <c r="V234" s="157"/>
      <c r="W234" s="157"/>
      <c r="X234" s="157"/>
      <c r="Y234" s="157"/>
      <c r="Z234" s="157"/>
      <c r="AA234" s="197">
        <v>17</v>
      </c>
      <c r="AB234" s="197">
        <v>17</v>
      </c>
      <c r="AC234" s="197">
        <v>29</v>
      </c>
      <c r="AD234" s="197"/>
      <c r="AE234" s="197"/>
      <c r="AF234" s="157"/>
      <c r="AG234" s="155"/>
      <c r="AH234" s="774"/>
      <c r="AI234" s="735"/>
      <c r="AJ234" s="735"/>
      <c r="AK234" s="741"/>
      <c r="AL234" s="735"/>
      <c r="AM234" s="735"/>
      <c r="AN234" s="777"/>
      <c r="AO234" s="735"/>
      <c r="AP234" s="766"/>
      <c r="AQ234" s="762"/>
      <c r="AR234" s="735"/>
      <c r="AS234" s="735"/>
      <c r="AT234" s="735"/>
      <c r="AU234" s="735"/>
      <c r="AV234" s="735"/>
      <c r="AW234" s="735"/>
      <c r="AX234" s="759"/>
      <c r="AY234" s="762"/>
      <c r="AZ234" s="764"/>
    </row>
    <row r="235" spans="1:52" ht="17.25" customHeight="1">
      <c r="A235" s="780"/>
      <c r="B235" s="735"/>
      <c r="C235" s="724"/>
      <c r="D235" s="106" t="s">
        <v>99</v>
      </c>
      <c r="E235" s="153">
        <v>8749135</v>
      </c>
      <c r="F235" s="154"/>
      <c r="G235" s="154"/>
      <c r="H235" s="154"/>
      <c r="I235" s="154"/>
      <c r="J235" s="154"/>
      <c r="K235" s="154"/>
      <c r="L235" s="154"/>
      <c r="M235" s="153">
        <v>8749135</v>
      </c>
      <c r="N235" s="153">
        <v>8749135</v>
      </c>
      <c r="O235" s="40" t="b">
        <f t="shared" si="126"/>
        <v>1</v>
      </c>
      <c r="P235" s="153">
        <v>8749135</v>
      </c>
      <c r="Q235" s="154"/>
      <c r="R235" s="154"/>
      <c r="S235" s="154"/>
      <c r="T235" s="155"/>
      <c r="U235" s="156"/>
      <c r="V235" s="157"/>
      <c r="W235" s="157"/>
      <c r="X235" s="157"/>
      <c r="Y235" s="157"/>
      <c r="Z235" s="157"/>
      <c r="AA235" s="197">
        <v>564784</v>
      </c>
      <c r="AB235" s="197">
        <v>9495165</v>
      </c>
      <c r="AC235" s="197">
        <v>9495165</v>
      </c>
      <c r="AD235" s="197"/>
      <c r="AE235" s="197"/>
      <c r="AF235" s="157"/>
      <c r="AG235" s="155"/>
      <c r="AH235" s="775"/>
      <c r="AI235" s="736"/>
      <c r="AJ235" s="736"/>
      <c r="AK235" s="742"/>
      <c r="AL235" s="736"/>
      <c r="AM235" s="736"/>
      <c r="AN235" s="778"/>
      <c r="AO235" s="736"/>
      <c r="AP235" s="766"/>
      <c r="AQ235" s="763"/>
      <c r="AR235" s="736"/>
      <c r="AS235" s="736"/>
      <c r="AT235" s="736"/>
      <c r="AU235" s="736"/>
      <c r="AV235" s="736"/>
      <c r="AW235" s="736"/>
      <c r="AX235" s="760"/>
      <c r="AY235" s="763"/>
      <c r="AZ235" s="764"/>
    </row>
    <row r="236" spans="1:52" ht="17.25" customHeight="1">
      <c r="A236" s="780"/>
      <c r="B236" s="735"/>
      <c r="C236" s="724" t="s">
        <v>241</v>
      </c>
      <c r="D236" s="106" t="s">
        <v>94</v>
      </c>
      <c r="E236" s="40">
        <v>29</v>
      </c>
      <c r="F236" s="40"/>
      <c r="G236" s="40"/>
      <c r="H236" s="40"/>
      <c r="I236" s="40"/>
      <c r="J236" s="40"/>
      <c r="K236" s="40"/>
      <c r="L236" s="40"/>
      <c r="M236" s="40">
        <v>29</v>
      </c>
      <c r="N236" s="40">
        <v>29</v>
      </c>
      <c r="O236" s="40" t="b">
        <f t="shared" si="126"/>
        <v>1</v>
      </c>
      <c r="P236" s="40">
        <v>29</v>
      </c>
      <c r="Q236" s="40"/>
      <c r="R236" s="40"/>
      <c r="S236" s="109"/>
      <c r="T236" s="115"/>
      <c r="U236" s="111"/>
      <c r="V236" s="110"/>
      <c r="W236" s="110"/>
      <c r="X236" s="110"/>
      <c r="Y236" s="110"/>
      <c r="Z236" s="110"/>
      <c r="AA236" s="196">
        <v>9</v>
      </c>
      <c r="AB236" s="196">
        <v>9</v>
      </c>
      <c r="AC236" s="196">
        <v>17</v>
      </c>
      <c r="AD236" s="196"/>
      <c r="AE236" s="196"/>
      <c r="AF236" s="110"/>
      <c r="AG236" s="115"/>
      <c r="AH236" s="773" t="s">
        <v>241</v>
      </c>
      <c r="AI236" s="734" t="s">
        <v>417</v>
      </c>
      <c r="AJ236" s="734" t="s">
        <v>257</v>
      </c>
      <c r="AK236" s="740" t="s">
        <v>386</v>
      </c>
      <c r="AL236" s="734" t="str">
        <f aca="true" t="shared" si="161" ref="AL236">+AH236</f>
        <v>19-CIUDAD BOLIVAR</v>
      </c>
      <c r="AM236" s="734" t="s">
        <v>257</v>
      </c>
      <c r="AN236" s="776" t="s">
        <v>286</v>
      </c>
      <c r="AO236" s="767">
        <f aca="true" t="shared" si="162" ref="AO236">+AP236+AQ236</f>
        <v>621367.9127305577</v>
      </c>
      <c r="AP236" s="766">
        <v>303281.84758636047</v>
      </c>
      <c r="AQ236" s="761">
        <v>318086.06514419726</v>
      </c>
      <c r="AR236" s="734" t="s">
        <v>257</v>
      </c>
      <c r="AS236" s="734" t="s">
        <v>257</v>
      </c>
      <c r="AT236" s="767">
        <f aca="true" t="shared" si="163" ref="AT236">+AO236</f>
        <v>621367.9127305577</v>
      </c>
      <c r="AU236" s="734" t="s">
        <v>259</v>
      </c>
      <c r="AV236" s="767">
        <f aca="true" t="shared" si="164" ref="AV236">+AT236</f>
        <v>621367.9127305577</v>
      </c>
      <c r="AW236" s="734" t="s">
        <v>260</v>
      </c>
      <c r="AX236" s="758">
        <f>+AQ236+AP236</f>
        <v>621367.9127305577</v>
      </c>
      <c r="AY236" s="761">
        <f aca="true" t="shared" si="165" ref="AY236">+AX236</f>
        <v>621367.9127305577</v>
      </c>
      <c r="AZ236" s="764"/>
    </row>
    <row r="237" spans="1:52" ht="17.25" customHeight="1">
      <c r="A237" s="780"/>
      <c r="B237" s="735"/>
      <c r="C237" s="724"/>
      <c r="D237" s="106" t="s">
        <v>6</v>
      </c>
      <c r="E237" s="40">
        <v>3756057</v>
      </c>
      <c r="F237" s="40"/>
      <c r="G237" s="40"/>
      <c r="H237" s="40"/>
      <c r="I237" s="40"/>
      <c r="J237" s="40"/>
      <c r="K237" s="40"/>
      <c r="L237" s="40"/>
      <c r="M237" s="40">
        <v>3756057</v>
      </c>
      <c r="N237" s="40">
        <v>3756057</v>
      </c>
      <c r="O237" s="40" t="b">
        <f t="shared" si="126"/>
        <v>1</v>
      </c>
      <c r="P237" s="40">
        <v>3756057</v>
      </c>
      <c r="Q237" s="40"/>
      <c r="R237" s="40"/>
      <c r="S237" s="40"/>
      <c r="T237" s="116"/>
      <c r="U237" s="112"/>
      <c r="V237" s="36"/>
      <c r="W237" s="36"/>
      <c r="X237" s="36"/>
      <c r="Y237" s="36"/>
      <c r="Z237" s="36"/>
      <c r="AA237" s="196">
        <v>299003</v>
      </c>
      <c r="AB237" s="196">
        <v>4537163</v>
      </c>
      <c r="AC237" s="196">
        <v>4537163</v>
      </c>
      <c r="AD237" s="196"/>
      <c r="AE237" s="196"/>
      <c r="AF237" s="36"/>
      <c r="AG237" s="116"/>
      <c r="AH237" s="774"/>
      <c r="AI237" s="735"/>
      <c r="AJ237" s="735"/>
      <c r="AK237" s="741"/>
      <c r="AL237" s="735"/>
      <c r="AM237" s="735"/>
      <c r="AN237" s="777"/>
      <c r="AO237" s="735"/>
      <c r="AP237" s="766"/>
      <c r="AQ237" s="762"/>
      <c r="AR237" s="735"/>
      <c r="AS237" s="735"/>
      <c r="AT237" s="735"/>
      <c r="AU237" s="735"/>
      <c r="AV237" s="735"/>
      <c r="AW237" s="735"/>
      <c r="AX237" s="759"/>
      <c r="AY237" s="762"/>
      <c r="AZ237" s="764"/>
    </row>
    <row r="238" spans="1:52" ht="17.25" customHeight="1">
      <c r="A238" s="780"/>
      <c r="B238" s="735"/>
      <c r="C238" s="724"/>
      <c r="D238" s="106" t="s">
        <v>95</v>
      </c>
      <c r="E238" s="40">
        <v>0</v>
      </c>
      <c r="F238" s="38"/>
      <c r="G238" s="38"/>
      <c r="H238" s="38"/>
      <c r="I238" s="38"/>
      <c r="J238" s="38"/>
      <c r="K238" s="38"/>
      <c r="L238" s="38"/>
      <c r="M238" s="40">
        <v>0</v>
      </c>
      <c r="N238" s="40">
        <v>0</v>
      </c>
      <c r="O238" s="40" t="b">
        <f t="shared" si="126"/>
        <v>1</v>
      </c>
      <c r="P238" s="40">
        <v>0</v>
      </c>
      <c r="Q238" s="38"/>
      <c r="R238" s="38"/>
      <c r="S238" s="38"/>
      <c r="T238" s="117"/>
      <c r="U238" s="113"/>
      <c r="V238" s="41"/>
      <c r="W238" s="41"/>
      <c r="X238" s="41"/>
      <c r="Y238" s="41"/>
      <c r="Z238" s="41"/>
      <c r="AA238" s="41">
        <v>0</v>
      </c>
      <c r="AB238" s="41">
        <v>0</v>
      </c>
      <c r="AC238" s="41">
        <v>0</v>
      </c>
      <c r="AD238" s="41"/>
      <c r="AE238" s="41"/>
      <c r="AF238" s="41"/>
      <c r="AG238" s="117"/>
      <c r="AH238" s="774"/>
      <c r="AI238" s="735"/>
      <c r="AJ238" s="735"/>
      <c r="AK238" s="741"/>
      <c r="AL238" s="735"/>
      <c r="AM238" s="735"/>
      <c r="AN238" s="777"/>
      <c r="AO238" s="735"/>
      <c r="AP238" s="766"/>
      <c r="AQ238" s="762"/>
      <c r="AR238" s="735"/>
      <c r="AS238" s="735"/>
      <c r="AT238" s="735"/>
      <c r="AU238" s="735"/>
      <c r="AV238" s="735"/>
      <c r="AW238" s="735"/>
      <c r="AX238" s="759"/>
      <c r="AY238" s="762"/>
      <c r="AZ238" s="764"/>
    </row>
    <row r="239" spans="1:52" ht="17.25" customHeight="1">
      <c r="A239" s="780"/>
      <c r="B239" s="735"/>
      <c r="C239" s="724"/>
      <c r="D239" s="106" t="s">
        <v>7</v>
      </c>
      <c r="E239" s="40">
        <v>0</v>
      </c>
      <c r="F239" s="38"/>
      <c r="G239" s="38"/>
      <c r="H239" s="38"/>
      <c r="I239" s="38"/>
      <c r="J239" s="38"/>
      <c r="K239" s="38"/>
      <c r="L239" s="38"/>
      <c r="M239" s="40">
        <v>0</v>
      </c>
      <c r="N239" s="40">
        <v>0</v>
      </c>
      <c r="O239" s="40" t="b">
        <f t="shared" si="126"/>
        <v>1</v>
      </c>
      <c r="P239" s="40">
        <v>0</v>
      </c>
      <c r="Q239" s="38"/>
      <c r="R239" s="38"/>
      <c r="S239" s="38"/>
      <c r="T239" s="117"/>
      <c r="U239" s="113"/>
      <c r="V239" s="41"/>
      <c r="W239" s="41"/>
      <c r="X239" s="41"/>
      <c r="Y239" s="41"/>
      <c r="Z239" s="41"/>
      <c r="AA239" s="41">
        <v>0</v>
      </c>
      <c r="AB239" s="41">
        <v>0</v>
      </c>
      <c r="AC239" s="41">
        <v>0</v>
      </c>
      <c r="AD239" s="41"/>
      <c r="AE239" s="41"/>
      <c r="AF239" s="41"/>
      <c r="AG239" s="117"/>
      <c r="AH239" s="774"/>
      <c r="AI239" s="735"/>
      <c r="AJ239" s="735"/>
      <c r="AK239" s="741"/>
      <c r="AL239" s="735"/>
      <c r="AM239" s="735"/>
      <c r="AN239" s="777"/>
      <c r="AO239" s="735"/>
      <c r="AP239" s="766"/>
      <c r="AQ239" s="762"/>
      <c r="AR239" s="735"/>
      <c r="AS239" s="735"/>
      <c r="AT239" s="735"/>
      <c r="AU239" s="735"/>
      <c r="AV239" s="735"/>
      <c r="AW239" s="735"/>
      <c r="AX239" s="759"/>
      <c r="AY239" s="762"/>
      <c r="AZ239" s="764"/>
    </row>
    <row r="240" spans="1:52" ht="17.25" customHeight="1">
      <c r="A240" s="780"/>
      <c r="B240" s="735"/>
      <c r="C240" s="724"/>
      <c r="D240" s="106" t="s">
        <v>96</v>
      </c>
      <c r="E240" s="153">
        <v>29</v>
      </c>
      <c r="F240" s="154"/>
      <c r="G240" s="154"/>
      <c r="H240" s="154"/>
      <c r="I240" s="154"/>
      <c r="J240" s="154"/>
      <c r="K240" s="154"/>
      <c r="L240" s="154"/>
      <c r="M240" s="153">
        <v>29</v>
      </c>
      <c r="N240" s="153">
        <v>29</v>
      </c>
      <c r="O240" s="40" t="b">
        <f t="shared" si="126"/>
        <v>1</v>
      </c>
      <c r="P240" s="153">
        <v>29</v>
      </c>
      <c r="Q240" s="154"/>
      <c r="R240" s="154"/>
      <c r="S240" s="154"/>
      <c r="T240" s="155"/>
      <c r="U240" s="156"/>
      <c r="V240" s="157"/>
      <c r="W240" s="157"/>
      <c r="X240" s="157"/>
      <c r="Y240" s="157"/>
      <c r="Z240" s="157"/>
      <c r="AA240" s="197">
        <v>9</v>
      </c>
      <c r="AB240" s="197">
        <v>9</v>
      </c>
      <c r="AC240" s="197">
        <v>17</v>
      </c>
      <c r="AD240" s="197"/>
      <c r="AE240" s="197"/>
      <c r="AF240" s="157"/>
      <c r="AG240" s="155"/>
      <c r="AH240" s="774"/>
      <c r="AI240" s="735"/>
      <c r="AJ240" s="735"/>
      <c r="AK240" s="741"/>
      <c r="AL240" s="735"/>
      <c r="AM240" s="735"/>
      <c r="AN240" s="777"/>
      <c r="AO240" s="735"/>
      <c r="AP240" s="766"/>
      <c r="AQ240" s="762"/>
      <c r="AR240" s="735"/>
      <c r="AS240" s="735"/>
      <c r="AT240" s="735"/>
      <c r="AU240" s="735"/>
      <c r="AV240" s="735"/>
      <c r="AW240" s="735"/>
      <c r="AX240" s="759"/>
      <c r="AY240" s="762"/>
      <c r="AZ240" s="764"/>
    </row>
    <row r="241" spans="1:52" ht="17.25" customHeight="1">
      <c r="A241" s="780"/>
      <c r="B241" s="735"/>
      <c r="C241" s="724"/>
      <c r="D241" s="106" t="s">
        <v>99</v>
      </c>
      <c r="E241" s="153">
        <v>3756057</v>
      </c>
      <c r="F241" s="154"/>
      <c r="G241" s="154"/>
      <c r="H241" s="154"/>
      <c r="I241" s="154"/>
      <c r="J241" s="154"/>
      <c r="K241" s="154"/>
      <c r="L241" s="154"/>
      <c r="M241" s="153">
        <v>3756057</v>
      </c>
      <c r="N241" s="153">
        <v>3756057</v>
      </c>
      <c r="O241" s="40" t="b">
        <f t="shared" si="126"/>
        <v>1</v>
      </c>
      <c r="P241" s="153">
        <v>3756057</v>
      </c>
      <c r="Q241" s="154"/>
      <c r="R241" s="154"/>
      <c r="S241" s="154"/>
      <c r="T241" s="155"/>
      <c r="U241" s="156"/>
      <c r="V241" s="157"/>
      <c r="W241" s="157"/>
      <c r="X241" s="157"/>
      <c r="Y241" s="157"/>
      <c r="Z241" s="157"/>
      <c r="AA241" s="197">
        <v>299003</v>
      </c>
      <c r="AB241" s="197">
        <v>5026852</v>
      </c>
      <c r="AC241" s="197">
        <v>5026852</v>
      </c>
      <c r="AD241" s="197"/>
      <c r="AE241" s="197"/>
      <c r="AF241" s="157"/>
      <c r="AG241" s="155"/>
      <c r="AH241" s="775"/>
      <c r="AI241" s="736"/>
      <c r="AJ241" s="736"/>
      <c r="AK241" s="742"/>
      <c r="AL241" s="736"/>
      <c r="AM241" s="736"/>
      <c r="AN241" s="778"/>
      <c r="AO241" s="736"/>
      <c r="AP241" s="766"/>
      <c r="AQ241" s="763"/>
      <c r="AR241" s="736"/>
      <c r="AS241" s="736"/>
      <c r="AT241" s="736"/>
      <c r="AU241" s="736"/>
      <c r="AV241" s="736"/>
      <c r="AW241" s="736"/>
      <c r="AX241" s="760"/>
      <c r="AY241" s="763"/>
      <c r="AZ241" s="764"/>
    </row>
    <row r="242" spans="1:52" ht="39" customHeight="1">
      <c r="A242" s="780"/>
      <c r="B242" s="735"/>
      <c r="C242" s="765" t="s">
        <v>242</v>
      </c>
      <c r="D242" s="106" t="s">
        <v>159</v>
      </c>
      <c r="E242" s="128">
        <v>2000</v>
      </c>
      <c r="F242" s="119"/>
      <c r="G242" s="119"/>
      <c r="H242" s="119"/>
      <c r="I242" s="119"/>
      <c r="J242" s="119"/>
      <c r="K242" s="119"/>
      <c r="L242" s="119"/>
      <c r="M242" s="128">
        <v>2000</v>
      </c>
      <c r="N242" s="128">
        <v>2000</v>
      </c>
      <c r="O242" s="128"/>
      <c r="P242" s="128">
        <v>2000</v>
      </c>
      <c r="Q242" s="119"/>
      <c r="R242" s="119"/>
      <c r="S242" s="120"/>
      <c r="T242" s="121"/>
      <c r="U242" s="122"/>
      <c r="V242" s="123"/>
      <c r="W242" s="123"/>
      <c r="X242" s="123"/>
      <c r="Y242" s="123"/>
      <c r="Z242" s="123"/>
      <c r="AA242" s="128">
        <v>301</v>
      </c>
      <c r="AB242" s="128">
        <f>+AB128+AB134+AB140+AB146+AB152+AB158+AB164+AB170+AB176+AB182+AB188+AB194+AB200+AB206+AB212+AB218+AB224+AB230+AB236</f>
        <v>345</v>
      </c>
      <c r="AC242" s="128">
        <v>722</v>
      </c>
      <c r="AD242" s="128"/>
      <c r="AE242" s="128"/>
      <c r="AF242" s="128"/>
      <c r="AG242" s="131"/>
      <c r="AH242" s="731" t="s">
        <v>258</v>
      </c>
      <c r="AI242" s="748" t="s">
        <v>257</v>
      </c>
      <c r="AJ242" s="748" t="s">
        <v>257</v>
      </c>
      <c r="AK242" s="748" t="s">
        <v>257</v>
      </c>
      <c r="AL242" s="731" t="s">
        <v>258</v>
      </c>
      <c r="AM242" s="748" t="s">
        <v>257</v>
      </c>
      <c r="AN242" s="751" t="s">
        <v>261</v>
      </c>
      <c r="AO242" s="754">
        <f>SUM(AO128:AO241)</f>
        <v>7715777.350199869</v>
      </c>
      <c r="AP242" s="757">
        <f>SUM(AP128:AP241)</f>
        <v>3679381.339719898</v>
      </c>
      <c r="AQ242" s="757">
        <f>SUM(AQ128:AQ241)</f>
        <v>4036396.01047997</v>
      </c>
      <c r="AR242" s="748" t="s">
        <v>257</v>
      </c>
      <c r="AS242" s="748" t="s">
        <v>257</v>
      </c>
      <c r="AT242" s="757">
        <f>+AO242</f>
        <v>7715777.350199869</v>
      </c>
      <c r="AU242" s="748" t="s">
        <v>259</v>
      </c>
      <c r="AV242" s="754">
        <f>+AT242</f>
        <v>7715777.350199869</v>
      </c>
      <c r="AW242" s="770" t="s">
        <v>260</v>
      </c>
      <c r="AX242" s="754">
        <f>+AP242+AQ242</f>
        <v>7715777.350199868</v>
      </c>
      <c r="AY242" s="754">
        <f>+AX242</f>
        <v>7715777.350199868</v>
      </c>
      <c r="AZ242" s="748"/>
    </row>
    <row r="243" spans="1:52" ht="39" customHeight="1">
      <c r="A243" s="780"/>
      <c r="B243" s="735"/>
      <c r="C243" s="765"/>
      <c r="D243" s="106" t="s">
        <v>153</v>
      </c>
      <c r="E243" s="128">
        <v>260000000</v>
      </c>
      <c r="F243" s="119"/>
      <c r="G243" s="119"/>
      <c r="H243" s="119"/>
      <c r="I243" s="119"/>
      <c r="J243" s="119"/>
      <c r="K243" s="119"/>
      <c r="L243" s="119"/>
      <c r="M243" s="128">
        <v>260000000</v>
      </c>
      <c r="N243" s="128">
        <v>260000000</v>
      </c>
      <c r="O243" s="128"/>
      <c r="P243" s="128">
        <v>260000000</v>
      </c>
      <c r="Q243" s="119"/>
      <c r="R243" s="119"/>
      <c r="S243" s="119"/>
      <c r="T243" s="121"/>
      <c r="U243" s="122"/>
      <c r="V243" s="123"/>
      <c r="W243" s="123"/>
      <c r="X243" s="123"/>
      <c r="Y243" s="123"/>
      <c r="Z243" s="123"/>
      <c r="AA243" s="128">
        <v>10000000</v>
      </c>
      <c r="AB243" s="128">
        <f>+AB129+AB135+AB141+AB147+AB153+AB159+AB165+AB171+AB177+AB183+AB189+AB195+AB201+AB207+AB213+AB219+AB225+AB231+AB237</f>
        <v>192696000</v>
      </c>
      <c r="AC243" s="128">
        <v>192696000</v>
      </c>
      <c r="AD243" s="128"/>
      <c r="AE243" s="128"/>
      <c r="AF243" s="128"/>
      <c r="AG243" s="131"/>
      <c r="AH243" s="732"/>
      <c r="AI243" s="749"/>
      <c r="AJ243" s="749"/>
      <c r="AK243" s="749"/>
      <c r="AL243" s="732"/>
      <c r="AM243" s="749"/>
      <c r="AN243" s="752"/>
      <c r="AO243" s="755"/>
      <c r="AP243" s="749"/>
      <c r="AQ243" s="749"/>
      <c r="AR243" s="749"/>
      <c r="AS243" s="749"/>
      <c r="AT243" s="749"/>
      <c r="AU243" s="749"/>
      <c r="AV243" s="755"/>
      <c r="AW243" s="771"/>
      <c r="AX243" s="755"/>
      <c r="AY243" s="768"/>
      <c r="AZ243" s="749"/>
    </row>
    <row r="244" spans="1:52" ht="39" customHeight="1">
      <c r="A244" s="780"/>
      <c r="B244" s="735"/>
      <c r="C244" s="765"/>
      <c r="D244" s="106" t="s">
        <v>160</v>
      </c>
      <c r="E244" s="128">
        <v>0</v>
      </c>
      <c r="F244" s="119"/>
      <c r="G244" s="119"/>
      <c r="H244" s="119"/>
      <c r="I244" s="119"/>
      <c r="J244" s="119"/>
      <c r="K244" s="119"/>
      <c r="L244" s="119"/>
      <c r="M244" s="128">
        <v>0</v>
      </c>
      <c r="N244" s="128">
        <v>0</v>
      </c>
      <c r="O244" s="128"/>
      <c r="P244" s="128">
        <v>0</v>
      </c>
      <c r="Q244" s="119"/>
      <c r="R244" s="119"/>
      <c r="S244" s="120"/>
      <c r="T244" s="121"/>
      <c r="U244" s="122"/>
      <c r="V244" s="123"/>
      <c r="W244" s="123"/>
      <c r="X244" s="123"/>
      <c r="Y244" s="123"/>
      <c r="Z244" s="123"/>
      <c r="AA244" s="128">
        <v>0</v>
      </c>
      <c r="AB244" s="128">
        <f aca="true" t="shared" si="166" ref="AB244:AB245">+AB130+AB136+AB142+AB148+AB154+AB160+AB166+AB172+AB178+AB184+AB190+AB196+AB202+AB208+AB214+AB220+AB226+AB232+AB238</f>
        <v>0</v>
      </c>
      <c r="AC244" s="128">
        <v>0</v>
      </c>
      <c r="AD244" s="128"/>
      <c r="AE244" s="128"/>
      <c r="AF244" s="128"/>
      <c r="AG244" s="131"/>
      <c r="AH244" s="732"/>
      <c r="AI244" s="749"/>
      <c r="AJ244" s="749"/>
      <c r="AK244" s="749"/>
      <c r="AL244" s="732"/>
      <c r="AM244" s="749"/>
      <c r="AN244" s="752"/>
      <c r="AO244" s="755"/>
      <c r="AP244" s="749"/>
      <c r="AQ244" s="749"/>
      <c r="AR244" s="749"/>
      <c r="AS244" s="749"/>
      <c r="AT244" s="749"/>
      <c r="AU244" s="749"/>
      <c r="AV244" s="755"/>
      <c r="AW244" s="771"/>
      <c r="AX244" s="755"/>
      <c r="AY244" s="768"/>
      <c r="AZ244" s="749"/>
    </row>
    <row r="245" spans="1:52" ht="39" customHeight="1">
      <c r="A245" s="781"/>
      <c r="B245" s="736"/>
      <c r="C245" s="765"/>
      <c r="D245" s="106" t="s">
        <v>161</v>
      </c>
      <c r="E245" s="128">
        <v>0</v>
      </c>
      <c r="F245" s="125"/>
      <c r="G245" s="125"/>
      <c r="H245" s="125"/>
      <c r="I245" s="125"/>
      <c r="J245" s="125"/>
      <c r="K245" s="125"/>
      <c r="L245" s="125"/>
      <c r="M245" s="128">
        <v>0</v>
      </c>
      <c r="N245" s="128">
        <v>0</v>
      </c>
      <c r="O245" s="128"/>
      <c r="P245" s="128">
        <v>0</v>
      </c>
      <c r="Q245" s="125"/>
      <c r="R245" s="125"/>
      <c r="S245" s="119"/>
      <c r="T245" s="121"/>
      <c r="U245" s="122"/>
      <c r="V245" s="123"/>
      <c r="W245" s="123"/>
      <c r="X245" s="123"/>
      <c r="Y245" s="123"/>
      <c r="Z245" s="123"/>
      <c r="AA245" s="128">
        <v>0</v>
      </c>
      <c r="AB245" s="128">
        <f t="shared" si="166"/>
        <v>0</v>
      </c>
      <c r="AC245" s="128">
        <v>0</v>
      </c>
      <c r="AD245" s="128"/>
      <c r="AE245" s="128"/>
      <c r="AF245" s="128"/>
      <c r="AG245" s="131"/>
      <c r="AH245" s="733"/>
      <c r="AI245" s="750"/>
      <c r="AJ245" s="750"/>
      <c r="AK245" s="750"/>
      <c r="AL245" s="733"/>
      <c r="AM245" s="750"/>
      <c r="AN245" s="753"/>
      <c r="AO245" s="756"/>
      <c r="AP245" s="750"/>
      <c r="AQ245" s="750"/>
      <c r="AR245" s="750"/>
      <c r="AS245" s="750"/>
      <c r="AT245" s="750"/>
      <c r="AU245" s="750"/>
      <c r="AV245" s="756"/>
      <c r="AW245" s="772"/>
      <c r="AX245" s="756"/>
      <c r="AY245" s="769"/>
      <c r="AZ245" s="750"/>
    </row>
    <row r="246" spans="1:52" ht="45.75" customHeight="1">
      <c r="A246" s="745">
        <v>4</v>
      </c>
      <c r="B246" s="734" t="s">
        <v>196</v>
      </c>
      <c r="C246" s="724" t="s">
        <v>287</v>
      </c>
      <c r="D246" s="106" t="s">
        <v>94</v>
      </c>
      <c r="E246" s="374">
        <v>0.125</v>
      </c>
      <c r="F246" s="40"/>
      <c r="G246" s="40"/>
      <c r="H246" s="40"/>
      <c r="I246" s="40"/>
      <c r="J246" s="40"/>
      <c r="K246" s="40"/>
      <c r="L246" s="40"/>
      <c r="M246" s="374">
        <v>0.125</v>
      </c>
      <c r="N246" s="374">
        <v>0.125</v>
      </c>
      <c r="O246" s="374" t="b">
        <f>P246=N246</f>
        <v>1</v>
      </c>
      <c r="P246" s="374">
        <v>0.125</v>
      </c>
      <c r="Q246" s="40"/>
      <c r="R246" s="40"/>
      <c r="S246" s="109"/>
      <c r="T246" s="115"/>
      <c r="U246" s="111"/>
      <c r="V246" s="110"/>
      <c r="W246" s="110"/>
      <c r="X246" s="110"/>
      <c r="Y246" s="110"/>
      <c r="Z246" s="110"/>
      <c r="AA246" s="110">
        <v>0</v>
      </c>
      <c r="AB246" s="375">
        <v>0</v>
      </c>
      <c r="AC246" s="375">
        <f>+'[3]INVERSIÓN'!DY28</f>
        <v>0.05</v>
      </c>
      <c r="AD246" s="375"/>
      <c r="AE246" s="375"/>
      <c r="AF246" s="110"/>
      <c r="AG246" s="129"/>
      <c r="AH246" s="747" t="str">
        <f>+AH242</f>
        <v>19 LOCALIDADES</v>
      </c>
      <c r="AI246" s="734" t="s">
        <v>257</v>
      </c>
      <c r="AJ246" s="734" t="s">
        <v>257</v>
      </c>
      <c r="AK246" s="740" t="s">
        <v>387</v>
      </c>
      <c r="AL246" s="740" t="s">
        <v>388</v>
      </c>
      <c r="AM246" s="734" t="s">
        <v>257</v>
      </c>
      <c r="AN246" s="734" t="s">
        <v>257</v>
      </c>
      <c r="AO246" s="721">
        <f>+AO242</f>
        <v>7715777.350199869</v>
      </c>
      <c r="AP246" s="737">
        <v>3679381</v>
      </c>
      <c r="AQ246" s="737">
        <v>4036396</v>
      </c>
      <c r="AR246" s="734" t="s">
        <v>257</v>
      </c>
      <c r="AS246" s="734" t="s">
        <v>257</v>
      </c>
      <c r="AT246" s="737">
        <f>+AT242</f>
        <v>7715777.350199869</v>
      </c>
      <c r="AU246" s="734" t="s">
        <v>259</v>
      </c>
      <c r="AV246" s="721">
        <f>+AV242</f>
        <v>7715777.350199869</v>
      </c>
      <c r="AW246" s="734" t="s">
        <v>260</v>
      </c>
      <c r="AX246" s="721">
        <f>+AP246+AQ246</f>
        <v>7715777</v>
      </c>
      <c r="AY246" s="721">
        <f>+AX246</f>
        <v>7715777</v>
      </c>
      <c r="AZ246" s="724"/>
    </row>
    <row r="247" spans="1:52" ht="45.75" customHeight="1">
      <c r="A247" s="746"/>
      <c r="B247" s="735"/>
      <c r="C247" s="724"/>
      <c r="D247" s="106" t="s">
        <v>6</v>
      </c>
      <c r="E247" s="40">
        <v>250000000</v>
      </c>
      <c r="F247" s="40"/>
      <c r="G247" s="40"/>
      <c r="H247" s="40"/>
      <c r="I247" s="40"/>
      <c r="J247" s="40"/>
      <c r="K247" s="40"/>
      <c r="L247" s="40"/>
      <c r="M247" s="40">
        <v>250000000</v>
      </c>
      <c r="N247" s="40">
        <v>250000000</v>
      </c>
      <c r="O247" s="374" t="b">
        <f aca="true" t="shared" si="167" ref="O247:O251">P247=N247</f>
        <v>1</v>
      </c>
      <c r="P247" s="40">
        <v>250000000</v>
      </c>
      <c r="Q247" s="40"/>
      <c r="R247" s="40"/>
      <c r="S247" s="40"/>
      <c r="T247" s="116"/>
      <c r="U247" s="112"/>
      <c r="V247" s="36"/>
      <c r="W247" s="36"/>
      <c r="X247" s="36"/>
      <c r="Y247" s="36"/>
      <c r="Z247" s="36"/>
      <c r="AA247" s="196">
        <v>0</v>
      </c>
      <c r="AB247" s="196">
        <v>201132000</v>
      </c>
      <c r="AC247" s="196">
        <f>+'[3]INVERSIÓN'!DY29</f>
        <v>209100000</v>
      </c>
      <c r="AD247" s="196"/>
      <c r="AE247" s="196"/>
      <c r="AF247" s="36"/>
      <c r="AG247" s="37"/>
      <c r="AH247" s="747"/>
      <c r="AI247" s="735"/>
      <c r="AJ247" s="735"/>
      <c r="AK247" s="741"/>
      <c r="AL247" s="741"/>
      <c r="AM247" s="735"/>
      <c r="AN247" s="735"/>
      <c r="AO247" s="738"/>
      <c r="AP247" s="743"/>
      <c r="AQ247" s="743"/>
      <c r="AR247" s="735"/>
      <c r="AS247" s="735"/>
      <c r="AT247" s="735"/>
      <c r="AU247" s="735"/>
      <c r="AV247" s="738"/>
      <c r="AW247" s="735"/>
      <c r="AX247" s="722"/>
      <c r="AY247" s="722"/>
      <c r="AZ247" s="724"/>
    </row>
    <row r="248" spans="1:52" ht="45.75" customHeight="1">
      <c r="A248" s="746"/>
      <c r="B248" s="735"/>
      <c r="C248" s="724"/>
      <c r="D248" s="106" t="s">
        <v>95</v>
      </c>
      <c r="E248" s="40">
        <v>0</v>
      </c>
      <c r="F248" s="38"/>
      <c r="G248" s="38"/>
      <c r="H248" s="38"/>
      <c r="I248" s="38"/>
      <c r="J248" s="38"/>
      <c r="K248" s="38"/>
      <c r="L248" s="38"/>
      <c r="M248" s="40">
        <v>0</v>
      </c>
      <c r="N248" s="40">
        <v>0</v>
      </c>
      <c r="O248" s="374" t="b">
        <f t="shared" si="167"/>
        <v>1</v>
      </c>
      <c r="P248" s="40">
        <v>0</v>
      </c>
      <c r="Q248" s="38"/>
      <c r="R248" s="38"/>
      <c r="S248" s="38"/>
      <c r="T248" s="117"/>
      <c r="U248" s="113"/>
      <c r="V248" s="41"/>
      <c r="W248" s="41"/>
      <c r="X248" s="41"/>
      <c r="Y248" s="41"/>
      <c r="Z248" s="41"/>
      <c r="AA248" s="41">
        <v>0</v>
      </c>
      <c r="AB248" s="196">
        <v>0</v>
      </c>
      <c r="AC248" s="196">
        <v>0</v>
      </c>
      <c r="AD248" s="196"/>
      <c r="AE248" s="196"/>
      <c r="AF248" s="41"/>
      <c r="AG248" s="42"/>
      <c r="AH248" s="747"/>
      <c r="AI248" s="735"/>
      <c r="AJ248" s="735"/>
      <c r="AK248" s="741"/>
      <c r="AL248" s="741"/>
      <c r="AM248" s="735"/>
      <c r="AN248" s="735"/>
      <c r="AO248" s="738"/>
      <c r="AP248" s="743"/>
      <c r="AQ248" s="743"/>
      <c r="AR248" s="735"/>
      <c r="AS248" s="735"/>
      <c r="AT248" s="735"/>
      <c r="AU248" s="735"/>
      <c r="AV248" s="738"/>
      <c r="AW248" s="735"/>
      <c r="AX248" s="722"/>
      <c r="AY248" s="722"/>
      <c r="AZ248" s="724"/>
    </row>
    <row r="249" spans="1:52" ht="45.75" customHeight="1">
      <c r="A249" s="746"/>
      <c r="B249" s="735"/>
      <c r="C249" s="724"/>
      <c r="D249" s="106" t="s">
        <v>7</v>
      </c>
      <c r="E249" s="40">
        <v>0</v>
      </c>
      <c r="F249" s="38"/>
      <c r="G249" s="38"/>
      <c r="H249" s="38"/>
      <c r="I249" s="38"/>
      <c r="J249" s="38"/>
      <c r="K249" s="38"/>
      <c r="L249" s="38"/>
      <c r="M249" s="40">
        <v>0</v>
      </c>
      <c r="N249" s="40">
        <v>0</v>
      </c>
      <c r="O249" s="374" t="b">
        <f t="shared" si="167"/>
        <v>1</v>
      </c>
      <c r="P249" s="40">
        <v>0</v>
      </c>
      <c r="Q249" s="38"/>
      <c r="R249" s="38"/>
      <c r="S249" s="38"/>
      <c r="T249" s="117"/>
      <c r="U249" s="113"/>
      <c r="V249" s="41"/>
      <c r="W249" s="41"/>
      <c r="X249" s="41"/>
      <c r="Y249" s="41"/>
      <c r="Z249" s="41"/>
      <c r="AA249" s="41">
        <v>0</v>
      </c>
      <c r="AB249" s="196">
        <v>0</v>
      </c>
      <c r="AC249" s="196">
        <v>0</v>
      </c>
      <c r="AD249" s="196"/>
      <c r="AE249" s="196"/>
      <c r="AF249" s="41"/>
      <c r="AG249" s="42"/>
      <c r="AH249" s="747"/>
      <c r="AI249" s="735"/>
      <c r="AJ249" s="735"/>
      <c r="AK249" s="741"/>
      <c r="AL249" s="741"/>
      <c r="AM249" s="735"/>
      <c r="AN249" s="735"/>
      <c r="AO249" s="738"/>
      <c r="AP249" s="743"/>
      <c r="AQ249" s="743"/>
      <c r="AR249" s="735"/>
      <c r="AS249" s="735"/>
      <c r="AT249" s="735"/>
      <c r="AU249" s="735"/>
      <c r="AV249" s="738"/>
      <c r="AW249" s="735"/>
      <c r="AX249" s="722"/>
      <c r="AY249" s="722"/>
      <c r="AZ249" s="724"/>
    </row>
    <row r="250" spans="1:52" ht="45.75" customHeight="1">
      <c r="A250" s="746"/>
      <c r="B250" s="735"/>
      <c r="C250" s="724"/>
      <c r="D250" s="106" t="s">
        <v>96</v>
      </c>
      <c r="E250" s="376">
        <v>0.125</v>
      </c>
      <c r="F250" s="376"/>
      <c r="G250" s="376"/>
      <c r="H250" s="376"/>
      <c r="I250" s="376"/>
      <c r="J250" s="376"/>
      <c r="K250" s="376"/>
      <c r="L250" s="376"/>
      <c r="M250" s="376">
        <v>0.125</v>
      </c>
      <c r="N250" s="376">
        <v>0.125</v>
      </c>
      <c r="O250" s="374" t="b">
        <f t="shared" si="167"/>
        <v>1</v>
      </c>
      <c r="P250" s="376">
        <v>0.125</v>
      </c>
      <c r="Q250" s="376"/>
      <c r="R250" s="376"/>
      <c r="S250" s="376"/>
      <c r="T250" s="377"/>
      <c r="U250" s="378"/>
      <c r="V250" s="379"/>
      <c r="W250" s="379"/>
      <c r="X250" s="379"/>
      <c r="Y250" s="379"/>
      <c r="Z250" s="379"/>
      <c r="AA250" s="380">
        <v>0</v>
      </c>
      <c r="AB250" s="380">
        <v>0</v>
      </c>
      <c r="AC250" s="380">
        <f>+AC246</f>
        <v>0.05</v>
      </c>
      <c r="AD250" s="380"/>
      <c r="AE250" s="380"/>
      <c r="AF250" s="379"/>
      <c r="AG250" s="377"/>
      <c r="AH250" s="747"/>
      <c r="AI250" s="735"/>
      <c r="AJ250" s="735"/>
      <c r="AK250" s="741"/>
      <c r="AL250" s="741"/>
      <c r="AM250" s="735"/>
      <c r="AN250" s="735"/>
      <c r="AO250" s="738"/>
      <c r="AP250" s="743"/>
      <c r="AQ250" s="743"/>
      <c r="AR250" s="735"/>
      <c r="AS250" s="735"/>
      <c r="AT250" s="735"/>
      <c r="AU250" s="735"/>
      <c r="AV250" s="738"/>
      <c r="AW250" s="735"/>
      <c r="AX250" s="722"/>
      <c r="AY250" s="722"/>
      <c r="AZ250" s="724"/>
    </row>
    <row r="251" spans="1:52" ht="45.75" customHeight="1">
      <c r="A251" s="746"/>
      <c r="B251" s="735"/>
      <c r="C251" s="724"/>
      <c r="D251" s="106" t="s">
        <v>99</v>
      </c>
      <c r="E251" s="153">
        <v>250000000</v>
      </c>
      <c r="F251" s="154"/>
      <c r="G251" s="154"/>
      <c r="H251" s="154"/>
      <c r="I251" s="154"/>
      <c r="J251" s="154"/>
      <c r="K251" s="154"/>
      <c r="L251" s="154"/>
      <c r="M251" s="153">
        <v>250000000</v>
      </c>
      <c r="N251" s="153">
        <v>250000000</v>
      </c>
      <c r="O251" s="374" t="b">
        <f t="shared" si="167"/>
        <v>1</v>
      </c>
      <c r="P251" s="153">
        <v>250000000</v>
      </c>
      <c r="Q251" s="154"/>
      <c r="R251" s="154"/>
      <c r="S251" s="154"/>
      <c r="T251" s="155"/>
      <c r="U251" s="156"/>
      <c r="V251" s="157"/>
      <c r="W251" s="157"/>
      <c r="X251" s="157"/>
      <c r="Y251" s="157"/>
      <c r="Z251" s="157"/>
      <c r="AA251" s="197">
        <v>0</v>
      </c>
      <c r="AB251" s="197">
        <v>201132000</v>
      </c>
      <c r="AC251" s="197">
        <f>+AC247</f>
        <v>209100000</v>
      </c>
      <c r="AD251" s="197"/>
      <c r="AE251" s="197"/>
      <c r="AF251" s="157"/>
      <c r="AG251" s="155"/>
      <c r="AH251" s="747"/>
      <c r="AI251" s="736"/>
      <c r="AJ251" s="736"/>
      <c r="AK251" s="742"/>
      <c r="AL251" s="742"/>
      <c r="AM251" s="736"/>
      <c r="AN251" s="736"/>
      <c r="AO251" s="739"/>
      <c r="AP251" s="744"/>
      <c r="AQ251" s="744"/>
      <c r="AR251" s="736"/>
      <c r="AS251" s="736"/>
      <c r="AT251" s="736"/>
      <c r="AU251" s="736"/>
      <c r="AV251" s="739"/>
      <c r="AW251" s="736"/>
      <c r="AX251" s="723"/>
      <c r="AY251" s="723"/>
      <c r="AZ251" s="724"/>
    </row>
    <row r="252" spans="1:52" ht="34.5" customHeight="1">
      <c r="A252" s="725" t="s">
        <v>26</v>
      </c>
      <c r="B252" s="726"/>
      <c r="C252" s="726"/>
      <c r="D252" s="104" t="s">
        <v>63</v>
      </c>
      <c r="E252" s="69">
        <f>+E243+E125+E247</f>
        <v>2410000000</v>
      </c>
      <c r="F252" s="69"/>
      <c r="G252" s="69"/>
      <c r="H252" s="69"/>
      <c r="I252" s="69"/>
      <c r="J252" s="69"/>
      <c r="K252" s="69"/>
      <c r="L252" s="69"/>
      <c r="M252" s="69">
        <f>+M243+M125+M247</f>
        <v>2410000000</v>
      </c>
      <c r="N252" s="69">
        <f>+N243+N125+N247</f>
        <v>2410000000</v>
      </c>
      <c r="O252" s="69"/>
      <c r="P252" s="69">
        <f>+P243+P125+P247</f>
        <v>2410000000</v>
      </c>
      <c r="Q252" s="69"/>
      <c r="R252" s="69"/>
      <c r="S252" s="69"/>
      <c r="T252" s="118"/>
      <c r="U252" s="114"/>
      <c r="V252" s="69"/>
      <c r="W252" s="69"/>
      <c r="X252" s="69"/>
      <c r="Y252" s="69"/>
      <c r="Z252" s="69"/>
      <c r="AA252" s="69">
        <f>+AA243+AA125+AA247</f>
        <v>430855000</v>
      </c>
      <c r="AB252" s="69">
        <f>+AB243+AB125+AB247</f>
        <v>1967968000</v>
      </c>
      <c r="AC252" s="69">
        <f>+AC243+AC125+AC247</f>
        <v>1988602000</v>
      </c>
      <c r="AD252" s="69"/>
      <c r="AE252" s="69"/>
      <c r="AF252" s="69"/>
      <c r="AG252" s="130"/>
      <c r="AH252" s="731" t="s">
        <v>258</v>
      </c>
      <c r="AI252" s="718" t="s">
        <v>257</v>
      </c>
      <c r="AJ252" s="718" t="s">
        <v>257</v>
      </c>
      <c r="AK252" s="718" t="s">
        <v>257</v>
      </c>
      <c r="AL252" s="718" t="s">
        <v>258</v>
      </c>
      <c r="AM252" s="718" t="s">
        <v>257</v>
      </c>
      <c r="AN252" s="718" t="s">
        <v>257</v>
      </c>
      <c r="AO252" s="712">
        <f>+AO246</f>
        <v>7715777.350199869</v>
      </c>
      <c r="AP252" s="712">
        <v>3679381.339719898</v>
      </c>
      <c r="AQ252" s="712">
        <v>4036396.01047997</v>
      </c>
      <c r="AR252" s="712" t="s">
        <v>257</v>
      </c>
      <c r="AS252" s="712" t="s">
        <v>257</v>
      </c>
      <c r="AT252" s="712">
        <f>+AT246</f>
        <v>7715777.350199869</v>
      </c>
      <c r="AU252" s="712" t="s">
        <v>259</v>
      </c>
      <c r="AV252" s="712">
        <f>+AV246</f>
        <v>7715777.350199869</v>
      </c>
      <c r="AW252" s="712" t="s">
        <v>260</v>
      </c>
      <c r="AX252" s="715">
        <v>7715777.350199868</v>
      </c>
      <c r="AY252" s="715">
        <f>+AX252</f>
        <v>7715777.350199868</v>
      </c>
      <c r="AZ252" s="718"/>
    </row>
    <row r="253" spans="1:52" ht="34.5" customHeight="1">
      <c r="A253" s="727"/>
      <c r="B253" s="728"/>
      <c r="C253" s="728"/>
      <c r="D253" s="68" t="s">
        <v>62</v>
      </c>
      <c r="E253" s="69">
        <v>0</v>
      </c>
      <c r="F253" s="69"/>
      <c r="G253" s="69"/>
      <c r="H253" s="69"/>
      <c r="I253" s="69"/>
      <c r="J253" s="69"/>
      <c r="K253" s="69"/>
      <c r="L253" s="69"/>
      <c r="M253" s="69">
        <v>0</v>
      </c>
      <c r="N253" s="69">
        <v>0</v>
      </c>
      <c r="O253" s="69"/>
      <c r="P253" s="69">
        <v>0</v>
      </c>
      <c r="Q253" s="69"/>
      <c r="R253" s="69"/>
      <c r="S253" s="69"/>
      <c r="T253" s="118"/>
      <c r="U253" s="114"/>
      <c r="V253" s="69"/>
      <c r="W253" s="69"/>
      <c r="X253" s="69"/>
      <c r="Y253" s="69"/>
      <c r="Z253" s="69"/>
      <c r="AA253" s="69">
        <v>0</v>
      </c>
      <c r="AB253" s="69">
        <v>0</v>
      </c>
      <c r="AC253" s="69">
        <v>0</v>
      </c>
      <c r="AD253" s="69"/>
      <c r="AE253" s="69"/>
      <c r="AF253" s="69"/>
      <c r="AG253" s="130"/>
      <c r="AH253" s="732"/>
      <c r="AI253" s="719"/>
      <c r="AJ253" s="719"/>
      <c r="AK253" s="719"/>
      <c r="AL253" s="719"/>
      <c r="AM253" s="719"/>
      <c r="AN253" s="719"/>
      <c r="AO253" s="719"/>
      <c r="AP253" s="713"/>
      <c r="AQ253" s="713"/>
      <c r="AR253" s="713"/>
      <c r="AS253" s="713"/>
      <c r="AT253" s="713"/>
      <c r="AU253" s="713"/>
      <c r="AV253" s="713"/>
      <c r="AW253" s="713"/>
      <c r="AX253" s="716"/>
      <c r="AY253" s="716"/>
      <c r="AZ253" s="719"/>
    </row>
    <row r="254" spans="1:52" ht="34.5" customHeight="1" thickBot="1">
      <c r="A254" s="729"/>
      <c r="B254" s="730"/>
      <c r="C254" s="730"/>
      <c r="D254" s="70" t="s">
        <v>61</v>
      </c>
      <c r="E254" s="69">
        <f>+E252+E253</f>
        <v>2410000000</v>
      </c>
      <c r="F254" s="69"/>
      <c r="G254" s="69"/>
      <c r="H254" s="69"/>
      <c r="I254" s="69"/>
      <c r="J254" s="69"/>
      <c r="K254" s="69"/>
      <c r="L254" s="69"/>
      <c r="M254" s="69">
        <f>+M252+M253</f>
        <v>2410000000</v>
      </c>
      <c r="N254" s="69">
        <f>+N252+N253</f>
        <v>2410000000</v>
      </c>
      <c r="O254" s="69"/>
      <c r="P254" s="69">
        <f>+P252+P253</f>
        <v>2410000000</v>
      </c>
      <c r="Q254" s="69"/>
      <c r="R254" s="69"/>
      <c r="S254" s="69"/>
      <c r="T254" s="118"/>
      <c r="U254" s="114"/>
      <c r="V254" s="69"/>
      <c r="W254" s="69"/>
      <c r="X254" s="69"/>
      <c r="Y254" s="69"/>
      <c r="Z254" s="69"/>
      <c r="AA254" s="69">
        <f>+AA252+AA253</f>
        <v>430855000</v>
      </c>
      <c r="AB254" s="69">
        <f>+AB252+AB253</f>
        <v>1967968000</v>
      </c>
      <c r="AC254" s="69">
        <f>+AC252+AC253</f>
        <v>1988602000</v>
      </c>
      <c r="AD254" s="69"/>
      <c r="AE254" s="69"/>
      <c r="AF254" s="69"/>
      <c r="AG254" s="130"/>
      <c r="AH254" s="733"/>
      <c r="AI254" s="720"/>
      <c r="AJ254" s="720"/>
      <c r="AK254" s="720"/>
      <c r="AL254" s="720"/>
      <c r="AM254" s="720"/>
      <c r="AN254" s="720"/>
      <c r="AO254" s="720"/>
      <c r="AP254" s="714"/>
      <c r="AQ254" s="714"/>
      <c r="AR254" s="714"/>
      <c r="AS254" s="714"/>
      <c r="AT254" s="714"/>
      <c r="AU254" s="714"/>
      <c r="AV254" s="714"/>
      <c r="AW254" s="714"/>
      <c r="AX254" s="717"/>
      <c r="AY254" s="717"/>
      <c r="AZ254" s="720"/>
    </row>
    <row r="255" spans="1:51" ht="15">
      <c r="A255" s="43"/>
      <c r="B255" s="43"/>
      <c r="C255" s="43"/>
      <c r="D255" s="43"/>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3"/>
      <c r="AF255" s="43"/>
      <c r="AG255" s="43"/>
      <c r="AH255" s="43"/>
      <c r="AI255" s="43"/>
      <c r="AJ255" s="43"/>
      <c r="AK255" s="43"/>
      <c r="AL255" s="43"/>
      <c r="AM255" s="43"/>
      <c r="AN255" s="43"/>
      <c r="AO255" s="43"/>
      <c r="AP255" s="43"/>
      <c r="AQ255" s="43"/>
      <c r="AR255" s="43"/>
      <c r="AS255" s="43"/>
      <c r="AT255" s="43"/>
      <c r="AU255" s="43"/>
      <c r="AV255" s="43"/>
      <c r="AW255" s="43"/>
      <c r="AX255" s="43"/>
      <c r="AY255" s="43"/>
    </row>
    <row r="256" spans="1:51" ht="18">
      <c r="A256" s="45" t="s">
        <v>67</v>
      </c>
      <c r="B256" s="43"/>
      <c r="C256" s="43"/>
      <c r="D256" s="43"/>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3"/>
      <c r="AF256" s="43"/>
      <c r="AG256" s="43"/>
      <c r="AH256" s="43"/>
      <c r="AI256" s="43"/>
      <c r="AJ256" s="43"/>
      <c r="AK256" s="46"/>
      <c r="AL256" s="46"/>
      <c r="AM256" s="46"/>
      <c r="AN256" s="46"/>
      <c r="AO256" s="46"/>
      <c r="AP256" s="46"/>
      <c r="AQ256" s="254"/>
      <c r="AR256" s="254"/>
      <c r="AS256" s="47"/>
      <c r="AT256" s="47"/>
      <c r="AU256" s="47"/>
      <c r="AV256" s="47"/>
      <c r="AW256" s="47"/>
      <c r="AX256" s="47"/>
      <c r="AY256" s="47"/>
    </row>
    <row r="257" spans="1:51" ht="18">
      <c r="A257" s="48" t="s">
        <v>68</v>
      </c>
      <c r="B257" s="700" t="s">
        <v>69</v>
      </c>
      <c r="C257" s="701"/>
      <c r="D257" s="702"/>
      <c r="E257" s="703" t="s">
        <v>70</v>
      </c>
      <c r="F257" s="704"/>
      <c r="G257" s="704"/>
      <c r="H257" s="704"/>
      <c r="I257" s="704"/>
      <c r="J257" s="704"/>
      <c r="K257" s="704"/>
      <c r="L257" s="704"/>
      <c r="M257" s="704"/>
      <c r="N257" s="704"/>
      <c r="O257" s="704"/>
      <c r="P257" s="704"/>
      <c r="Q257" s="704"/>
      <c r="R257" s="704"/>
      <c r="S257" s="705"/>
      <c r="T257" s="43"/>
      <c r="U257" s="43"/>
      <c r="V257" s="43"/>
      <c r="W257" s="43"/>
      <c r="X257" s="43"/>
      <c r="Y257" s="43"/>
      <c r="Z257" s="43"/>
      <c r="AA257" s="43"/>
      <c r="AB257" s="43"/>
      <c r="AC257" s="43"/>
      <c r="AD257" s="43"/>
      <c r="AE257" s="43"/>
      <c r="AF257" s="43"/>
      <c r="AG257" s="43"/>
      <c r="AH257" s="43"/>
      <c r="AI257" s="43"/>
      <c r="AJ257" s="43"/>
      <c r="AK257" s="46"/>
      <c r="AL257" s="46"/>
      <c r="AM257" s="46"/>
      <c r="AN257" s="46"/>
      <c r="AO257" s="46"/>
      <c r="AP257" s="46"/>
      <c r="AQ257" s="254"/>
      <c r="AR257" s="254"/>
      <c r="AS257" s="46"/>
      <c r="AT257" s="46"/>
      <c r="AU257" s="46"/>
      <c r="AV257" s="46"/>
      <c r="AW257" s="46"/>
      <c r="AX257" s="46"/>
      <c r="AY257" s="254"/>
    </row>
    <row r="258" spans="1:51" ht="15">
      <c r="A258" s="49">
        <v>12</v>
      </c>
      <c r="B258" s="706" t="s">
        <v>173</v>
      </c>
      <c r="C258" s="707"/>
      <c r="D258" s="708"/>
      <c r="E258" s="709" t="s">
        <v>302</v>
      </c>
      <c r="F258" s="710"/>
      <c r="G258" s="710"/>
      <c r="H258" s="710"/>
      <c r="I258" s="710"/>
      <c r="J258" s="710"/>
      <c r="K258" s="710"/>
      <c r="L258" s="710"/>
      <c r="M258" s="710"/>
      <c r="N258" s="710"/>
      <c r="O258" s="710"/>
      <c r="P258" s="710"/>
      <c r="Q258" s="710"/>
      <c r="R258" s="710"/>
      <c r="S258" s="711"/>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253"/>
      <c r="AR258" s="253"/>
      <c r="AS258" s="43"/>
      <c r="AT258" s="43"/>
      <c r="AU258" s="43"/>
      <c r="AV258" s="43"/>
      <c r="AW258" s="43"/>
      <c r="AX258" s="43"/>
      <c r="AY258" s="253"/>
    </row>
    <row r="259" spans="1:51" ht="15">
      <c r="A259" s="50"/>
      <c r="B259" s="50"/>
      <c r="C259" s="50"/>
      <c r="D259" s="50"/>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0"/>
      <c r="AF259" s="50"/>
      <c r="AG259" s="50"/>
      <c r="AH259" s="50"/>
      <c r="AI259" s="50"/>
      <c r="AJ259" s="50"/>
      <c r="AK259" s="50"/>
      <c r="AL259" s="50"/>
      <c r="AM259" s="50"/>
      <c r="AN259" s="50"/>
      <c r="AO259" s="50"/>
      <c r="AP259" s="50"/>
      <c r="AQ259" s="50"/>
      <c r="AR259" s="50"/>
      <c r="AS259" s="50"/>
      <c r="AT259" s="50"/>
      <c r="AU259" s="50"/>
      <c r="AV259" s="50"/>
      <c r="AW259" s="50"/>
      <c r="AX259" s="50"/>
      <c r="AY259" s="50"/>
    </row>
    <row r="260" spans="1:51" ht="15">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row>
    <row r="261" spans="1:51" ht="15">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row>
    <row r="262" spans="1:51" ht="15">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row>
    <row r="263" spans="1:51" ht="15">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row>
    <row r="264" spans="1:51" ht="15">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row>
    <row r="265" spans="1:51" ht="15">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row>
    <row r="266" spans="1:51" ht="15">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row>
    <row r="267" spans="19:31" ht="15">
      <c r="S267" s="50"/>
      <c r="T267" s="50"/>
      <c r="U267" s="50"/>
      <c r="V267" s="50"/>
      <c r="W267" s="50"/>
      <c r="X267" s="50"/>
      <c r="Y267" s="50"/>
      <c r="Z267" s="50"/>
      <c r="AA267" s="50"/>
      <c r="AB267" s="50"/>
      <c r="AC267" s="50"/>
      <c r="AD267" s="50"/>
      <c r="AE267" s="50"/>
    </row>
    <row r="268" spans="19:31" ht="15">
      <c r="S268" s="50"/>
      <c r="T268" s="50"/>
      <c r="U268" s="50"/>
      <c r="V268" s="50"/>
      <c r="W268" s="50"/>
      <c r="X268" s="50"/>
      <c r="Y268" s="50"/>
      <c r="Z268" s="50"/>
      <c r="AA268" s="50"/>
      <c r="AB268" s="50"/>
      <c r="AC268" s="50"/>
      <c r="AD268" s="50"/>
      <c r="AE268" s="50"/>
    </row>
    <row r="269" spans="19:31" ht="15">
      <c r="S269" s="50"/>
      <c r="T269" s="50"/>
      <c r="U269" s="50"/>
      <c r="V269" s="50"/>
      <c r="W269" s="50"/>
      <c r="X269" s="50"/>
      <c r="Y269" s="50"/>
      <c r="Z269" s="50"/>
      <c r="AA269" s="50"/>
      <c r="AB269" s="50"/>
      <c r="AC269" s="50"/>
      <c r="AD269" s="50"/>
      <c r="AE269" s="50"/>
    </row>
    <row r="270" spans="19:31" ht="15">
      <c r="S270" s="50"/>
      <c r="T270" s="50"/>
      <c r="U270" s="50"/>
      <c r="V270" s="50"/>
      <c r="W270" s="50"/>
      <c r="X270" s="50"/>
      <c r="Y270" s="50"/>
      <c r="Z270" s="50"/>
      <c r="AA270" s="50"/>
      <c r="AB270" s="50"/>
      <c r="AC270" s="50"/>
      <c r="AD270" s="50"/>
      <c r="AE270" s="50"/>
    </row>
    <row r="271" spans="19:31" ht="15">
      <c r="S271" s="50"/>
      <c r="T271" s="50"/>
      <c r="U271" s="50"/>
      <c r="V271" s="50"/>
      <c r="W271" s="50"/>
      <c r="X271" s="50"/>
      <c r="Y271" s="50"/>
      <c r="Z271" s="50"/>
      <c r="AA271" s="50"/>
      <c r="AB271" s="50"/>
      <c r="AC271" s="50"/>
      <c r="AD271" s="50"/>
      <c r="AE271" s="50"/>
    </row>
    <row r="272" spans="19:31" ht="15">
      <c r="S272" s="50"/>
      <c r="T272" s="50"/>
      <c r="U272" s="50"/>
      <c r="V272" s="50"/>
      <c r="W272" s="50"/>
      <c r="X272" s="50"/>
      <c r="Y272" s="50"/>
      <c r="Z272" s="50"/>
      <c r="AA272" s="50"/>
      <c r="AB272" s="50"/>
      <c r="AC272" s="50"/>
      <c r="AD272" s="50"/>
      <c r="AE272" s="50"/>
    </row>
    <row r="273" spans="19:31" ht="15">
      <c r="S273" s="50"/>
      <c r="T273" s="50"/>
      <c r="U273" s="50"/>
      <c r="V273" s="50"/>
      <c r="W273" s="50"/>
      <c r="X273" s="50"/>
      <c r="Y273" s="50"/>
      <c r="Z273" s="50"/>
      <c r="AA273" s="50"/>
      <c r="AB273" s="50"/>
      <c r="AC273" s="50"/>
      <c r="AD273" s="50"/>
      <c r="AE273" s="50"/>
    </row>
    <row r="274" spans="19:31" ht="15">
      <c r="S274" s="50"/>
      <c r="T274" s="50"/>
      <c r="U274" s="50"/>
      <c r="V274" s="50"/>
      <c r="W274" s="50"/>
      <c r="X274" s="50"/>
      <c r="Y274" s="50"/>
      <c r="Z274" s="50"/>
      <c r="AA274" s="50"/>
      <c r="AB274" s="50"/>
      <c r="AC274" s="50"/>
      <c r="AD274" s="50"/>
      <c r="AE274" s="50"/>
    </row>
    <row r="275" spans="19:31" ht="15">
      <c r="S275" s="50"/>
      <c r="T275" s="50"/>
      <c r="U275" s="50"/>
      <c r="V275" s="50"/>
      <c r="W275" s="50"/>
      <c r="X275" s="50"/>
      <c r="Y275" s="50"/>
      <c r="Z275" s="50"/>
      <c r="AA275" s="50"/>
      <c r="AB275" s="50"/>
      <c r="AC275" s="50"/>
      <c r="AD275" s="50"/>
      <c r="AE275" s="50"/>
    </row>
    <row r="276" spans="19:31" ht="15">
      <c r="S276" s="50"/>
      <c r="T276" s="50"/>
      <c r="U276" s="50"/>
      <c r="V276" s="50"/>
      <c r="W276" s="50"/>
      <c r="X276" s="50"/>
      <c r="Y276" s="50"/>
      <c r="Z276" s="50"/>
      <c r="AA276" s="50"/>
      <c r="AB276" s="50"/>
      <c r="AC276" s="50"/>
      <c r="AD276" s="50"/>
      <c r="AE276" s="50"/>
    </row>
    <row r="277" spans="19:31" ht="15">
      <c r="S277" s="50"/>
      <c r="T277" s="50"/>
      <c r="U277" s="50"/>
      <c r="V277" s="50"/>
      <c r="W277" s="50"/>
      <c r="X277" s="50"/>
      <c r="Y277" s="50"/>
      <c r="Z277" s="50"/>
      <c r="AA277" s="50"/>
      <c r="AB277" s="50"/>
      <c r="AC277" s="50"/>
      <c r="AD277" s="50"/>
      <c r="AE277" s="50"/>
    </row>
    <row r="278" spans="19:31" ht="15">
      <c r="S278" s="50"/>
      <c r="T278" s="50"/>
      <c r="U278" s="50"/>
      <c r="V278" s="50"/>
      <c r="W278" s="50"/>
      <c r="X278" s="50"/>
      <c r="Y278" s="50"/>
      <c r="Z278" s="50"/>
      <c r="AA278" s="50"/>
      <c r="AB278" s="50"/>
      <c r="AC278" s="50"/>
      <c r="AD278" s="50"/>
      <c r="AE278" s="50"/>
    </row>
    <row r="279" spans="19:31" ht="15">
      <c r="S279" s="50"/>
      <c r="T279" s="50"/>
      <c r="U279" s="50"/>
      <c r="V279" s="50"/>
      <c r="W279" s="50"/>
      <c r="X279" s="50"/>
      <c r="Y279" s="50"/>
      <c r="Z279" s="50"/>
      <c r="AA279" s="50"/>
      <c r="AB279" s="50"/>
      <c r="AC279" s="50"/>
      <c r="AD279" s="50"/>
      <c r="AE279" s="50"/>
    </row>
    <row r="280" spans="19:31" ht="15">
      <c r="S280" s="50"/>
      <c r="T280" s="50"/>
      <c r="U280" s="50"/>
      <c r="V280" s="50"/>
      <c r="W280" s="50"/>
      <c r="X280" s="50"/>
      <c r="Y280" s="50"/>
      <c r="Z280" s="50"/>
      <c r="AA280" s="50"/>
      <c r="AB280" s="50"/>
      <c r="AC280" s="50"/>
      <c r="AD280" s="50"/>
      <c r="AE280" s="50"/>
    </row>
    <row r="281" spans="19:31" ht="15">
      <c r="S281" s="50"/>
      <c r="T281" s="50"/>
      <c r="U281" s="50"/>
      <c r="V281" s="50"/>
      <c r="W281" s="50"/>
      <c r="X281" s="50"/>
      <c r="Y281" s="50"/>
      <c r="Z281" s="50"/>
      <c r="AA281" s="50"/>
      <c r="AB281" s="50"/>
      <c r="AC281" s="50"/>
      <c r="AD281" s="50"/>
      <c r="AE281" s="50"/>
    </row>
    <row r="282" spans="19:31" ht="15">
      <c r="S282" s="50"/>
      <c r="T282" s="50"/>
      <c r="U282" s="50"/>
      <c r="V282" s="50"/>
      <c r="W282" s="50"/>
      <c r="X282" s="50"/>
      <c r="Y282" s="50"/>
      <c r="Z282" s="50"/>
      <c r="AA282" s="50"/>
      <c r="AB282" s="50"/>
      <c r="AC282" s="50"/>
      <c r="AD282" s="50"/>
      <c r="AE282" s="50"/>
    </row>
    <row r="283" spans="19:31" ht="15">
      <c r="S283" s="50"/>
      <c r="T283" s="50"/>
      <c r="U283" s="50"/>
      <c r="V283" s="50"/>
      <c r="W283" s="50"/>
      <c r="X283" s="50"/>
      <c r="Y283" s="50"/>
      <c r="Z283" s="50"/>
      <c r="AA283" s="50"/>
      <c r="AB283" s="50"/>
      <c r="AC283" s="50"/>
      <c r="AD283" s="50"/>
      <c r="AE283" s="50"/>
    </row>
    <row r="284" spans="19:31" ht="15">
      <c r="S284" s="50"/>
      <c r="T284" s="50"/>
      <c r="U284" s="50"/>
      <c r="V284" s="50"/>
      <c r="W284" s="50"/>
      <c r="X284" s="50"/>
      <c r="Y284" s="50"/>
      <c r="Z284" s="50"/>
      <c r="AA284" s="50"/>
      <c r="AB284" s="50"/>
      <c r="AC284" s="50"/>
      <c r="AD284" s="50"/>
      <c r="AE284" s="50"/>
    </row>
    <row r="285" spans="19:31" ht="15">
      <c r="S285" s="50"/>
      <c r="T285" s="50"/>
      <c r="U285" s="50"/>
      <c r="V285" s="50"/>
      <c r="W285" s="50"/>
      <c r="X285" s="50"/>
      <c r="Y285" s="50"/>
      <c r="Z285" s="50"/>
      <c r="AA285" s="50"/>
      <c r="AB285" s="50"/>
      <c r="AC285" s="50"/>
      <c r="AD285" s="50"/>
      <c r="AE285" s="50"/>
    </row>
    <row r="286" spans="19:31" ht="15">
      <c r="S286" s="50"/>
      <c r="T286" s="50"/>
      <c r="U286" s="50"/>
      <c r="V286" s="50"/>
      <c r="W286" s="50"/>
      <c r="X286" s="50"/>
      <c r="Y286" s="50"/>
      <c r="Z286" s="50"/>
      <c r="AA286" s="50"/>
      <c r="AB286" s="50"/>
      <c r="AC286" s="50"/>
      <c r="AD286" s="50"/>
      <c r="AE286" s="50"/>
    </row>
    <row r="287" spans="19:31" ht="15">
      <c r="S287" s="50"/>
      <c r="T287" s="50"/>
      <c r="U287" s="50"/>
      <c r="V287" s="50"/>
      <c r="W287" s="50"/>
      <c r="X287" s="50"/>
      <c r="Y287" s="50"/>
      <c r="Z287" s="50"/>
      <c r="AA287" s="50"/>
      <c r="AB287" s="50"/>
      <c r="AC287" s="50"/>
      <c r="AD287" s="50"/>
      <c r="AE287" s="50"/>
    </row>
    <row r="288" spans="19:31" ht="15">
      <c r="S288" s="50"/>
      <c r="T288" s="50"/>
      <c r="U288" s="50"/>
      <c r="V288" s="50"/>
      <c r="W288" s="50"/>
      <c r="X288" s="50"/>
      <c r="Y288" s="50"/>
      <c r="Z288" s="50"/>
      <c r="AA288" s="50"/>
      <c r="AB288" s="50"/>
      <c r="AC288" s="50"/>
      <c r="AD288" s="50"/>
      <c r="AE288" s="50"/>
    </row>
    <row r="289" spans="19:31" ht="15">
      <c r="S289" s="50"/>
      <c r="T289" s="50"/>
      <c r="U289" s="50"/>
      <c r="V289" s="50"/>
      <c r="W289" s="50"/>
      <c r="X289" s="50"/>
      <c r="Y289" s="50"/>
      <c r="Z289" s="50"/>
      <c r="AA289" s="50"/>
      <c r="AB289" s="50"/>
      <c r="AC289" s="50"/>
      <c r="AD289" s="50"/>
      <c r="AE289" s="50"/>
    </row>
    <row r="290" spans="19:31" ht="15">
      <c r="S290" s="50"/>
      <c r="T290" s="50"/>
      <c r="U290" s="50"/>
      <c r="V290" s="50"/>
      <c r="W290" s="50"/>
      <c r="X290" s="50"/>
      <c r="Y290" s="50"/>
      <c r="Z290" s="50"/>
      <c r="AA290" s="50"/>
      <c r="AB290" s="50"/>
      <c r="AC290" s="50"/>
      <c r="AD290" s="50"/>
      <c r="AE290" s="50"/>
    </row>
    <row r="291" spans="19:31" ht="15">
      <c r="S291" s="50"/>
      <c r="T291" s="50"/>
      <c r="U291" s="50"/>
      <c r="V291" s="50"/>
      <c r="W291" s="50"/>
      <c r="X291" s="50"/>
      <c r="Y291" s="50"/>
      <c r="Z291" s="50"/>
      <c r="AA291" s="50"/>
      <c r="AB291" s="50"/>
      <c r="AC291" s="50"/>
      <c r="AD291" s="50"/>
      <c r="AE291" s="50"/>
    </row>
    <row r="292" spans="19:31" ht="15">
      <c r="S292" s="50"/>
      <c r="T292" s="50"/>
      <c r="U292" s="50"/>
      <c r="V292" s="50"/>
      <c r="W292" s="50"/>
      <c r="X292" s="50"/>
      <c r="Y292" s="50"/>
      <c r="Z292" s="50"/>
      <c r="AA292" s="50"/>
      <c r="AB292" s="50"/>
      <c r="AC292" s="50"/>
      <c r="AD292" s="50"/>
      <c r="AE292" s="50"/>
    </row>
    <row r="293" spans="19:31" ht="15">
      <c r="S293" s="50"/>
      <c r="T293" s="50"/>
      <c r="U293" s="50"/>
      <c r="V293" s="50"/>
      <c r="W293" s="50"/>
      <c r="X293" s="50"/>
      <c r="Y293" s="50"/>
      <c r="Z293" s="50"/>
      <c r="AA293" s="50"/>
      <c r="AB293" s="50"/>
      <c r="AC293" s="50"/>
      <c r="AD293" s="50"/>
      <c r="AE293" s="50"/>
    </row>
    <row r="294" spans="19:31" ht="15">
      <c r="S294" s="50"/>
      <c r="T294" s="50"/>
      <c r="U294" s="50"/>
      <c r="V294" s="50"/>
      <c r="W294" s="50"/>
      <c r="X294" s="50"/>
      <c r="Y294" s="50"/>
      <c r="Z294" s="50"/>
      <c r="AA294" s="50"/>
      <c r="AB294" s="50"/>
      <c r="AC294" s="50"/>
      <c r="AD294" s="50"/>
      <c r="AE294" s="50"/>
    </row>
    <row r="295" spans="19:31" ht="15">
      <c r="S295" s="50"/>
      <c r="T295" s="50"/>
      <c r="U295" s="50"/>
      <c r="V295" s="50"/>
      <c r="W295" s="50"/>
      <c r="X295" s="50"/>
      <c r="Y295" s="50"/>
      <c r="Z295" s="50"/>
      <c r="AA295" s="50"/>
      <c r="AB295" s="50"/>
      <c r="AC295" s="50"/>
      <c r="AD295" s="50"/>
      <c r="AE295" s="50"/>
    </row>
    <row r="296" spans="19:31" ht="15">
      <c r="S296" s="50"/>
      <c r="T296" s="50"/>
      <c r="U296" s="50"/>
      <c r="V296" s="50"/>
      <c r="W296" s="50"/>
      <c r="X296" s="50"/>
      <c r="Y296" s="50"/>
      <c r="Z296" s="50"/>
      <c r="AA296" s="50"/>
      <c r="AB296" s="50"/>
      <c r="AC296" s="50"/>
      <c r="AD296" s="50"/>
      <c r="AE296" s="50"/>
    </row>
    <row r="297" spans="19:31" ht="15">
      <c r="S297" s="50"/>
      <c r="T297" s="50"/>
      <c r="U297" s="50"/>
      <c r="V297" s="50"/>
      <c r="W297" s="50"/>
      <c r="X297" s="50"/>
      <c r="Y297" s="50"/>
      <c r="Z297" s="50"/>
      <c r="AA297" s="50"/>
      <c r="AB297" s="50"/>
      <c r="AC297" s="50"/>
      <c r="AD297" s="50"/>
      <c r="AE297" s="50"/>
    </row>
    <row r="298" spans="19:31" ht="15">
      <c r="S298" s="50"/>
      <c r="T298" s="50"/>
      <c r="U298" s="50"/>
      <c r="V298" s="50"/>
      <c r="W298" s="50"/>
      <c r="X298" s="50"/>
      <c r="Y298" s="50"/>
      <c r="Z298" s="50"/>
      <c r="AA298" s="50"/>
      <c r="AB298" s="50"/>
      <c r="AC298" s="50"/>
      <c r="AD298" s="50"/>
      <c r="AE298" s="50"/>
    </row>
    <row r="299" spans="19:31" ht="15">
      <c r="S299" s="50"/>
      <c r="T299" s="50"/>
      <c r="U299" s="50"/>
      <c r="V299" s="50"/>
      <c r="W299" s="50"/>
      <c r="X299" s="50"/>
      <c r="Y299" s="50"/>
      <c r="Z299" s="50"/>
      <c r="AA299" s="50"/>
      <c r="AB299" s="50"/>
      <c r="AC299" s="50"/>
      <c r="AD299" s="50"/>
      <c r="AE299" s="50"/>
    </row>
    <row r="300" spans="19:31" ht="15">
      <c r="S300" s="50"/>
      <c r="T300" s="50"/>
      <c r="U300" s="50"/>
      <c r="V300" s="50"/>
      <c r="W300" s="50"/>
      <c r="X300" s="50"/>
      <c r="Y300" s="50"/>
      <c r="Z300" s="50"/>
      <c r="AA300" s="50"/>
      <c r="AB300" s="50"/>
      <c r="AC300" s="50"/>
      <c r="AD300" s="50"/>
      <c r="AE300" s="50"/>
    </row>
    <row r="301" spans="19:31" ht="15">
      <c r="S301" s="50"/>
      <c r="T301" s="50"/>
      <c r="U301" s="50"/>
      <c r="V301" s="50"/>
      <c r="W301" s="50"/>
      <c r="X301" s="50"/>
      <c r="Y301" s="50"/>
      <c r="Z301" s="50"/>
      <c r="AA301" s="50"/>
      <c r="AB301" s="50"/>
      <c r="AC301" s="50"/>
      <c r="AD301" s="50"/>
      <c r="AE301" s="50"/>
    </row>
    <row r="302" spans="19:31" ht="15">
      <c r="S302" s="50"/>
      <c r="T302" s="50"/>
      <c r="U302" s="50"/>
      <c r="V302" s="50"/>
      <c r="W302" s="50"/>
      <c r="X302" s="50"/>
      <c r="Y302" s="50"/>
      <c r="Z302" s="50"/>
      <c r="AA302" s="50"/>
      <c r="AB302" s="50"/>
      <c r="AC302" s="50"/>
      <c r="AD302" s="50"/>
      <c r="AE302" s="50"/>
    </row>
    <row r="303" spans="19:31" ht="15">
      <c r="S303" s="50"/>
      <c r="T303" s="50"/>
      <c r="U303" s="50"/>
      <c r="V303" s="50"/>
      <c r="W303" s="50"/>
      <c r="X303" s="50"/>
      <c r="Y303" s="50"/>
      <c r="Z303" s="50"/>
      <c r="AA303" s="50"/>
      <c r="AB303" s="50"/>
      <c r="AC303" s="50"/>
      <c r="AD303" s="50"/>
      <c r="AE303" s="50"/>
    </row>
    <row r="304" spans="19:31" ht="15">
      <c r="S304" s="50"/>
      <c r="T304" s="50"/>
      <c r="U304" s="50"/>
      <c r="V304" s="50"/>
      <c r="W304" s="50"/>
      <c r="X304" s="50"/>
      <c r="Y304" s="50"/>
      <c r="Z304" s="50"/>
      <c r="AA304" s="50"/>
      <c r="AB304" s="50"/>
      <c r="AC304" s="50"/>
      <c r="AD304" s="50"/>
      <c r="AE304" s="50"/>
    </row>
    <row r="305" spans="19:31" ht="15">
      <c r="S305" s="50"/>
      <c r="T305" s="50"/>
      <c r="U305" s="50"/>
      <c r="V305" s="50"/>
      <c r="W305" s="50"/>
      <c r="X305" s="50"/>
      <c r="Y305" s="50"/>
      <c r="Z305" s="50"/>
      <c r="AA305" s="50"/>
      <c r="AB305" s="50"/>
      <c r="AC305" s="50"/>
      <c r="AD305" s="50"/>
      <c r="AE305" s="50"/>
    </row>
    <row r="306" spans="19:31" ht="15">
      <c r="S306" s="50"/>
      <c r="T306" s="50"/>
      <c r="U306" s="50"/>
      <c r="V306" s="50"/>
      <c r="W306" s="50"/>
      <c r="X306" s="50"/>
      <c r="Y306" s="50"/>
      <c r="Z306" s="50"/>
      <c r="AA306" s="50"/>
      <c r="AB306" s="50"/>
      <c r="AC306" s="50"/>
      <c r="AD306" s="50"/>
      <c r="AE306" s="50"/>
    </row>
    <row r="307" spans="19:31" ht="15">
      <c r="S307" s="50"/>
      <c r="T307" s="50"/>
      <c r="U307" s="50"/>
      <c r="V307" s="50"/>
      <c r="W307" s="50"/>
      <c r="X307" s="50"/>
      <c r="Y307" s="50"/>
      <c r="Z307" s="50"/>
      <c r="AA307" s="50"/>
      <c r="AB307" s="50"/>
      <c r="AC307" s="50"/>
      <c r="AD307" s="50"/>
      <c r="AE307" s="50"/>
    </row>
    <row r="308" spans="19:31" ht="15">
      <c r="S308" s="50"/>
      <c r="T308" s="50"/>
      <c r="U308" s="50"/>
      <c r="V308" s="50"/>
      <c r="W308" s="50"/>
      <c r="X308" s="50"/>
      <c r="Y308" s="50"/>
      <c r="Z308" s="50"/>
      <c r="AA308" s="50"/>
      <c r="AB308" s="50"/>
      <c r="AC308" s="50"/>
      <c r="AD308" s="50"/>
      <c r="AE308" s="50"/>
    </row>
    <row r="309" spans="19:31" ht="15">
      <c r="S309" s="50"/>
      <c r="T309" s="50"/>
      <c r="U309" s="50"/>
      <c r="V309" s="50"/>
      <c r="W309" s="50"/>
      <c r="X309" s="50"/>
      <c r="Y309" s="50"/>
      <c r="Z309" s="50"/>
      <c r="AA309" s="50"/>
      <c r="AB309" s="50"/>
      <c r="AC309" s="50"/>
      <c r="AD309" s="50"/>
      <c r="AE309" s="50"/>
    </row>
    <row r="310" spans="19:31" ht="15">
      <c r="S310" s="50"/>
      <c r="T310" s="50"/>
      <c r="U310" s="50"/>
      <c r="V310" s="50"/>
      <c r="W310" s="50"/>
      <c r="X310" s="50"/>
      <c r="Y310" s="50"/>
      <c r="Z310" s="50"/>
      <c r="AA310" s="50"/>
      <c r="AB310" s="50"/>
      <c r="AC310" s="50"/>
      <c r="AD310" s="50"/>
      <c r="AE310" s="50"/>
    </row>
    <row r="311" spans="19:31" ht="15">
      <c r="S311" s="50"/>
      <c r="T311" s="50"/>
      <c r="U311" s="50"/>
      <c r="V311" s="50"/>
      <c r="W311" s="50"/>
      <c r="X311" s="50"/>
      <c r="Y311" s="50"/>
      <c r="Z311" s="50"/>
      <c r="AA311" s="50"/>
      <c r="AB311" s="50"/>
      <c r="AC311" s="50"/>
      <c r="AD311" s="50"/>
      <c r="AE311" s="50"/>
    </row>
    <row r="312" spans="19:31" ht="15">
      <c r="S312" s="50"/>
      <c r="T312" s="50"/>
      <c r="U312" s="50"/>
      <c r="V312" s="50"/>
      <c r="W312" s="50"/>
      <c r="X312" s="50"/>
      <c r="Y312" s="50"/>
      <c r="Z312" s="50"/>
      <c r="AA312" s="50"/>
      <c r="AB312" s="50"/>
      <c r="AC312" s="50"/>
      <c r="AD312" s="50"/>
      <c r="AE312" s="50"/>
    </row>
    <row r="313" spans="19:31" ht="15">
      <c r="S313" s="50"/>
      <c r="T313" s="50"/>
      <c r="U313" s="50"/>
      <c r="V313" s="50"/>
      <c r="W313" s="50"/>
      <c r="X313" s="50"/>
      <c r="Y313" s="50"/>
      <c r="Z313" s="50"/>
      <c r="AA313" s="50"/>
      <c r="AB313" s="50"/>
      <c r="AC313" s="50"/>
      <c r="AD313" s="50"/>
      <c r="AE313" s="50"/>
    </row>
    <row r="314" spans="19:31" ht="15">
      <c r="S314" s="50"/>
      <c r="T314" s="50"/>
      <c r="U314" s="50"/>
      <c r="V314" s="50"/>
      <c r="W314" s="50"/>
      <c r="X314" s="50"/>
      <c r="Y314" s="50"/>
      <c r="Z314" s="50"/>
      <c r="AA314" s="50"/>
      <c r="AB314" s="50"/>
      <c r="AC314" s="50"/>
      <c r="AD314" s="50"/>
      <c r="AE314" s="50"/>
    </row>
    <row r="315" spans="19:31" ht="15">
      <c r="S315" s="50"/>
      <c r="T315" s="50"/>
      <c r="U315" s="50"/>
      <c r="V315" s="50"/>
      <c r="W315" s="50"/>
      <c r="X315" s="50"/>
      <c r="Y315" s="50"/>
      <c r="Z315" s="50"/>
      <c r="AA315" s="50"/>
      <c r="AB315" s="50"/>
      <c r="AC315" s="50"/>
      <c r="AD315" s="50"/>
      <c r="AE315" s="50"/>
    </row>
    <row r="316" spans="19:31" ht="15">
      <c r="S316" s="50"/>
      <c r="T316" s="50"/>
      <c r="U316" s="50"/>
      <c r="V316" s="50"/>
      <c r="W316" s="50"/>
      <c r="X316" s="50"/>
      <c r="Y316" s="50"/>
      <c r="Z316" s="50"/>
      <c r="AA316" s="50"/>
      <c r="AB316" s="50"/>
      <c r="AC316" s="50"/>
      <c r="AD316" s="50"/>
      <c r="AE316" s="50"/>
    </row>
    <row r="317" spans="19:31" ht="15">
      <c r="S317" s="50"/>
      <c r="T317" s="50"/>
      <c r="U317" s="50"/>
      <c r="V317" s="50"/>
      <c r="W317" s="50"/>
      <c r="X317" s="50"/>
      <c r="Y317" s="50"/>
      <c r="Z317" s="50"/>
      <c r="AA317" s="50"/>
      <c r="AB317" s="50"/>
      <c r="AC317" s="50"/>
      <c r="AD317" s="50"/>
      <c r="AE317" s="50"/>
    </row>
    <row r="318" spans="19:31" ht="15">
      <c r="S318" s="50"/>
      <c r="T318" s="50"/>
      <c r="U318" s="50"/>
      <c r="V318" s="50"/>
      <c r="W318" s="50"/>
      <c r="X318" s="50"/>
      <c r="Y318" s="50"/>
      <c r="Z318" s="50"/>
      <c r="AA318" s="50"/>
      <c r="AB318" s="50"/>
      <c r="AC318" s="50"/>
      <c r="AD318" s="50"/>
      <c r="AE318" s="50"/>
    </row>
    <row r="319" spans="19:31" ht="15">
      <c r="S319" s="50"/>
      <c r="T319" s="50"/>
      <c r="U319" s="50"/>
      <c r="V319" s="50"/>
      <c r="W319" s="50"/>
      <c r="X319" s="50"/>
      <c r="Y319" s="50"/>
      <c r="Z319" s="50"/>
      <c r="AA319" s="50"/>
      <c r="AB319" s="50"/>
      <c r="AC319" s="50"/>
      <c r="AD319" s="50"/>
      <c r="AE319" s="50"/>
    </row>
    <row r="320" spans="19:31" ht="15">
      <c r="S320" s="50"/>
      <c r="T320" s="50"/>
      <c r="U320" s="50"/>
      <c r="V320" s="50"/>
      <c r="W320" s="50"/>
      <c r="X320" s="50"/>
      <c r="Y320" s="50"/>
      <c r="Z320" s="50"/>
      <c r="AA320" s="50"/>
      <c r="AB320" s="50"/>
      <c r="AC320" s="50"/>
      <c r="AD320" s="50"/>
      <c r="AE320" s="50"/>
    </row>
    <row r="321" spans="19:31" ht="15">
      <c r="S321" s="50"/>
      <c r="T321" s="50"/>
      <c r="U321" s="50"/>
      <c r="V321" s="50"/>
      <c r="W321" s="50"/>
      <c r="X321" s="50"/>
      <c r="Y321" s="50"/>
      <c r="Z321" s="50"/>
      <c r="AA321" s="50"/>
      <c r="AB321" s="50"/>
      <c r="AC321" s="50"/>
      <c r="AD321" s="50"/>
      <c r="AE321" s="50"/>
    </row>
    <row r="322" spans="19:31" ht="15">
      <c r="S322" s="50"/>
      <c r="T322" s="50"/>
      <c r="U322" s="50"/>
      <c r="V322" s="50"/>
      <c r="W322" s="50"/>
      <c r="X322" s="50"/>
      <c r="Y322" s="50"/>
      <c r="Z322" s="50"/>
      <c r="AA322" s="50"/>
      <c r="AB322" s="50"/>
      <c r="AC322" s="50"/>
      <c r="AD322" s="50"/>
      <c r="AE322" s="50"/>
    </row>
    <row r="323" spans="19:31" ht="15">
      <c r="S323" s="50"/>
      <c r="T323" s="50"/>
      <c r="U323" s="50"/>
      <c r="V323" s="50"/>
      <c r="W323" s="50"/>
      <c r="X323" s="50"/>
      <c r="Y323" s="50"/>
      <c r="Z323" s="50"/>
      <c r="AA323" s="50"/>
      <c r="AB323" s="50"/>
      <c r="AC323" s="50"/>
      <c r="AD323" s="50"/>
      <c r="AE323" s="50"/>
    </row>
    <row r="324" spans="19:31" ht="15">
      <c r="S324" s="50"/>
      <c r="T324" s="50"/>
      <c r="U324" s="50"/>
      <c r="V324" s="50"/>
      <c r="W324" s="50"/>
      <c r="X324" s="50"/>
      <c r="Y324" s="50"/>
      <c r="Z324" s="50"/>
      <c r="AA324" s="50"/>
      <c r="AB324" s="50"/>
      <c r="AC324" s="50"/>
      <c r="AD324" s="50"/>
      <c r="AE324" s="50"/>
    </row>
    <row r="325" spans="19:31" ht="15">
      <c r="S325" s="50"/>
      <c r="T325" s="50"/>
      <c r="U325" s="50"/>
      <c r="V325" s="50"/>
      <c r="W325" s="50"/>
      <c r="X325" s="50"/>
      <c r="Y325" s="50"/>
      <c r="Z325" s="50"/>
      <c r="AA325" s="50"/>
      <c r="AB325" s="50"/>
      <c r="AC325" s="50"/>
      <c r="AD325" s="50"/>
      <c r="AE325" s="50"/>
    </row>
    <row r="326" spans="19:31" ht="15">
      <c r="S326" s="50"/>
      <c r="T326" s="50"/>
      <c r="U326" s="50"/>
      <c r="V326" s="50"/>
      <c r="W326" s="50"/>
      <c r="X326" s="50"/>
      <c r="Y326" s="50"/>
      <c r="Z326" s="50"/>
      <c r="AA326" s="50"/>
      <c r="AB326" s="50"/>
      <c r="AC326" s="50"/>
      <c r="AD326" s="50"/>
      <c r="AE326" s="50"/>
    </row>
    <row r="327" spans="19:31" ht="15">
      <c r="S327" s="50"/>
      <c r="T327" s="50"/>
      <c r="U327" s="50"/>
      <c r="V327" s="50"/>
      <c r="W327" s="50"/>
      <c r="X327" s="50"/>
      <c r="Y327" s="50"/>
      <c r="Z327" s="50"/>
      <c r="AA327" s="50"/>
      <c r="AB327" s="50"/>
      <c r="AC327" s="50"/>
      <c r="AD327" s="50"/>
      <c r="AE327" s="50"/>
    </row>
    <row r="328" spans="19:31" ht="15">
      <c r="S328" s="50"/>
      <c r="T328" s="50"/>
      <c r="U328" s="50"/>
      <c r="V328" s="50"/>
      <c r="W328" s="50"/>
      <c r="X328" s="50"/>
      <c r="Y328" s="50"/>
      <c r="Z328" s="50"/>
      <c r="AA328" s="50"/>
      <c r="AB328" s="50"/>
      <c r="AC328" s="50"/>
      <c r="AD328" s="50"/>
      <c r="AE328" s="50"/>
    </row>
    <row r="329" spans="19:31" ht="15">
      <c r="S329" s="50"/>
      <c r="T329" s="50"/>
      <c r="U329" s="50"/>
      <c r="V329" s="50"/>
      <c r="W329" s="50"/>
      <c r="X329" s="50"/>
      <c r="Y329" s="50"/>
      <c r="Z329" s="50"/>
      <c r="AA329" s="50"/>
      <c r="AB329" s="50"/>
      <c r="AC329" s="50"/>
      <c r="AD329" s="50"/>
      <c r="AE329" s="50"/>
    </row>
    <row r="330" spans="19:31" ht="15">
      <c r="S330" s="50"/>
      <c r="T330" s="50"/>
      <c r="U330" s="50"/>
      <c r="V330" s="50"/>
      <c r="W330" s="50"/>
      <c r="X330" s="50"/>
      <c r="Y330" s="50"/>
      <c r="Z330" s="50"/>
      <c r="AA330" s="50"/>
      <c r="AB330" s="50"/>
      <c r="AC330" s="50"/>
      <c r="AD330" s="50"/>
      <c r="AE330" s="50"/>
    </row>
    <row r="331" spans="19:31" ht="15">
      <c r="S331" s="50"/>
      <c r="T331" s="50"/>
      <c r="U331" s="50"/>
      <c r="V331" s="50"/>
      <c r="W331" s="50"/>
      <c r="X331" s="50"/>
      <c r="Y331" s="50"/>
      <c r="Z331" s="50"/>
      <c r="AA331" s="50"/>
      <c r="AB331" s="50"/>
      <c r="AC331" s="50"/>
      <c r="AD331" s="50"/>
      <c r="AE331" s="50"/>
    </row>
    <row r="332" spans="19:31" ht="15">
      <c r="S332" s="50"/>
      <c r="T332" s="50"/>
      <c r="U332" s="50"/>
      <c r="V332" s="50"/>
      <c r="W332" s="50"/>
      <c r="X332" s="50"/>
      <c r="Y332" s="50"/>
      <c r="Z332" s="50"/>
      <c r="AA332" s="50"/>
      <c r="AB332" s="50"/>
      <c r="AC332" s="50"/>
      <c r="AD332" s="50"/>
      <c r="AE332" s="50"/>
    </row>
    <row r="333" spans="19:31" ht="15">
      <c r="S333" s="50"/>
      <c r="T333" s="50"/>
      <c r="U333" s="50"/>
      <c r="V333" s="50"/>
      <c r="W333" s="50"/>
      <c r="X333" s="50"/>
      <c r="Y333" s="50"/>
      <c r="Z333" s="50"/>
      <c r="AA333" s="50"/>
      <c r="AB333" s="50"/>
      <c r="AC333" s="50"/>
      <c r="AD333" s="50"/>
      <c r="AE333" s="50"/>
    </row>
    <row r="334" spans="19:31" ht="15">
      <c r="S334" s="50"/>
      <c r="T334" s="50"/>
      <c r="U334" s="50"/>
      <c r="V334" s="50"/>
      <c r="W334" s="50"/>
      <c r="X334" s="50"/>
      <c r="Y334" s="50"/>
      <c r="Z334" s="50"/>
      <c r="AA334" s="50"/>
      <c r="AB334" s="50"/>
      <c r="AC334" s="50"/>
      <c r="AD334" s="50"/>
      <c r="AE334" s="50"/>
    </row>
    <row r="335" spans="19:31" ht="15">
      <c r="S335" s="50"/>
      <c r="T335" s="50"/>
      <c r="U335" s="50"/>
      <c r="V335" s="50"/>
      <c r="W335" s="50"/>
      <c r="X335" s="50"/>
      <c r="Y335" s="50"/>
      <c r="Z335" s="50"/>
      <c r="AA335" s="50"/>
      <c r="AB335" s="50"/>
      <c r="AC335" s="50"/>
      <c r="AD335" s="50"/>
      <c r="AE335" s="50"/>
    </row>
    <row r="336" spans="19:31" ht="15">
      <c r="S336" s="50"/>
      <c r="T336" s="50"/>
      <c r="U336" s="50"/>
      <c r="V336" s="50"/>
      <c r="W336" s="50"/>
      <c r="X336" s="50"/>
      <c r="Y336" s="50"/>
      <c r="Z336" s="50"/>
      <c r="AA336" s="50"/>
      <c r="AB336" s="50"/>
      <c r="AC336" s="50"/>
      <c r="AD336" s="50"/>
      <c r="AE336" s="50"/>
    </row>
    <row r="337" spans="19:31" ht="15">
      <c r="S337" s="50"/>
      <c r="T337" s="50"/>
      <c r="U337" s="50"/>
      <c r="V337" s="50"/>
      <c r="W337" s="50"/>
      <c r="X337" s="50"/>
      <c r="Y337" s="50"/>
      <c r="Z337" s="50"/>
      <c r="AA337" s="50"/>
      <c r="AB337" s="50"/>
      <c r="AC337" s="50"/>
      <c r="AD337" s="50"/>
      <c r="AE337" s="50"/>
    </row>
    <row r="338" spans="19:31" ht="15">
      <c r="S338" s="50"/>
      <c r="T338" s="50"/>
      <c r="U338" s="50"/>
      <c r="V338" s="50"/>
      <c r="W338" s="50"/>
      <c r="X338" s="50"/>
      <c r="Y338" s="50"/>
      <c r="Z338" s="50"/>
      <c r="AA338" s="50"/>
      <c r="AB338" s="50"/>
      <c r="AC338" s="50"/>
      <c r="AD338" s="50"/>
      <c r="AE338" s="50"/>
    </row>
    <row r="339" spans="19:31" ht="15">
      <c r="S339" s="50"/>
      <c r="T339" s="50"/>
      <c r="U339" s="50"/>
      <c r="V339" s="50"/>
      <c r="W339" s="50"/>
      <c r="X339" s="50"/>
      <c r="Y339" s="50"/>
      <c r="Z339" s="50"/>
      <c r="AA339" s="50"/>
      <c r="AB339" s="50"/>
      <c r="AC339" s="50"/>
      <c r="AD339" s="50"/>
      <c r="AE339" s="50"/>
    </row>
    <row r="340" spans="19:31" ht="15">
      <c r="S340" s="50"/>
      <c r="T340" s="50"/>
      <c r="U340" s="50"/>
      <c r="V340" s="50"/>
      <c r="W340" s="50"/>
      <c r="X340" s="50"/>
      <c r="Y340" s="50"/>
      <c r="Z340" s="50"/>
      <c r="AA340" s="50"/>
      <c r="AB340" s="50"/>
      <c r="AC340" s="50"/>
      <c r="AD340" s="50"/>
      <c r="AE340" s="50"/>
    </row>
    <row r="341" spans="19:31" ht="15">
      <c r="S341" s="50"/>
      <c r="T341" s="50"/>
      <c r="U341" s="50"/>
      <c r="V341" s="50"/>
      <c r="W341" s="50"/>
      <c r="X341" s="50"/>
      <c r="Y341" s="50"/>
      <c r="Z341" s="50"/>
      <c r="AA341" s="50"/>
      <c r="AB341" s="50"/>
      <c r="AC341" s="50"/>
      <c r="AD341" s="50"/>
      <c r="AE341" s="50"/>
    </row>
    <row r="342" spans="19:31" ht="15">
      <c r="S342" s="50"/>
      <c r="T342" s="50"/>
      <c r="U342" s="50"/>
      <c r="V342" s="50"/>
      <c r="W342" s="50"/>
      <c r="X342" s="50"/>
      <c r="Y342" s="50"/>
      <c r="Z342" s="50"/>
      <c r="AA342" s="50"/>
      <c r="AB342" s="50"/>
      <c r="AC342" s="50"/>
      <c r="AD342" s="50"/>
      <c r="AE342" s="50"/>
    </row>
    <row r="343" spans="19:31" ht="15">
      <c r="S343" s="50"/>
      <c r="T343" s="50"/>
      <c r="U343" s="50"/>
      <c r="V343" s="50"/>
      <c r="W343" s="50"/>
      <c r="X343" s="50"/>
      <c r="Y343" s="50"/>
      <c r="Z343" s="50"/>
      <c r="AA343" s="50"/>
      <c r="AB343" s="50"/>
      <c r="AC343" s="50"/>
      <c r="AD343" s="50"/>
      <c r="AE343" s="50"/>
    </row>
    <row r="344" spans="19:31" ht="15">
      <c r="S344" s="50"/>
      <c r="T344" s="50"/>
      <c r="U344" s="50"/>
      <c r="V344" s="50"/>
      <c r="W344" s="50"/>
      <c r="X344" s="50"/>
      <c r="Y344" s="50"/>
      <c r="Z344" s="50"/>
      <c r="AA344" s="50"/>
      <c r="AB344" s="50"/>
      <c r="AC344" s="50"/>
      <c r="AD344" s="50"/>
      <c r="AE344" s="50"/>
    </row>
    <row r="345" spans="19:31" ht="15">
      <c r="S345" s="50"/>
      <c r="T345" s="50"/>
      <c r="U345" s="50"/>
      <c r="V345" s="50"/>
      <c r="W345" s="50"/>
      <c r="X345" s="50"/>
      <c r="Y345" s="50"/>
      <c r="Z345" s="50"/>
      <c r="AA345" s="50"/>
      <c r="AB345" s="50"/>
      <c r="AC345" s="50"/>
      <c r="AD345" s="50"/>
      <c r="AE345" s="50"/>
    </row>
    <row r="346" spans="19:31" ht="15">
      <c r="S346" s="50"/>
      <c r="T346" s="50"/>
      <c r="U346" s="50"/>
      <c r="V346" s="50"/>
      <c r="W346" s="50"/>
      <c r="X346" s="50"/>
      <c r="Y346" s="50"/>
      <c r="Z346" s="50"/>
      <c r="AA346" s="50"/>
      <c r="AB346" s="50"/>
      <c r="AC346" s="50"/>
      <c r="AD346" s="50"/>
      <c r="AE346" s="50"/>
    </row>
    <row r="347" spans="19:31" ht="15">
      <c r="S347" s="50"/>
      <c r="T347" s="50"/>
      <c r="U347" s="50"/>
      <c r="V347" s="50"/>
      <c r="W347" s="50"/>
      <c r="X347" s="50"/>
      <c r="Y347" s="50"/>
      <c r="Z347" s="50"/>
      <c r="AA347" s="50"/>
      <c r="AB347" s="50"/>
      <c r="AC347" s="50"/>
      <c r="AD347" s="50"/>
      <c r="AE347" s="50"/>
    </row>
    <row r="348" spans="19:31" ht="15">
      <c r="S348" s="50"/>
      <c r="T348" s="50"/>
      <c r="U348" s="50"/>
      <c r="V348" s="50"/>
      <c r="W348" s="50"/>
      <c r="X348" s="50"/>
      <c r="Y348" s="50"/>
      <c r="Z348" s="50"/>
      <c r="AA348" s="50"/>
      <c r="AB348" s="50"/>
      <c r="AC348" s="50"/>
      <c r="AD348" s="50"/>
      <c r="AE348" s="50"/>
    </row>
    <row r="349" spans="19:31" ht="15">
      <c r="S349" s="50"/>
      <c r="T349" s="50"/>
      <c r="U349" s="50"/>
      <c r="V349" s="50"/>
      <c r="W349" s="50"/>
      <c r="X349" s="50"/>
      <c r="Y349" s="50"/>
      <c r="Z349" s="50"/>
      <c r="AA349" s="50"/>
      <c r="AB349" s="50"/>
      <c r="AC349" s="50"/>
      <c r="AD349" s="50"/>
      <c r="AE349" s="50"/>
    </row>
    <row r="350" spans="19:31" ht="15">
      <c r="S350" s="50"/>
      <c r="T350" s="50"/>
      <c r="U350" s="50"/>
      <c r="V350" s="50"/>
      <c r="W350" s="50"/>
      <c r="X350" s="50"/>
      <c r="Y350" s="50"/>
      <c r="Z350" s="50"/>
      <c r="AA350" s="50"/>
      <c r="AB350" s="50"/>
      <c r="AC350" s="50"/>
      <c r="AD350" s="50"/>
      <c r="AE350" s="50"/>
    </row>
    <row r="351" spans="19:31" ht="15">
      <c r="S351" s="50"/>
      <c r="T351" s="50"/>
      <c r="U351" s="50"/>
      <c r="V351" s="50"/>
      <c r="W351" s="50"/>
      <c r="X351" s="50"/>
      <c r="Y351" s="50"/>
      <c r="Z351" s="50"/>
      <c r="AA351" s="50"/>
      <c r="AB351" s="50"/>
      <c r="AC351" s="50"/>
      <c r="AD351" s="50"/>
      <c r="AE351" s="50"/>
    </row>
    <row r="352" spans="19:31" ht="15">
      <c r="S352" s="50"/>
      <c r="T352" s="50"/>
      <c r="U352" s="50"/>
      <c r="V352" s="50"/>
      <c r="W352" s="50"/>
      <c r="X352" s="50"/>
      <c r="Y352" s="50"/>
      <c r="Z352" s="50"/>
      <c r="AA352" s="50"/>
      <c r="AB352" s="50"/>
      <c r="AC352" s="50"/>
      <c r="AD352" s="50"/>
      <c r="AE352" s="50"/>
    </row>
    <row r="353" spans="19:31" ht="15">
      <c r="S353" s="50"/>
      <c r="T353" s="50"/>
      <c r="U353" s="50"/>
      <c r="V353" s="50"/>
      <c r="W353" s="50"/>
      <c r="X353" s="50"/>
      <c r="Y353" s="50"/>
      <c r="Z353" s="50"/>
      <c r="AA353" s="50"/>
      <c r="AB353" s="50"/>
      <c r="AC353" s="50"/>
      <c r="AD353" s="50"/>
      <c r="AE353" s="50"/>
    </row>
    <row r="354" spans="19:31" ht="15">
      <c r="S354" s="50"/>
      <c r="T354" s="50"/>
      <c r="U354" s="50"/>
      <c r="V354" s="50"/>
      <c r="W354" s="50"/>
      <c r="X354" s="50"/>
      <c r="Y354" s="50"/>
      <c r="Z354" s="50"/>
      <c r="AA354" s="50"/>
      <c r="AB354" s="50"/>
      <c r="AC354" s="50"/>
      <c r="AD354" s="50"/>
      <c r="AE354" s="50"/>
    </row>
    <row r="355" spans="19:31" ht="15">
      <c r="S355" s="50"/>
      <c r="T355" s="50"/>
      <c r="U355" s="50"/>
      <c r="V355" s="50"/>
      <c r="W355" s="50"/>
      <c r="X355" s="50"/>
      <c r="Y355" s="50"/>
      <c r="Z355" s="50"/>
      <c r="AA355" s="50"/>
      <c r="AB355" s="50"/>
      <c r="AC355" s="50"/>
      <c r="AD355" s="50"/>
      <c r="AE355" s="50"/>
    </row>
    <row r="356" spans="19:31" ht="15">
      <c r="S356" s="50"/>
      <c r="T356" s="50"/>
      <c r="U356" s="50"/>
      <c r="V356" s="50"/>
      <c r="W356" s="50"/>
      <c r="X356" s="50"/>
      <c r="Y356" s="50"/>
      <c r="Z356" s="50"/>
      <c r="AA356" s="50"/>
      <c r="AB356" s="50"/>
      <c r="AC356" s="50"/>
      <c r="AD356" s="50"/>
      <c r="AE356" s="50"/>
    </row>
    <row r="357" spans="19:31" ht="15">
      <c r="S357" s="50"/>
      <c r="T357" s="50"/>
      <c r="U357" s="50"/>
      <c r="V357" s="50"/>
      <c r="W357" s="50"/>
      <c r="X357" s="50"/>
      <c r="Y357" s="50"/>
      <c r="Z357" s="50"/>
      <c r="AA357" s="50"/>
      <c r="AB357" s="50"/>
      <c r="AC357" s="50"/>
      <c r="AD357" s="50"/>
      <c r="AE357" s="50"/>
    </row>
    <row r="358" spans="19:31" ht="15">
      <c r="S358" s="50"/>
      <c r="T358" s="50"/>
      <c r="U358" s="50"/>
      <c r="V358" s="50"/>
      <c r="W358" s="50"/>
      <c r="X358" s="50"/>
      <c r="Y358" s="50"/>
      <c r="Z358" s="50"/>
      <c r="AA358" s="50"/>
      <c r="AB358" s="50"/>
      <c r="AC358" s="50"/>
      <c r="AD358" s="50"/>
      <c r="AE358" s="50"/>
    </row>
    <row r="359" spans="19:31" ht="15">
      <c r="S359" s="50"/>
      <c r="T359" s="50"/>
      <c r="U359" s="50"/>
      <c r="V359" s="50"/>
      <c r="W359" s="50"/>
      <c r="X359" s="50"/>
      <c r="Y359" s="50"/>
      <c r="Z359" s="50"/>
      <c r="AA359" s="50"/>
      <c r="AB359" s="50"/>
      <c r="AC359" s="50"/>
      <c r="AD359" s="50"/>
      <c r="AE359" s="50"/>
    </row>
    <row r="360" spans="19:31" ht="15">
      <c r="S360" s="50"/>
      <c r="T360" s="50"/>
      <c r="U360" s="50"/>
      <c r="V360" s="50"/>
      <c r="W360" s="50"/>
      <c r="X360" s="50"/>
      <c r="Y360" s="50"/>
      <c r="Z360" s="50"/>
      <c r="AA360" s="50"/>
      <c r="AB360" s="50"/>
      <c r="AC360" s="50"/>
      <c r="AD360" s="50"/>
      <c r="AE360" s="50"/>
    </row>
    <row r="361" spans="19:31" ht="15">
      <c r="S361" s="50"/>
      <c r="T361" s="50"/>
      <c r="U361" s="50"/>
      <c r="V361" s="50"/>
      <c r="W361" s="50"/>
      <c r="X361" s="50"/>
      <c r="Y361" s="50"/>
      <c r="Z361" s="50"/>
      <c r="AA361" s="50"/>
      <c r="AB361" s="50"/>
      <c r="AC361" s="50"/>
      <c r="AD361" s="50"/>
      <c r="AE361" s="50"/>
    </row>
    <row r="362" spans="19:31" ht="15">
      <c r="S362" s="50"/>
      <c r="T362" s="50"/>
      <c r="U362" s="50"/>
      <c r="V362" s="50"/>
      <c r="W362" s="50"/>
      <c r="X362" s="50"/>
      <c r="Y362" s="50"/>
      <c r="Z362" s="50"/>
      <c r="AA362" s="50"/>
      <c r="AB362" s="50"/>
      <c r="AC362" s="50"/>
      <c r="AD362" s="50"/>
      <c r="AE362" s="50"/>
    </row>
    <row r="363" spans="19:31" ht="15">
      <c r="S363" s="50"/>
      <c r="T363" s="50"/>
      <c r="U363" s="50"/>
      <c r="V363" s="50"/>
      <c r="W363" s="50"/>
      <c r="X363" s="50"/>
      <c r="Y363" s="50"/>
      <c r="Z363" s="50"/>
      <c r="AA363" s="50"/>
      <c r="AB363" s="50"/>
      <c r="AC363" s="50"/>
      <c r="AD363" s="50"/>
      <c r="AE363" s="50"/>
    </row>
    <row r="364" spans="19:31" ht="15">
      <c r="S364" s="50"/>
      <c r="T364" s="50"/>
      <c r="U364" s="50"/>
      <c r="V364" s="50"/>
      <c r="W364" s="50"/>
      <c r="X364" s="50"/>
      <c r="Y364" s="50"/>
      <c r="Z364" s="50"/>
      <c r="AA364" s="50"/>
      <c r="AB364" s="50"/>
      <c r="AC364" s="50"/>
      <c r="AD364" s="50"/>
      <c r="AE364" s="50"/>
    </row>
    <row r="365" spans="19:31" ht="15">
      <c r="S365" s="50"/>
      <c r="T365" s="50"/>
      <c r="U365" s="50"/>
      <c r="V365" s="50"/>
      <c r="W365" s="50"/>
      <c r="X365" s="50"/>
      <c r="Y365" s="50"/>
      <c r="Z365" s="50"/>
      <c r="AA365" s="50"/>
      <c r="AB365" s="50"/>
      <c r="AC365" s="50"/>
      <c r="AD365" s="50"/>
      <c r="AE365" s="50"/>
    </row>
    <row r="366" spans="19:31" ht="15">
      <c r="S366" s="50"/>
      <c r="T366" s="50"/>
      <c r="U366" s="50"/>
      <c r="V366" s="50"/>
      <c r="W366" s="50"/>
      <c r="X366" s="50"/>
      <c r="Y366" s="50"/>
      <c r="Z366" s="50"/>
      <c r="AA366" s="50"/>
      <c r="AB366" s="50"/>
      <c r="AC366" s="50"/>
      <c r="AD366" s="50"/>
      <c r="AE366" s="50"/>
    </row>
    <row r="367" spans="19:31" ht="15">
      <c r="S367" s="50"/>
      <c r="T367" s="50"/>
      <c r="U367" s="50"/>
      <c r="V367" s="50"/>
      <c r="W367" s="50"/>
      <c r="X367" s="50"/>
      <c r="Y367" s="50"/>
      <c r="Z367" s="50"/>
      <c r="AA367" s="50"/>
      <c r="AB367" s="50"/>
      <c r="AC367" s="50"/>
      <c r="AD367" s="50"/>
      <c r="AE367" s="50"/>
    </row>
    <row r="368" spans="19:31" ht="15">
      <c r="S368" s="50"/>
      <c r="T368" s="50"/>
      <c r="U368" s="50"/>
      <c r="V368" s="50"/>
      <c r="W368" s="50"/>
      <c r="X368" s="50"/>
      <c r="Y368" s="50"/>
      <c r="Z368" s="50"/>
      <c r="AA368" s="50"/>
      <c r="AB368" s="50"/>
      <c r="AC368" s="50"/>
      <c r="AD368" s="50"/>
      <c r="AE368" s="50"/>
    </row>
    <row r="369" spans="19:31" ht="15">
      <c r="S369" s="50"/>
      <c r="T369" s="50"/>
      <c r="U369" s="50"/>
      <c r="V369" s="50"/>
      <c r="W369" s="50"/>
      <c r="X369" s="50"/>
      <c r="Y369" s="50"/>
      <c r="Z369" s="50"/>
      <c r="AA369" s="50"/>
      <c r="AB369" s="50"/>
      <c r="AC369" s="50"/>
      <c r="AD369" s="50"/>
      <c r="AE369" s="50"/>
    </row>
    <row r="370" spans="19:31" ht="15">
      <c r="S370" s="50"/>
      <c r="T370" s="50"/>
      <c r="U370" s="50"/>
      <c r="V370" s="50"/>
      <c r="W370" s="50"/>
      <c r="X370" s="50"/>
      <c r="Y370" s="50"/>
      <c r="Z370" s="50"/>
      <c r="AA370" s="50"/>
      <c r="AB370" s="50"/>
      <c r="AC370" s="50"/>
      <c r="AD370" s="50"/>
      <c r="AE370" s="50"/>
    </row>
    <row r="371" spans="19:31" ht="15">
      <c r="S371" s="50"/>
      <c r="T371" s="50"/>
      <c r="U371" s="50"/>
      <c r="V371" s="50"/>
      <c r="W371" s="50"/>
      <c r="X371" s="50"/>
      <c r="Y371" s="50"/>
      <c r="Z371" s="50"/>
      <c r="AA371" s="50"/>
      <c r="AB371" s="50"/>
      <c r="AC371" s="50"/>
      <c r="AD371" s="50"/>
      <c r="AE371" s="50"/>
    </row>
    <row r="372" spans="19:31" ht="15">
      <c r="S372" s="50"/>
      <c r="T372" s="50"/>
      <c r="U372" s="50"/>
      <c r="V372" s="50"/>
      <c r="W372" s="50"/>
      <c r="X372" s="50"/>
      <c r="Y372" s="50"/>
      <c r="Z372" s="50"/>
      <c r="AA372" s="50"/>
      <c r="AB372" s="50"/>
      <c r="AC372" s="50"/>
      <c r="AD372" s="50"/>
      <c r="AE372" s="50"/>
    </row>
    <row r="373" spans="19:31" ht="15">
      <c r="S373" s="50"/>
      <c r="T373" s="50"/>
      <c r="U373" s="50"/>
      <c r="V373" s="50"/>
      <c r="W373" s="50"/>
      <c r="X373" s="50"/>
      <c r="Y373" s="50"/>
      <c r="Z373" s="50"/>
      <c r="AA373" s="50"/>
      <c r="AB373" s="50"/>
      <c r="AC373" s="50"/>
      <c r="AD373" s="50"/>
      <c r="AE373" s="50"/>
    </row>
    <row r="374" spans="19:31" ht="15">
      <c r="S374" s="50"/>
      <c r="T374" s="50"/>
      <c r="U374" s="50"/>
      <c r="V374" s="50"/>
      <c r="W374" s="50"/>
      <c r="X374" s="50"/>
      <c r="Y374" s="50"/>
      <c r="Z374" s="50"/>
      <c r="AA374" s="50"/>
      <c r="AB374" s="50"/>
      <c r="AC374" s="50"/>
      <c r="AD374" s="50"/>
      <c r="AE374" s="50"/>
    </row>
    <row r="375" spans="19:31" ht="15">
      <c r="S375" s="50"/>
      <c r="T375" s="50"/>
      <c r="U375" s="50"/>
      <c r="V375" s="50"/>
      <c r="W375" s="50"/>
      <c r="X375" s="50"/>
      <c r="Y375" s="50"/>
      <c r="Z375" s="50"/>
      <c r="AA375" s="50"/>
      <c r="AB375" s="50"/>
      <c r="AC375" s="50"/>
      <c r="AD375" s="50"/>
      <c r="AE375" s="50"/>
    </row>
    <row r="376" spans="19:31" ht="15">
      <c r="S376" s="50"/>
      <c r="T376" s="50"/>
      <c r="U376" s="50"/>
      <c r="V376" s="50"/>
      <c r="W376" s="50"/>
      <c r="X376" s="50"/>
      <c r="Y376" s="50"/>
      <c r="Z376" s="50"/>
      <c r="AA376" s="50"/>
      <c r="AB376" s="50"/>
      <c r="AC376" s="50"/>
      <c r="AD376" s="50"/>
      <c r="AE376" s="50"/>
    </row>
    <row r="377" spans="19:31" ht="15">
      <c r="S377" s="50"/>
      <c r="T377" s="50"/>
      <c r="U377" s="50"/>
      <c r="V377" s="50"/>
      <c r="W377" s="50"/>
      <c r="X377" s="50"/>
      <c r="Y377" s="50"/>
      <c r="Z377" s="50"/>
      <c r="AA377" s="50"/>
      <c r="AB377" s="50"/>
      <c r="AC377" s="50"/>
      <c r="AD377" s="50"/>
      <c r="AE377" s="50"/>
    </row>
    <row r="378" spans="19:31" ht="15">
      <c r="S378" s="50"/>
      <c r="T378" s="50"/>
      <c r="U378" s="50"/>
      <c r="V378" s="50"/>
      <c r="W378" s="50"/>
      <c r="X378" s="50"/>
      <c r="Y378" s="50"/>
      <c r="Z378" s="50"/>
      <c r="AA378" s="50"/>
      <c r="AB378" s="50"/>
      <c r="AC378" s="50"/>
      <c r="AD378" s="50"/>
      <c r="AE378" s="50"/>
    </row>
    <row r="379" spans="19:31" ht="15">
      <c r="S379" s="50"/>
      <c r="T379" s="50"/>
      <c r="U379" s="50"/>
      <c r="V379" s="50"/>
      <c r="W379" s="50"/>
      <c r="X379" s="50"/>
      <c r="Y379" s="50"/>
      <c r="Z379" s="50"/>
      <c r="AA379" s="50"/>
      <c r="AB379" s="50"/>
      <c r="AC379" s="50"/>
      <c r="AD379" s="50"/>
      <c r="AE379" s="50"/>
    </row>
    <row r="380" spans="19:31" ht="15">
      <c r="S380" s="50"/>
      <c r="T380" s="50"/>
      <c r="U380" s="50"/>
      <c r="V380" s="50"/>
      <c r="W380" s="50"/>
      <c r="X380" s="50"/>
      <c r="Y380" s="50"/>
      <c r="Z380" s="50"/>
      <c r="AA380" s="50"/>
      <c r="AB380" s="50"/>
      <c r="AC380" s="50"/>
      <c r="AD380" s="50"/>
      <c r="AE380" s="50"/>
    </row>
    <row r="381" spans="19:31" ht="15">
      <c r="S381" s="50"/>
      <c r="T381" s="50"/>
      <c r="U381" s="50"/>
      <c r="V381" s="50"/>
      <c r="W381" s="50"/>
      <c r="X381" s="50"/>
      <c r="Y381" s="50"/>
      <c r="Z381" s="50"/>
      <c r="AA381" s="50"/>
      <c r="AB381" s="50"/>
      <c r="AC381" s="50"/>
      <c r="AD381" s="50"/>
      <c r="AE381" s="50"/>
    </row>
    <row r="382" spans="19:31" ht="15">
      <c r="S382" s="50"/>
      <c r="T382" s="50"/>
      <c r="U382" s="50"/>
      <c r="V382" s="50"/>
      <c r="W382" s="50"/>
      <c r="X382" s="50"/>
      <c r="Y382" s="50"/>
      <c r="Z382" s="50"/>
      <c r="AA382" s="50"/>
      <c r="AB382" s="50"/>
      <c r="AC382" s="50"/>
      <c r="AD382" s="50"/>
      <c r="AE382" s="50"/>
    </row>
    <row r="383" spans="19:31" ht="15">
      <c r="S383" s="50"/>
      <c r="T383" s="50"/>
      <c r="U383" s="50"/>
      <c r="V383" s="50"/>
      <c r="W383" s="50"/>
      <c r="X383" s="50"/>
      <c r="Y383" s="50"/>
      <c r="Z383" s="50"/>
      <c r="AA383" s="50"/>
      <c r="AB383" s="50"/>
      <c r="AC383" s="50"/>
      <c r="AD383" s="50"/>
      <c r="AE383" s="50"/>
    </row>
    <row r="384" spans="19:31" ht="15">
      <c r="S384" s="50"/>
      <c r="T384" s="50"/>
      <c r="U384" s="50"/>
      <c r="V384" s="50"/>
      <c r="W384" s="50"/>
      <c r="X384" s="50"/>
      <c r="Y384" s="50"/>
      <c r="Z384" s="50"/>
      <c r="AA384" s="50"/>
      <c r="AB384" s="50"/>
      <c r="AC384" s="50"/>
      <c r="AD384" s="50"/>
      <c r="AE384" s="50"/>
    </row>
    <row r="385" spans="19:31" ht="15">
      <c r="S385" s="50"/>
      <c r="T385" s="50"/>
      <c r="U385" s="50"/>
      <c r="V385" s="50"/>
      <c r="W385" s="50"/>
      <c r="X385" s="50"/>
      <c r="Y385" s="50"/>
      <c r="Z385" s="50"/>
      <c r="AA385" s="50"/>
      <c r="AB385" s="50"/>
      <c r="AC385" s="50"/>
      <c r="AD385" s="50"/>
      <c r="AE385" s="50"/>
    </row>
    <row r="386" spans="19:31" ht="15">
      <c r="S386" s="50"/>
      <c r="T386" s="50"/>
      <c r="U386" s="50"/>
      <c r="V386" s="50"/>
      <c r="W386" s="50"/>
      <c r="X386" s="50"/>
      <c r="Y386" s="50"/>
      <c r="Z386" s="50"/>
      <c r="AA386" s="50"/>
      <c r="AB386" s="50"/>
      <c r="AC386" s="50"/>
      <c r="AD386" s="50"/>
      <c r="AE386" s="50"/>
    </row>
    <row r="387" spans="19:31" ht="15">
      <c r="S387" s="50"/>
      <c r="T387" s="50"/>
      <c r="U387" s="50"/>
      <c r="V387" s="50"/>
      <c r="W387" s="50"/>
      <c r="X387" s="50"/>
      <c r="Y387" s="50"/>
      <c r="Z387" s="50"/>
      <c r="AA387" s="50"/>
      <c r="AB387" s="50"/>
      <c r="AC387" s="50"/>
      <c r="AD387" s="50"/>
      <c r="AE387" s="50"/>
    </row>
    <row r="388" spans="19:31" ht="15">
      <c r="S388" s="50"/>
      <c r="T388" s="50"/>
      <c r="U388" s="50"/>
      <c r="V388" s="50"/>
      <c r="W388" s="50"/>
      <c r="X388" s="50"/>
      <c r="Y388" s="50"/>
      <c r="Z388" s="50"/>
      <c r="AA388" s="50"/>
      <c r="AB388" s="50"/>
      <c r="AC388" s="50"/>
      <c r="AD388" s="50"/>
      <c r="AE388" s="50"/>
    </row>
    <row r="389" spans="19:31" ht="15">
      <c r="S389" s="50"/>
      <c r="T389" s="50"/>
      <c r="U389" s="50"/>
      <c r="V389" s="50"/>
      <c r="W389" s="50"/>
      <c r="X389" s="50"/>
      <c r="Y389" s="50"/>
      <c r="Z389" s="50"/>
      <c r="AA389" s="50"/>
      <c r="AB389" s="50"/>
      <c r="AC389" s="50"/>
      <c r="AD389" s="50"/>
      <c r="AE389" s="50"/>
    </row>
    <row r="390" spans="19:31" ht="15">
      <c r="S390" s="50"/>
      <c r="T390" s="50"/>
      <c r="U390" s="50"/>
      <c r="V390" s="50"/>
      <c r="W390" s="50"/>
      <c r="X390" s="50"/>
      <c r="Y390" s="50"/>
      <c r="Z390" s="50"/>
      <c r="AA390" s="50"/>
      <c r="AB390" s="50"/>
      <c r="AC390" s="50"/>
      <c r="AD390" s="50"/>
      <c r="AE390" s="50"/>
    </row>
    <row r="391" spans="19:31" ht="15">
      <c r="S391" s="50"/>
      <c r="T391" s="50"/>
      <c r="U391" s="50"/>
      <c r="V391" s="50"/>
      <c r="W391" s="50"/>
      <c r="X391" s="50"/>
      <c r="Y391" s="50"/>
      <c r="Z391" s="50"/>
      <c r="AA391" s="50"/>
      <c r="AB391" s="50"/>
      <c r="AC391" s="50"/>
      <c r="AD391" s="50"/>
      <c r="AE391" s="50"/>
    </row>
    <row r="392" spans="19:31" ht="15">
      <c r="S392" s="50"/>
      <c r="T392" s="50"/>
      <c r="U392" s="50"/>
      <c r="V392" s="50"/>
      <c r="W392" s="50"/>
      <c r="X392" s="50"/>
      <c r="Y392" s="50"/>
      <c r="Z392" s="50"/>
      <c r="AA392" s="50"/>
      <c r="AB392" s="50"/>
      <c r="AC392" s="50"/>
      <c r="AD392" s="50"/>
      <c r="AE392" s="50"/>
    </row>
    <row r="393" spans="19:31" ht="15">
      <c r="S393" s="50"/>
      <c r="T393" s="50"/>
      <c r="U393" s="50"/>
      <c r="V393" s="50"/>
      <c r="W393" s="50"/>
      <c r="X393" s="50"/>
      <c r="Y393" s="50"/>
      <c r="Z393" s="50"/>
      <c r="AA393" s="50"/>
      <c r="AB393" s="50"/>
      <c r="AC393" s="50"/>
      <c r="AD393" s="50"/>
      <c r="AE393" s="50"/>
    </row>
    <row r="394" spans="19:31" ht="15">
      <c r="S394" s="50"/>
      <c r="T394" s="50"/>
      <c r="U394" s="50"/>
      <c r="V394" s="50"/>
      <c r="W394" s="50"/>
      <c r="X394" s="50"/>
      <c r="Y394" s="50"/>
      <c r="Z394" s="50"/>
      <c r="AA394" s="50"/>
      <c r="AB394" s="50"/>
      <c r="AC394" s="50"/>
      <c r="AD394" s="50"/>
      <c r="AE394" s="50"/>
    </row>
    <row r="395" spans="19:31" ht="15">
      <c r="S395" s="50"/>
      <c r="T395" s="50"/>
      <c r="U395" s="50"/>
      <c r="V395" s="50"/>
      <c r="W395" s="50"/>
      <c r="X395" s="50"/>
      <c r="Y395" s="50"/>
      <c r="Z395" s="50"/>
      <c r="AA395" s="50"/>
      <c r="AB395" s="50"/>
      <c r="AC395" s="50"/>
      <c r="AD395" s="50"/>
      <c r="AE395" s="50"/>
    </row>
    <row r="396" spans="19:31" ht="15">
      <c r="S396" s="50"/>
      <c r="T396" s="50"/>
      <c r="U396" s="50"/>
      <c r="V396" s="50"/>
      <c r="W396" s="50"/>
      <c r="X396" s="50"/>
      <c r="Y396" s="50"/>
      <c r="Z396" s="50"/>
      <c r="AA396" s="50"/>
      <c r="AB396" s="50"/>
      <c r="AC396" s="50"/>
      <c r="AD396" s="50"/>
      <c r="AE396" s="50"/>
    </row>
    <row r="397" spans="19:31" ht="15">
      <c r="S397" s="50"/>
      <c r="T397" s="50"/>
      <c r="U397" s="50"/>
      <c r="V397" s="50"/>
      <c r="W397" s="50"/>
      <c r="X397" s="50"/>
      <c r="Y397" s="50"/>
      <c r="Z397" s="50"/>
      <c r="AA397" s="50"/>
      <c r="AB397" s="50"/>
      <c r="AC397" s="50"/>
      <c r="AD397" s="50"/>
      <c r="AE397" s="50"/>
    </row>
    <row r="398" spans="19:31" ht="15">
      <c r="S398" s="50"/>
      <c r="T398" s="50"/>
      <c r="U398" s="50"/>
      <c r="V398" s="50"/>
      <c r="W398" s="50"/>
      <c r="X398" s="50"/>
      <c r="Y398" s="50"/>
      <c r="Z398" s="50"/>
      <c r="AA398" s="50"/>
      <c r="AB398" s="50"/>
      <c r="AC398" s="50"/>
      <c r="AD398" s="50"/>
      <c r="AE398" s="50"/>
    </row>
    <row r="399" spans="19:31" ht="15">
      <c r="S399" s="50"/>
      <c r="T399" s="50"/>
      <c r="U399" s="50"/>
      <c r="V399" s="50"/>
      <c r="W399" s="50"/>
      <c r="X399" s="50"/>
      <c r="Y399" s="50"/>
      <c r="Z399" s="50"/>
      <c r="AA399" s="50"/>
      <c r="AB399" s="50"/>
      <c r="AC399" s="50"/>
      <c r="AD399" s="50"/>
      <c r="AE399" s="50"/>
    </row>
    <row r="400" spans="19:31" ht="15">
      <c r="S400" s="50"/>
      <c r="T400" s="50"/>
      <c r="U400" s="50"/>
      <c r="V400" s="50"/>
      <c r="W400" s="50"/>
      <c r="X400" s="50"/>
      <c r="Y400" s="50"/>
      <c r="Z400" s="50"/>
      <c r="AA400" s="50"/>
      <c r="AB400" s="50"/>
      <c r="AC400" s="50"/>
      <c r="AD400" s="50"/>
      <c r="AE400" s="50"/>
    </row>
    <row r="401" spans="19:31" ht="15">
      <c r="S401" s="50"/>
      <c r="T401" s="50"/>
      <c r="U401" s="50"/>
      <c r="V401" s="50"/>
      <c r="W401" s="50"/>
      <c r="X401" s="50"/>
      <c r="Y401" s="50"/>
      <c r="Z401" s="50"/>
      <c r="AA401" s="50"/>
      <c r="AB401" s="50"/>
      <c r="AC401" s="50"/>
      <c r="AD401" s="50"/>
      <c r="AE401" s="50"/>
    </row>
    <row r="402" spans="19:31" ht="15">
      <c r="S402" s="50"/>
      <c r="T402" s="50"/>
      <c r="U402" s="50"/>
      <c r="V402" s="50"/>
      <c r="W402" s="50"/>
      <c r="X402" s="50"/>
      <c r="Y402" s="50"/>
      <c r="Z402" s="50"/>
      <c r="AA402" s="50"/>
      <c r="AB402" s="50"/>
      <c r="AC402" s="50"/>
      <c r="AD402" s="50"/>
      <c r="AE402" s="50"/>
    </row>
    <row r="403" spans="19:31" ht="15">
      <c r="S403" s="50"/>
      <c r="T403" s="50"/>
      <c r="U403" s="50"/>
      <c r="V403" s="50"/>
      <c r="W403" s="50"/>
      <c r="X403" s="50"/>
      <c r="Y403" s="50"/>
      <c r="Z403" s="50"/>
      <c r="AA403" s="50"/>
      <c r="AB403" s="50"/>
      <c r="AC403" s="50"/>
      <c r="AD403" s="50"/>
      <c r="AE403" s="50"/>
    </row>
    <row r="404" spans="19:31" ht="15">
      <c r="S404" s="50"/>
      <c r="T404" s="50"/>
      <c r="U404" s="50"/>
      <c r="V404" s="50"/>
      <c r="W404" s="50"/>
      <c r="X404" s="50"/>
      <c r="Y404" s="50"/>
      <c r="Z404" s="50"/>
      <c r="AA404" s="50"/>
      <c r="AB404" s="50"/>
      <c r="AC404" s="50"/>
      <c r="AD404" s="50"/>
      <c r="AE404" s="50"/>
    </row>
    <row r="405" spans="19:31" ht="15">
      <c r="S405" s="50"/>
      <c r="T405" s="50"/>
      <c r="U405" s="50"/>
      <c r="V405" s="50"/>
      <c r="W405" s="50"/>
      <c r="X405" s="50"/>
      <c r="Y405" s="50"/>
      <c r="Z405" s="50"/>
      <c r="AA405" s="50"/>
      <c r="AB405" s="50"/>
      <c r="AC405" s="50"/>
      <c r="AD405" s="50"/>
      <c r="AE405" s="50"/>
    </row>
    <row r="406" spans="19:31" ht="15">
      <c r="S406" s="50"/>
      <c r="T406" s="50"/>
      <c r="U406" s="50"/>
      <c r="V406" s="50"/>
      <c r="W406" s="50"/>
      <c r="X406" s="50"/>
      <c r="Y406" s="50"/>
      <c r="Z406" s="50"/>
      <c r="AA406" s="50"/>
      <c r="AB406" s="50"/>
      <c r="AC406" s="50"/>
      <c r="AD406" s="50"/>
      <c r="AE406" s="50"/>
    </row>
    <row r="407" spans="19:31" ht="15">
      <c r="S407" s="50"/>
      <c r="T407" s="50"/>
      <c r="U407" s="50"/>
      <c r="V407" s="50"/>
      <c r="W407" s="50"/>
      <c r="X407" s="50"/>
      <c r="Y407" s="50"/>
      <c r="Z407" s="50"/>
      <c r="AA407" s="50"/>
      <c r="AB407" s="50"/>
      <c r="AC407" s="50"/>
      <c r="AD407" s="50"/>
      <c r="AE407" s="50"/>
    </row>
    <row r="408" spans="19:31" ht="15">
      <c r="S408" s="50"/>
      <c r="T408" s="50"/>
      <c r="U408" s="50"/>
      <c r="V408" s="50"/>
      <c r="W408" s="50"/>
      <c r="X408" s="50"/>
      <c r="Y408" s="50"/>
      <c r="Z408" s="50"/>
      <c r="AA408" s="50"/>
      <c r="AB408" s="50"/>
      <c r="AC408" s="50"/>
      <c r="AD408" s="50"/>
      <c r="AE408" s="50"/>
    </row>
    <row r="409" spans="19:31" ht="15">
      <c r="S409" s="50"/>
      <c r="T409" s="50"/>
      <c r="U409" s="50"/>
      <c r="V409" s="50"/>
      <c r="W409" s="50"/>
      <c r="X409" s="50"/>
      <c r="Y409" s="50"/>
      <c r="Z409" s="50"/>
      <c r="AA409" s="50"/>
      <c r="AB409" s="50"/>
      <c r="AC409" s="50"/>
      <c r="AD409" s="50"/>
      <c r="AE409" s="50"/>
    </row>
    <row r="410" spans="19:31" ht="15">
      <c r="S410" s="50"/>
      <c r="T410" s="50"/>
      <c r="U410" s="50"/>
      <c r="V410" s="50"/>
      <c r="W410" s="50"/>
      <c r="X410" s="50"/>
      <c r="Y410" s="50"/>
      <c r="Z410" s="50"/>
      <c r="AA410" s="50"/>
      <c r="AB410" s="50"/>
      <c r="AC410" s="50"/>
      <c r="AD410" s="50"/>
      <c r="AE410" s="50"/>
    </row>
    <row r="411" spans="19:31" ht="15">
      <c r="S411" s="50"/>
      <c r="T411" s="50"/>
      <c r="U411" s="50"/>
      <c r="V411" s="50"/>
      <c r="W411" s="50"/>
      <c r="X411" s="50"/>
      <c r="Y411" s="50"/>
      <c r="Z411" s="50"/>
      <c r="AA411" s="50"/>
      <c r="AB411" s="50"/>
      <c r="AC411" s="50"/>
      <c r="AD411" s="50"/>
      <c r="AE411" s="50"/>
    </row>
    <row r="412" spans="19:31" ht="15">
      <c r="S412" s="50"/>
      <c r="T412" s="50"/>
      <c r="U412" s="50"/>
      <c r="V412" s="50"/>
      <c r="W412" s="50"/>
      <c r="X412" s="50"/>
      <c r="Y412" s="50"/>
      <c r="Z412" s="50"/>
      <c r="AA412" s="50"/>
      <c r="AB412" s="50"/>
      <c r="AC412" s="50"/>
      <c r="AD412" s="50"/>
      <c r="AE412" s="50"/>
    </row>
    <row r="413" spans="19:31" ht="15">
      <c r="S413" s="50"/>
      <c r="T413" s="50"/>
      <c r="U413" s="50"/>
      <c r="V413" s="50"/>
      <c r="W413" s="50"/>
      <c r="X413" s="50"/>
      <c r="Y413" s="50"/>
      <c r="Z413" s="50"/>
      <c r="AA413" s="50"/>
      <c r="AB413" s="50"/>
      <c r="AC413" s="50"/>
      <c r="AD413" s="50"/>
      <c r="AE413" s="50"/>
    </row>
    <row r="414" spans="19:31" ht="15">
      <c r="S414" s="50"/>
      <c r="T414" s="50"/>
      <c r="U414" s="50"/>
      <c r="V414" s="50"/>
      <c r="W414" s="50"/>
      <c r="X414" s="50"/>
      <c r="Y414" s="50"/>
      <c r="Z414" s="50"/>
      <c r="AA414" s="50"/>
      <c r="AB414" s="50"/>
      <c r="AC414" s="50"/>
      <c r="AD414" s="50"/>
      <c r="AE414" s="50"/>
    </row>
    <row r="415" spans="19:31" ht="15">
      <c r="S415" s="50"/>
      <c r="T415" s="50"/>
      <c r="U415" s="50"/>
      <c r="V415" s="50"/>
      <c r="W415" s="50"/>
      <c r="X415" s="50"/>
      <c r="Y415" s="50"/>
      <c r="Z415" s="50"/>
      <c r="AA415" s="50"/>
      <c r="AB415" s="50"/>
      <c r="AC415" s="50"/>
      <c r="AD415" s="50"/>
      <c r="AE415" s="50"/>
    </row>
    <row r="416" spans="19:31" ht="15">
      <c r="S416" s="50"/>
      <c r="T416" s="50"/>
      <c r="U416" s="50"/>
      <c r="V416" s="50"/>
      <c r="W416" s="50"/>
      <c r="X416" s="50"/>
      <c r="Y416" s="50"/>
      <c r="Z416" s="50"/>
      <c r="AA416" s="50"/>
      <c r="AB416" s="50"/>
      <c r="AC416" s="50"/>
      <c r="AD416" s="50"/>
      <c r="AE416" s="50"/>
    </row>
    <row r="417" spans="19:31" ht="15">
      <c r="S417" s="50"/>
      <c r="T417" s="50"/>
      <c r="U417" s="50"/>
      <c r="V417" s="50"/>
      <c r="W417" s="50"/>
      <c r="X417" s="50"/>
      <c r="Y417" s="50"/>
      <c r="Z417" s="50"/>
      <c r="AA417" s="50"/>
      <c r="AB417" s="50"/>
      <c r="AC417" s="50"/>
      <c r="AD417" s="50"/>
      <c r="AE417" s="50"/>
    </row>
    <row r="418" spans="19:31" ht="15">
      <c r="S418" s="50"/>
      <c r="T418" s="50"/>
      <c r="U418" s="50"/>
      <c r="V418" s="50"/>
      <c r="W418" s="50"/>
      <c r="X418" s="50"/>
      <c r="Y418" s="50"/>
      <c r="Z418" s="50"/>
      <c r="AA418" s="50"/>
      <c r="AB418" s="50"/>
      <c r="AC418" s="50"/>
      <c r="AD418" s="50"/>
      <c r="AE418" s="50"/>
    </row>
    <row r="419" spans="19:31" ht="15">
      <c r="S419" s="50"/>
      <c r="T419" s="50"/>
      <c r="U419" s="50"/>
      <c r="V419" s="50"/>
      <c r="W419" s="50"/>
      <c r="X419" s="50"/>
      <c r="Y419" s="50"/>
      <c r="Z419" s="50"/>
      <c r="AA419" s="50"/>
      <c r="AB419" s="50"/>
      <c r="AC419" s="50"/>
      <c r="AD419" s="50"/>
      <c r="AE419" s="50"/>
    </row>
    <row r="420" spans="19:31" ht="15">
      <c r="S420" s="50"/>
      <c r="T420" s="50"/>
      <c r="U420" s="50"/>
      <c r="V420" s="50"/>
      <c r="W420" s="50"/>
      <c r="X420" s="50"/>
      <c r="Y420" s="50"/>
      <c r="Z420" s="50"/>
      <c r="AA420" s="50"/>
      <c r="AB420" s="50"/>
      <c r="AC420" s="50"/>
      <c r="AD420" s="50"/>
      <c r="AE420" s="50"/>
    </row>
    <row r="421" spans="19:31" ht="15">
      <c r="S421" s="50"/>
      <c r="T421" s="50"/>
      <c r="U421" s="50"/>
      <c r="V421" s="50"/>
      <c r="W421" s="50"/>
      <c r="X421" s="50"/>
      <c r="Y421" s="50"/>
      <c r="Z421" s="50"/>
      <c r="AA421" s="50"/>
      <c r="AB421" s="50"/>
      <c r="AC421" s="50"/>
      <c r="AD421" s="50"/>
      <c r="AE421" s="50"/>
    </row>
    <row r="422" spans="19:31" ht="15">
      <c r="S422" s="50"/>
      <c r="T422" s="50"/>
      <c r="U422" s="50"/>
      <c r="V422" s="50"/>
      <c r="W422" s="50"/>
      <c r="X422" s="50"/>
      <c r="Y422" s="50"/>
      <c r="Z422" s="50"/>
      <c r="AA422" s="50"/>
      <c r="AB422" s="50"/>
      <c r="AC422" s="50"/>
      <c r="AD422" s="50"/>
      <c r="AE422" s="50"/>
    </row>
    <row r="423" spans="19:31" ht="15">
      <c r="S423" s="50"/>
      <c r="T423" s="50"/>
      <c r="U423" s="50"/>
      <c r="V423" s="50"/>
      <c r="W423" s="50"/>
      <c r="X423" s="50"/>
      <c r="Y423" s="50"/>
      <c r="Z423" s="50"/>
      <c r="AA423" s="50"/>
      <c r="AB423" s="50"/>
      <c r="AC423" s="50"/>
      <c r="AD423" s="50"/>
      <c r="AE423" s="50"/>
    </row>
    <row r="424" spans="19:31" ht="15">
      <c r="S424" s="50"/>
      <c r="T424" s="50"/>
      <c r="U424" s="50"/>
      <c r="V424" s="50"/>
      <c r="W424" s="50"/>
      <c r="X424" s="50"/>
      <c r="Y424" s="50"/>
      <c r="Z424" s="50"/>
      <c r="AA424" s="50"/>
      <c r="AB424" s="50"/>
      <c r="AC424" s="50"/>
      <c r="AD424" s="50"/>
      <c r="AE424" s="50"/>
    </row>
    <row r="425" spans="19:31" ht="15">
      <c r="S425" s="50"/>
      <c r="T425" s="50"/>
      <c r="U425" s="50"/>
      <c r="V425" s="50"/>
      <c r="W425" s="50"/>
      <c r="X425" s="50"/>
      <c r="Y425" s="50"/>
      <c r="Z425" s="50"/>
      <c r="AA425" s="50"/>
      <c r="AB425" s="50"/>
      <c r="AC425" s="50"/>
      <c r="AD425" s="50"/>
      <c r="AE425" s="50"/>
    </row>
    <row r="426" spans="19:31" ht="15">
      <c r="S426" s="50"/>
      <c r="T426" s="50"/>
      <c r="U426" s="50"/>
      <c r="V426" s="50"/>
      <c r="W426" s="50"/>
      <c r="X426" s="50"/>
      <c r="Y426" s="50"/>
      <c r="Z426" s="50"/>
      <c r="AA426" s="50"/>
      <c r="AB426" s="50"/>
      <c r="AC426" s="50"/>
      <c r="AD426" s="50"/>
      <c r="AE426" s="50"/>
    </row>
    <row r="427" spans="19:31" ht="15">
      <c r="S427" s="50"/>
      <c r="T427" s="50"/>
      <c r="U427" s="50"/>
      <c r="V427" s="50"/>
      <c r="W427" s="50"/>
      <c r="X427" s="50"/>
      <c r="Y427" s="50"/>
      <c r="Z427" s="50"/>
      <c r="AA427" s="50"/>
      <c r="AB427" s="50"/>
      <c r="AC427" s="50"/>
      <c r="AD427" s="50"/>
      <c r="AE427" s="50"/>
    </row>
    <row r="428" spans="19:31" ht="15">
      <c r="S428" s="50"/>
      <c r="T428" s="50"/>
      <c r="U428" s="50"/>
      <c r="V428" s="50"/>
      <c r="W428" s="50"/>
      <c r="X428" s="50"/>
      <c r="Y428" s="50"/>
      <c r="Z428" s="50"/>
      <c r="AA428" s="50"/>
      <c r="AB428" s="50"/>
      <c r="AC428" s="50"/>
      <c r="AD428" s="50"/>
      <c r="AE428" s="50"/>
    </row>
    <row r="429" spans="19:31" ht="15">
      <c r="S429" s="50"/>
      <c r="T429" s="50"/>
      <c r="U429" s="50"/>
      <c r="V429" s="50"/>
      <c r="W429" s="50"/>
      <c r="X429" s="50"/>
      <c r="Y429" s="50"/>
      <c r="Z429" s="50"/>
      <c r="AA429" s="50"/>
      <c r="AB429" s="50"/>
      <c r="AC429" s="50"/>
      <c r="AD429" s="50"/>
      <c r="AE429" s="50"/>
    </row>
    <row r="430" spans="19:31" ht="15">
      <c r="S430" s="50"/>
      <c r="T430" s="50"/>
      <c r="U430" s="50"/>
      <c r="V430" s="50"/>
      <c r="W430" s="50"/>
      <c r="X430" s="50"/>
      <c r="Y430" s="50"/>
      <c r="Z430" s="50"/>
      <c r="AA430" s="50"/>
      <c r="AB430" s="50"/>
      <c r="AC430" s="50"/>
      <c r="AD430" s="50"/>
      <c r="AE430" s="50"/>
    </row>
    <row r="431" spans="19:31" ht="15">
      <c r="S431" s="50"/>
      <c r="T431" s="50"/>
      <c r="U431" s="50"/>
      <c r="V431" s="50"/>
      <c r="W431" s="50"/>
      <c r="X431" s="50"/>
      <c r="Y431" s="50"/>
      <c r="Z431" s="50"/>
      <c r="AA431" s="50"/>
      <c r="AB431" s="50"/>
      <c r="AC431" s="50"/>
      <c r="AD431" s="50"/>
      <c r="AE431" s="50"/>
    </row>
    <row r="432" spans="19:31" ht="15">
      <c r="S432" s="50"/>
      <c r="T432" s="50"/>
      <c r="U432" s="50"/>
      <c r="V432" s="50"/>
      <c r="W432" s="50"/>
      <c r="X432" s="50"/>
      <c r="Y432" s="50"/>
      <c r="Z432" s="50"/>
      <c r="AA432" s="50"/>
      <c r="AB432" s="50"/>
      <c r="AC432" s="50"/>
      <c r="AD432" s="50"/>
      <c r="AE432" s="50"/>
    </row>
    <row r="433" spans="19:31" ht="15">
      <c r="S433" s="50"/>
      <c r="T433" s="50"/>
      <c r="U433" s="50"/>
      <c r="V433" s="50"/>
      <c r="W433" s="50"/>
      <c r="X433" s="50"/>
      <c r="Y433" s="50"/>
      <c r="Z433" s="50"/>
      <c r="AA433" s="50"/>
      <c r="AB433" s="50"/>
      <c r="AC433" s="50"/>
      <c r="AD433" s="50"/>
      <c r="AE433" s="50"/>
    </row>
    <row r="434" spans="19:31" ht="15">
      <c r="S434" s="50"/>
      <c r="T434" s="50"/>
      <c r="U434" s="50"/>
      <c r="V434" s="50"/>
      <c r="W434" s="50"/>
      <c r="X434" s="50"/>
      <c r="Y434" s="50"/>
      <c r="Z434" s="50"/>
      <c r="AA434" s="50"/>
      <c r="AB434" s="50"/>
      <c r="AC434" s="50"/>
      <c r="AD434" s="50"/>
      <c r="AE434" s="50"/>
    </row>
    <row r="435" spans="19:31" ht="15">
      <c r="S435" s="50"/>
      <c r="T435" s="50"/>
      <c r="U435" s="50"/>
      <c r="V435" s="50"/>
      <c r="W435" s="50"/>
      <c r="X435" s="50"/>
      <c r="Y435" s="50"/>
      <c r="Z435" s="50"/>
      <c r="AA435" s="50"/>
      <c r="AB435" s="50"/>
      <c r="AC435" s="50"/>
      <c r="AD435" s="50"/>
      <c r="AE435" s="50"/>
    </row>
    <row r="436" spans="19:31" ht="15">
      <c r="S436" s="50"/>
      <c r="T436" s="50"/>
      <c r="U436" s="50"/>
      <c r="V436" s="50"/>
      <c r="W436" s="50"/>
      <c r="X436" s="50"/>
      <c r="Y436" s="50"/>
      <c r="Z436" s="50"/>
      <c r="AA436" s="50"/>
      <c r="AB436" s="50"/>
      <c r="AC436" s="50"/>
      <c r="AD436" s="50"/>
      <c r="AE436" s="50"/>
    </row>
    <row r="437" spans="19:31" ht="15">
      <c r="S437" s="50"/>
      <c r="T437" s="50"/>
      <c r="U437" s="50"/>
      <c r="V437" s="50"/>
      <c r="W437" s="50"/>
      <c r="X437" s="50"/>
      <c r="Y437" s="50"/>
      <c r="Z437" s="50"/>
      <c r="AA437" s="50"/>
      <c r="AB437" s="50"/>
      <c r="AC437" s="50"/>
      <c r="AD437" s="50"/>
      <c r="AE437" s="50"/>
    </row>
    <row r="438" spans="19:31" ht="15">
      <c r="S438" s="50"/>
      <c r="T438" s="50"/>
      <c r="U438" s="50"/>
      <c r="V438" s="50"/>
      <c r="W438" s="50"/>
      <c r="X438" s="50"/>
      <c r="Y438" s="50"/>
      <c r="Z438" s="50"/>
      <c r="AA438" s="50"/>
      <c r="AB438" s="50"/>
      <c r="AC438" s="50"/>
      <c r="AD438" s="50"/>
      <c r="AE438" s="50"/>
    </row>
    <row r="439" spans="19:31" ht="15">
      <c r="S439" s="50"/>
      <c r="T439" s="50"/>
      <c r="U439" s="50"/>
      <c r="V439" s="50"/>
      <c r="W439" s="50"/>
      <c r="X439" s="50"/>
      <c r="Y439" s="50"/>
      <c r="Z439" s="50"/>
      <c r="AA439" s="50"/>
      <c r="AB439" s="50"/>
      <c r="AC439" s="50"/>
      <c r="AD439" s="50"/>
      <c r="AE439" s="50"/>
    </row>
    <row r="440" spans="19:31" ht="15">
      <c r="S440" s="50"/>
      <c r="T440" s="50"/>
      <c r="U440" s="50"/>
      <c r="V440" s="50"/>
      <c r="W440" s="50"/>
      <c r="X440" s="50"/>
      <c r="Y440" s="50"/>
      <c r="Z440" s="50"/>
      <c r="AA440" s="50"/>
      <c r="AB440" s="50"/>
      <c r="AC440" s="50"/>
      <c r="AD440" s="50"/>
      <c r="AE440" s="50"/>
    </row>
    <row r="441" spans="19:31" ht="15">
      <c r="S441" s="50"/>
      <c r="T441" s="50"/>
      <c r="U441" s="50"/>
      <c r="V441" s="50"/>
      <c r="W441" s="50"/>
      <c r="X441" s="50"/>
      <c r="Y441" s="50"/>
      <c r="Z441" s="50"/>
      <c r="AA441" s="50"/>
      <c r="AB441" s="50"/>
      <c r="AC441" s="50"/>
      <c r="AD441" s="50"/>
      <c r="AE441" s="50"/>
    </row>
    <row r="442" spans="19:31" ht="15">
      <c r="S442" s="50"/>
      <c r="T442" s="50"/>
      <c r="U442" s="50"/>
      <c r="V442" s="50"/>
      <c r="W442" s="50"/>
      <c r="X442" s="50"/>
      <c r="Y442" s="50"/>
      <c r="Z442" s="50"/>
      <c r="AA442" s="50"/>
      <c r="AB442" s="50"/>
      <c r="AC442" s="50"/>
      <c r="AD442" s="50"/>
      <c r="AE442" s="50"/>
    </row>
    <row r="443" spans="19:31" ht="15">
      <c r="S443" s="50"/>
      <c r="T443" s="50"/>
      <c r="U443" s="50"/>
      <c r="V443" s="50"/>
      <c r="W443" s="50"/>
      <c r="X443" s="50"/>
      <c r="Y443" s="50"/>
      <c r="Z443" s="50"/>
      <c r="AA443" s="50"/>
      <c r="AB443" s="50"/>
      <c r="AC443" s="50"/>
      <c r="AD443" s="50"/>
      <c r="AE443" s="50"/>
    </row>
    <row r="444" spans="19:31" ht="15">
      <c r="S444" s="50"/>
      <c r="T444" s="50"/>
      <c r="U444" s="50"/>
      <c r="V444" s="50"/>
      <c r="W444" s="50"/>
      <c r="X444" s="50"/>
      <c r="Y444" s="50"/>
      <c r="Z444" s="50"/>
      <c r="AA444" s="50"/>
      <c r="AB444" s="50"/>
      <c r="AC444" s="50"/>
      <c r="AD444" s="50"/>
      <c r="AE444" s="50"/>
    </row>
    <row r="445" spans="19:31" ht="15">
      <c r="S445" s="50"/>
      <c r="T445" s="50"/>
      <c r="U445" s="50"/>
      <c r="V445" s="50"/>
      <c r="W445" s="50"/>
      <c r="X445" s="50"/>
      <c r="Y445" s="50"/>
      <c r="Z445" s="50"/>
      <c r="AA445" s="50"/>
      <c r="AB445" s="50"/>
      <c r="AC445" s="50"/>
      <c r="AD445" s="50"/>
      <c r="AE445" s="50"/>
    </row>
    <row r="446" spans="19:31" ht="15">
      <c r="S446" s="50"/>
      <c r="T446" s="50"/>
      <c r="U446" s="50"/>
      <c r="V446" s="50"/>
      <c r="W446" s="50"/>
      <c r="X446" s="50"/>
      <c r="Y446" s="50"/>
      <c r="Z446" s="50"/>
      <c r="AA446" s="50"/>
      <c r="AB446" s="50"/>
      <c r="AC446" s="50"/>
      <c r="AD446" s="50"/>
      <c r="AE446" s="50"/>
    </row>
    <row r="447" spans="19:31" ht="15">
      <c r="S447" s="50"/>
      <c r="T447" s="50"/>
      <c r="U447" s="50"/>
      <c r="V447" s="50"/>
      <c r="W447" s="50"/>
      <c r="X447" s="50"/>
      <c r="Y447" s="50"/>
      <c r="Z447" s="50"/>
      <c r="AA447" s="50"/>
      <c r="AB447" s="50"/>
      <c r="AC447" s="50"/>
      <c r="AD447" s="50"/>
      <c r="AE447" s="50"/>
    </row>
    <row r="448" spans="19:31" ht="15">
      <c r="S448" s="50"/>
      <c r="T448" s="50"/>
      <c r="U448" s="50"/>
      <c r="V448" s="50"/>
      <c r="W448" s="50"/>
      <c r="X448" s="50"/>
      <c r="Y448" s="50"/>
      <c r="Z448" s="50"/>
      <c r="AA448" s="50"/>
      <c r="AB448" s="50"/>
      <c r="AC448" s="50"/>
      <c r="AD448" s="50"/>
      <c r="AE448" s="50"/>
    </row>
    <row r="449" spans="19:31" ht="15">
      <c r="S449" s="50"/>
      <c r="T449" s="50"/>
      <c r="U449" s="50"/>
      <c r="V449" s="50"/>
      <c r="W449" s="50"/>
      <c r="X449" s="50"/>
      <c r="Y449" s="50"/>
      <c r="Z449" s="50"/>
      <c r="AA449" s="50"/>
      <c r="AB449" s="50"/>
      <c r="AC449" s="50"/>
      <c r="AD449" s="50"/>
      <c r="AE449" s="50"/>
    </row>
    <row r="450" spans="19:31" ht="15">
      <c r="S450" s="50"/>
      <c r="T450" s="50"/>
      <c r="U450" s="50"/>
      <c r="V450" s="50"/>
      <c r="W450" s="50"/>
      <c r="X450" s="50"/>
      <c r="Y450" s="50"/>
      <c r="Z450" s="50"/>
      <c r="AA450" s="50"/>
      <c r="AB450" s="50"/>
      <c r="AC450" s="50"/>
      <c r="AD450" s="50"/>
      <c r="AE450" s="50"/>
    </row>
    <row r="451" spans="19:31" ht="15">
      <c r="S451" s="50"/>
      <c r="T451" s="50"/>
      <c r="U451" s="50"/>
      <c r="V451" s="50"/>
      <c r="W451" s="50"/>
      <c r="X451" s="50"/>
      <c r="Y451" s="50"/>
      <c r="Z451" s="50"/>
      <c r="AA451" s="50"/>
      <c r="AB451" s="50"/>
      <c r="AC451" s="50"/>
      <c r="AD451" s="50"/>
      <c r="AE451" s="50"/>
    </row>
    <row r="452" spans="19:31" ht="15">
      <c r="S452" s="50"/>
      <c r="T452" s="50"/>
      <c r="U452" s="50"/>
      <c r="V452" s="50"/>
      <c r="W452" s="50"/>
      <c r="X452" s="50"/>
      <c r="Y452" s="50"/>
      <c r="Z452" s="50"/>
      <c r="AA452" s="50"/>
      <c r="AB452" s="50"/>
      <c r="AC452" s="50"/>
      <c r="AD452" s="50"/>
      <c r="AE452" s="50"/>
    </row>
    <row r="453" spans="19:31" ht="15">
      <c r="S453" s="50"/>
      <c r="T453" s="50"/>
      <c r="U453" s="50"/>
      <c r="V453" s="50"/>
      <c r="W453" s="50"/>
      <c r="X453" s="50"/>
      <c r="Y453" s="50"/>
      <c r="Z453" s="50"/>
      <c r="AA453" s="50"/>
      <c r="AB453" s="50"/>
      <c r="AC453" s="50"/>
      <c r="AD453" s="50"/>
      <c r="AE453" s="50"/>
    </row>
    <row r="454" spans="19:31" ht="15">
      <c r="S454" s="50"/>
      <c r="T454" s="50"/>
      <c r="U454" s="50"/>
      <c r="V454" s="50"/>
      <c r="W454" s="50"/>
      <c r="X454" s="50"/>
      <c r="Y454" s="50"/>
      <c r="Z454" s="50"/>
      <c r="AA454" s="50"/>
      <c r="AB454" s="50"/>
      <c r="AC454" s="50"/>
      <c r="AD454" s="50"/>
      <c r="AE454" s="50"/>
    </row>
    <row r="455" spans="19:31" ht="15">
      <c r="S455" s="50"/>
      <c r="T455" s="50"/>
      <c r="U455" s="50"/>
      <c r="V455" s="50"/>
      <c r="W455" s="50"/>
      <c r="X455" s="50"/>
      <c r="Y455" s="50"/>
      <c r="Z455" s="50"/>
      <c r="AA455" s="50"/>
      <c r="AB455" s="50"/>
      <c r="AC455" s="50"/>
      <c r="AD455" s="50"/>
      <c r="AE455" s="50"/>
    </row>
    <row r="456" spans="19:31" ht="15">
      <c r="S456" s="50"/>
      <c r="T456" s="50"/>
      <c r="U456" s="50"/>
      <c r="V456" s="50"/>
      <c r="W456" s="50"/>
      <c r="X456" s="50"/>
      <c r="Y456" s="50"/>
      <c r="Z456" s="50"/>
      <c r="AA456" s="50"/>
      <c r="AB456" s="50"/>
      <c r="AC456" s="50"/>
      <c r="AD456" s="50"/>
      <c r="AE456" s="50"/>
    </row>
    <row r="457" spans="19:31" ht="15">
      <c r="S457" s="50"/>
      <c r="T457" s="50"/>
      <c r="U457" s="50"/>
      <c r="V457" s="50"/>
      <c r="W457" s="50"/>
      <c r="X457" s="50"/>
      <c r="Y457" s="50"/>
      <c r="Z457" s="50"/>
      <c r="AA457" s="50"/>
      <c r="AB457" s="50"/>
      <c r="AC457" s="50"/>
      <c r="AD457" s="50"/>
      <c r="AE457" s="50"/>
    </row>
    <row r="458" spans="19:31" ht="15">
      <c r="S458" s="50"/>
      <c r="T458" s="50"/>
      <c r="U458" s="50"/>
      <c r="V458" s="50"/>
      <c r="W458" s="50"/>
      <c r="X458" s="50"/>
      <c r="Y458" s="50"/>
      <c r="Z458" s="50"/>
      <c r="AA458" s="50"/>
      <c r="AB458" s="50"/>
      <c r="AC458" s="50"/>
      <c r="AD458" s="50"/>
      <c r="AE458" s="50"/>
    </row>
    <row r="459" spans="19:31" ht="15">
      <c r="S459" s="50"/>
      <c r="T459" s="50"/>
      <c r="U459" s="50"/>
      <c r="V459" s="50"/>
      <c r="W459" s="50"/>
      <c r="X459" s="50"/>
      <c r="Y459" s="50"/>
      <c r="Z459" s="50"/>
      <c r="AA459" s="50"/>
      <c r="AB459" s="50"/>
      <c r="AC459" s="50"/>
      <c r="AD459" s="50"/>
      <c r="AE459" s="50"/>
    </row>
    <row r="460" spans="19:31" ht="15">
      <c r="S460" s="50"/>
      <c r="T460" s="50"/>
      <c r="U460" s="50"/>
      <c r="V460" s="50"/>
      <c r="W460" s="50"/>
      <c r="X460" s="50"/>
      <c r="Y460" s="50"/>
      <c r="Z460" s="50"/>
      <c r="AA460" s="50"/>
      <c r="AB460" s="50"/>
      <c r="AC460" s="50"/>
      <c r="AD460" s="50"/>
      <c r="AE460" s="50"/>
    </row>
    <row r="461" spans="19:31" ht="15">
      <c r="S461" s="50"/>
      <c r="T461" s="50"/>
      <c r="U461" s="50"/>
      <c r="V461" s="50"/>
      <c r="W461" s="50"/>
      <c r="X461" s="50"/>
      <c r="Y461" s="50"/>
      <c r="Z461" s="50"/>
      <c r="AA461" s="50"/>
      <c r="AB461" s="50"/>
      <c r="AC461" s="50"/>
      <c r="AD461" s="50"/>
      <c r="AE461" s="50"/>
    </row>
    <row r="462" spans="19:31" ht="15">
      <c r="S462" s="50"/>
      <c r="T462" s="50"/>
      <c r="U462" s="50"/>
      <c r="V462" s="50"/>
      <c r="W462" s="50"/>
      <c r="X462" s="50"/>
      <c r="Y462" s="50"/>
      <c r="Z462" s="50"/>
      <c r="AA462" s="50"/>
      <c r="AB462" s="50"/>
      <c r="AC462" s="50"/>
      <c r="AD462" s="50"/>
      <c r="AE462" s="50"/>
    </row>
    <row r="463" spans="19:31" ht="15">
      <c r="S463" s="50"/>
      <c r="T463" s="50"/>
      <c r="U463" s="50"/>
      <c r="V463" s="50"/>
      <c r="W463" s="50"/>
      <c r="X463" s="50"/>
      <c r="Y463" s="50"/>
      <c r="Z463" s="50"/>
      <c r="AA463" s="50"/>
      <c r="AB463" s="50"/>
      <c r="AC463" s="50"/>
      <c r="AD463" s="50"/>
      <c r="AE463" s="50"/>
    </row>
    <row r="464" spans="19:31" ht="15">
      <c r="S464" s="50"/>
      <c r="T464" s="50"/>
      <c r="U464" s="50"/>
      <c r="V464" s="50"/>
      <c r="W464" s="50"/>
      <c r="X464" s="50"/>
      <c r="Y464" s="50"/>
      <c r="Z464" s="50"/>
      <c r="AA464" s="50"/>
      <c r="AB464" s="50"/>
      <c r="AC464" s="50"/>
      <c r="AD464" s="50"/>
      <c r="AE464" s="50"/>
    </row>
    <row r="465" spans="19:31" ht="15">
      <c r="S465" s="50"/>
      <c r="T465" s="50"/>
      <c r="U465" s="50"/>
      <c r="V465" s="50"/>
      <c r="W465" s="50"/>
      <c r="X465" s="50"/>
      <c r="Y465" s="50"/>
      <c r="Z465" s="50"/>
      <c r="AA465" s="50"/>
      <c r="AB465" s="50"/>
      <c r="AC465" s="50"/>
      <c r="AD465" s="50"/>
      <c r="AE465" s="50"/>
    </row>
    <row r="466" spans="19:31" ht="15">
      <c r="S466" s="50"/>
      <c r="T466" s="50"/>
      <c r="U466" s="50"/>
      <c r="V466" s="50"/>
      <c r="W466" s="50"/>
      <c r="X466" s="50"/>
      <c r="Y466" s="50"/>
      <c r="Z466" s="50"/>
      <c r="AA466" s="50"/>
      <c r="AB466" s="50"/>
      <c r="AC466" s="50"/>
      <c r="AD466" s="50"/>
      <c r="AE466" s="50"/>
    </row>
    <row r="467" spans="19:31" ht="15">
      <c r="S467" s="50"/>
      <c r="T467" s="50"/>
      <c r="U467" s="50"/>
      <c r="V467" s="50"/>
      <c r="W467" s="50"/>
      <c r="X467" s="50"/>
      <c r="Y467" s="50"/>
      <c r="Z467" s="50"/>
      <c r="AA467" s="50"/>
      <c r="AB467" s="50"/>
      <c r="AC467" s="50"/>
      <c r="AD467" s="50"/>
      <c r="AE467" s="50"/>
    </row>
    <row r="468" spans="19:31" ht="15">
      <c r="S468" s="50"/>
      <c r="T468" s="50"/>
      <c r="U468" s="50"/>
      <c r="V468" s="50"/>
      <c r="W468" s="50"/>
      <c r="X468" s="50"/>
      <c r="Y468" s="50"/>
      <c r="Z468" s="50"/>
      <c r="AA468" s="50"/>
      <c r="AB468" s="50"/>
      <c r="AC468" s="50"/>
      <c r="AD468" s="50"/>
      <c r="AE468" s="50"/>
    </row>
    <row r="469" spans="19:31" ht="15">
      <c r="S469" s="50"/>
      <c r="T469" s="50"/>
      <c r="U469" s="50"/>
      <c r="V469" s="50"/>
      <c r="W469" s="50"/>
      <c r="X469" s="50"/>
      <c r="Y469" s="50"/>
      <c r="Z469" s="50"/>
      <c r="AA469" s="50"/>
      <c r="AB469" s="50"/>
      <c r="AC469" s="50"/>
      <c r="AD469" s="50"/>
      <c r="AE469" s="50"/>
    </row>
    <row r="470" spans="19:31" ht="15">
      <c r="S470" s="50"/>
      <c r="T470" s="50"/>
      <c r="U470" s="50"/>
      <c r="V470" s="50"/>
      <c r="W470" s="50"/>
      <c r="X470" s="50"/>
      <c r="Y470" s="50"/>
      <c r="Z470" s="50"/>
      <c r="AA470" s="50"/>
      <c r="AB470" s="50"/>
      <c r="AC470" s="50"/>
      <c r="AD470" s="50"/>
      <c r="AE470" s="50"/>
    </row>
    <row r="471" spans="19:31" ht="15">
      <c r="S471" s="50"/>
      <c r="T471" s="50"/>
      <c r="U471" s="50"/>
      <c r="V471" s="50"/>
      <c r="W471" s="50"/>
      <c r="X471" s="50"/>
      <c r="Y471" s="50"/>
      <c r="Z471" s="50"/>
      <c r="AA471" s="50"/>
      <c r="AB471" s="50"/>
      <c r="AC471" s="50"/>
      <c r="AD471" s="50"/>
      <c r="AE471" s="50"/>
    </row>
    <row r="472" spans="19:31" ht="15">
      <c r="S472" s="50"/>
      <c r="T472" s="50"/>
      <c r="U472" s="50"/>
      <c r="V472" s="50"/>
      <c r="W472" s="50"/>
      <c r="X472" s="50"/>
      <c r="Y472" s="50"/>
      <c r="Z472" s="50"/>
      <c r="AA472" s="50"/>
      <c r="AB472" s="50"/>
      <c r="AC472" s="50"/>
      <c r="AD472" s="50"/>
      <c r="AE472" s="50"/>
    </row>
    <row r="473" spans="19:31" ht="15">
      <c r="S473" s="50"/>
      <c r="T473" s="50"/>
      <c r="U473" s="50"/>
      <c r="V473" s="50"/>
      <c r="W473" s="50"/>
      <c r="X473" s="50"/>
      <c r="Y473" s="50"/>
      <c r="Z473" s="50"/>
      <c r="AA473" s="50"/>
      <c r="AB473" s="50"/>
      <c r="AC473" s="50"/>
      <c r="AD473" s="50"/>
      <c r="AE473" s="50"/>
    </row>
    <row r="474" spans="19:31" ht="15">
      <c r="S474" s="50"/>
      <c r="T474" s="50"/>
      <c r="U474" s="50"/>
      <c r="V474" s="50"/>
      <c r="W474" s="50"/>
      <c r="X474" s="50"/>
      <c r="Y474" s="50"/>
      <c r="Z474" s="50"/>
      <c r="AA474" s="50"/>
      <c r="AB474" s="50"/>
      <c r="AC474" s="50"/>
      <c r="AD474" s="50"/>
      <c r="AE474" s="50"/>
    </row>
    <row r="475" spans="19:31" ht="15">
      <c r="S475" s="50"/>
      <c r="T475" s="50"/>
      <c r="U475" s="50"/>
      <c r="V475" s="50"/>
      <c r="W475" s="50"/>
      <c r="X475" s="50"/>
      <c r="Y475" s="50"/>
      <c r="Z475" s="50"/>
      <c r="AA475" s="50"/>
      <c r="AB475" s="50"/>
      <c r="AC475" s="50"/>
      <c r="AD475" s="50"/>
      <c r="AE475" s="50"/>
    </row>
    <row r="476" spans="19:31" ht="15">
      <c r="S476" s="50"/>
      <c r="T476" s="50"/>
      <c r="U476" s="50"/>
      <c r="V476" s="50"/>
      <c r="W476" s="50"/>
      <c r="X476" s="50"/>
      <c r="Y476" s="50"/>
      <c r="Z476" s="50"/>
      <c r="AA476" s="50"/>
      <c r="AB476" s="50"/>
      <c r="AC476" s="50"/>
      <c r="AD476" s="50"/>
      <c r="AE476" s="50"/>
    </row>
    <row r="477" spans="19:31" ht="15">
      <c r="S477" s="50"/>
      <c r="T477" s="50"/>
      <c r="U477" s="50"/>
      <c r="V477" s="50"/>
      <c r="W477" s="50"/>
      <c r="X477" s="50"/>
      <c r="Y477" s="50"/>
      <c r="Z477" s="50"/>
      <c r="AA477" s="50"/>
      <c r="AB477" s="50"/>
      <c r="AC477" s="50"/>
      <c r="AD477" s="50"/>
      <c r="AE477" s="50"/>
    </row>
    <row r="478" spans="19:31" ht="15">
      <c r="S478" s="50"/>
      <c r="T478" s="50"/>
      <c r="U478" s="50"/>
      <c r="V478" s="50"/>
      <c r="W478" s="50"/>
      <c r="X478" s="50"/>
      <c r="Y478" s="50"/>
      <c r="Z478" s="50"/>
      <c r="AA478" s="50"/>
      <c r="AB478" s="50"/>
      <c r="AC478" s="50"/>
      <c r="AD478" s="50"/>
      <c r="AE478" s="50"/>
    </row>
    <row r="479" spans="19:31" ht="15">
      <c r="S479" s="50"/>
      <c r="T479" s="50"/>
      <c r="U479" s="50"/>
      <c r="V479" s="50"/>
      <c r="W479" s="50"/>
      <c r="X479" s="50"/>
      <c r="Y479" s="50"/>
      <c r="Z479" s="50"/>
      <c r="AA479" s="50"/>
      <c r="AB479" s="50"/>
      <c r="AC479" s="50"/>
      <c r="AD479" s="50"/>
      <c r="AE479" s="50"/>
    </row>
    <row r="480" spans="19:31" ht="15">
      <c r="S480" s="50"/>
      <c r="T480" s="50"/>
      <c r="U480" s="50"/>
      <c r="V480" s="50"/>
      <c r="W480" s="50"/>
      <c r="X480" s="50"/>
      <c r="Y480" s="50"/>
      <c r="Z480" s="50"/>
      <c r="AA480" s="50"/>
      <c r="AB480" s="50"/>
      <c r="AC480" s="50"/>
      <c r="AD480" s="50"/>
      <c r="AE480" s="50"/>
    </row>
    <row r="481" spans="19:31" ht="15">
      <c r="S481" s="50"/>
      <c r="T481" s="50"/>
      <c r="U481" s="50"/>
      <c r="V481" s="50"/>
      <c r="W481" s="50"/>
      <c r="X481" s="50"/>
      <c r="Y481" s="50"/>
      <c r="Z481" s="50"/>
      <c r="AA481" s="50"/>
      <c r="AB481" s="50"/>
      <c r="AC481" s="50"/>
      <c r="AD481" s="50"/>
      <c r="AE481" s="50"/>
    </row>
    <row r="482" spans="19:31" ht="15">
      <c r="S482" s="50"/>
      <c r="T482" s="50"/>
      <c r="U482" s="50"/>
      <c r="V482" s="50"/>
      <c r="W482" s="50"/>
      <c r="X482" s="50"/>
      <c r="Y482" s="50"/>
      <c r="Z482" s="50"/>
      <c r="AA482" s="50"/>
      <c r="AB482" s="50"/>
      <c r="AC482" s="50"/>
      <c r="AD482" s="50"/>
      <c r="AE482" s="50"/>
    </row>
    <row r="483" spans="19:31" ht="15">
      <c r="S483" s="50"/>
      <c r="T483" s="50"/>
      <c r="U483" s="50"/>
      <c r="V483" s="50"/>
      <c r="W483" s="50"/>
      <c r="X483" s="50"/>
      <c r="Y483" s="50"/>
      <c r="Z483" s="50"/>
      <c r="AA483" s="50"/>
      <c r="AB483" s="50"/>
      <c r="AC483" s="50"/>
      <c r="AD483" s="50"/>
      <c r="AE483" s="50"/>
    </row>
    <row r="484" spans="19:31" ht="15">
      <c r="S484" s="50"/>
      <c r="T484" s="50"/>
      <c r="U484" s="50"/>
      <c r="V484" s="50"/>
      <c r="W484" s="50"/>
      <c r="X484" s="50"/>
      <c r="Y484" s="50"/>
      <c r="Z484" s="50"/>
      <c r="AA484" s="50"/>
      <c r="AB484" s="50"/>
      <c r="AC484" s="50"/>
      <c r="AD484" s="50"/>
      <c r="AE484" s="50"/>
    </row>
    <row r="485" spans="19:31" ht="15">
      <c r="S485" s="50"/>
      <c r="T485" s="50"/>
      <c r="U485" s="50"/>
      <c r="V485" s="50"/>
      <c r="W485" s="50"/>
      <c r="X485" s="50"/>
      <c r="Y485" s="50"/>
      <c r="Z485" s="50"/>
      <c r="AA485" s="50"/>
      <c r="AB485" s="50"/>
      <c r="AC485" s="50"/>
      <c r="AD485" s="50"/>
      <c r="AE485" s="50"/>
    </row>
    <row r="486" spans="19:31" ht="15">
      <c r="S486" s="50"/>
      <c r="T486" s="50"/>
      <c r="U486" s="50"/>
      <c r="V486" s="50"/>
      <c r="W486" s="50"/>
      <c r="X486" s="50"/>
      <c r="Y486" s="50"/>
      <c r="Z486" s="50"/>
      <c r="AA486" s="50"/>
      <c r="AB486" s="50"/>
      <c r="AC486" s="50"/>
      <c r="AD486" s="50"/>
      <c r="AE486" s="50"/>
    </row>
    <row r="487" spans="19:31" ht="15">
      <c r="S487" s="50"/>
      <c r="T487" s="50"/>
      <c r="U487" s="50"/>
      <c r="V487" s="50"/>
      <c r="W487" s="50"/>
      <c r="X487" s="50"/>
      <c r="Y487" s="50"/>
      <c r="Z487" s="50"/>
      <c r="AA487" s="50"/>
      <c r="AB487" s="50"/>
      <c r="AC487" s="50"/>
      <c r="AD487" s="50"/>
      <c r="AE487" s="50"/>
    </row>
    <row r="488" spans="19:31" ht="15">
      <c r="S488" s="50"/>
      <c r="T488" s="50"/>
      <c r="U488" s="50"/>
      <c r="V488" s="50"/>
      <c r="W488" s="50"/>
      <c r="X488" s="50"/>
      <c r="Y488" s="50"/>
      <c r="Z488" s="50"/>
      <c r="AA488" s="50"/>
      <c r="AB488" s="50"/>
      <c r="AC488" s="50"/>
      <c r="AD488" s="50"/>
      <c r="AE488" s="50"/>
    </row>
    <row r="489" spans="19:31" ht="15">
      <c r="S489" s="50"/>
      <c r="T489" s="50"/>
      <c r="U489" s="50"/>
      <c r="V489" s="50"/>
      <c r="W489" s="50"/>
      <c r="X489" s="50"/>
      <c r="Y489" s="50"/>
      <c r="Z489" s="50"/>
      <c r="AA489" s="50"/>
      <c r="AB489" s="50"/>
      <c r="AC489" s="50"/>
      <c r="AD489" s="50"/>
      <c r="AE489" s="50"/>
    </row>
    <row r="490" spans="19:31" ht="15">
      <c r="S490" s="50"/>
      <c r="T490" s="50"/>
      <c r="U490" s="50"/>
      <c r="V490" s="50"/>
      <c r="W490" s="50"/>
      <c r="X490" s="50"/>
      <c r="Y490" s="50"/>
      <c r="Z490" s="50"/>
      <c r="AA490" s="50"/>
      <c r="AB490" s="50"/>
      <c r="AC490" s="50"/>
      <c r="AD490" s="50"/>
      <c r="AE490" s="50"/>
    </row>
    <row r="491" spans="19:31" ht="15">
      <c r="S491" s="50"/>
      <c r="T491" s="50"/>
      <c r="U491" s="50"/>
      <c r="V491" s="50"/>
      <c r="W491" s="50"/>
      <c r="X491" s="50"/>
      <c r="Y491" s="50"/>
      <c r="Z491" s="50"/>
      <c r="AA491" s="50"/>
      <c r="AB491" s="50"/>
      <c r="AC491" s="50"/>
      <c r="AD491" s="50"/>
      <c r="AE491" s="50"/>
    </row>
    <row r="492" spans="19:31" ht="15">
      <c r="S492" s="50"/>
      <c r="T492" s="50"/>
      <c r="U492" s="50"/>
      <c r="V492" s="50"/>
      <c r="W492" s="50"/>
      <c r="X492" s="50"/>
      <c r="Y492" s="50"/>
      <c r="Z492" s="50"/>
      <c r="AA492" s="50"/>
      <c r="AB492" s="50"/>
      <c r="AC492" s="50"/>
      <c r="AD492" s="50"/>
      <c r="AE492" s="50"/>
    </row>
    <row r="493" spans="19:31" ht="15">
      <c r="S493" s="50"/>
      <c r="T493" s="50"/>
      <c r="U493" s="50"/>
      <c r="V493" s="50"/>
      <c r="W493" s="50"/>
      <c r="X493" s="50"/>
      <c r="Y493" s="50"/>
      <c r="Z493" s="50"/>
      <c r="AA493" s="50"/>
      <c r="AB493" s="50"/>
      <c r="AC493" s="50"/>
      <c r="AD493" s="50"/>
      <c r="AE493" s="50"/>
    </row>
    <row r="494" spans="19:31" ht="15">
      <c r="S494" s="50"/>
      <c r="T494" s="50"/>
      <c r="U494" s="50"/>
      <c r="V494" s="50"/>
      <c r="W494" s="50"/>
      <c r="X494" s="50"/>
      <c r="Y494" s="50"/>
      <c r="Z494" s="50"/>
      <c r="AA494" s="50"/>
      <c r="AB494" s="50"/>
      <c r="AC494" s="50"/>
      <c r="AD494" s="50"/>
      <c r="AE494" s="50"/>
    </row>
    <row r="495" spans="19:31" ht="15">
      <c r="S495" s="50"/>
      <c r="T495" s="50"/>
      <c r="U495" s="50"/>
      <c r="V495" s="50"/>
      <c r="W495" s="50"/>
      <c r="X495" s="50"/>
      <c r="Y495" s="50"/>
      <c r="Z495" s="50"/>
      <c r="AA495" s="50"/>
      <c r="AB495" s="50"/>
      <c r="AC495" s="50"/>
      <c r="AD495" s="50"/>
      <c r="AE495" s="50"/>
    </row>
    <row r="496" spans="19:31" ht="15">
      <c r="S496" s="50"/>
      <c r="T496" s="50"/>
      <c r="U496" s="50"/>
      <c r="V496" s="50"/>
      <c r="W496" s="50"/>
      <c r="X496" s="50"/>
      <c r="Y496" s="50"/>
      <c r="Z496" s="50"/>
      <c r="AA496" s="50"/>
      <c r="AB496" s="50"/>
      <c r="AC496" s="50"/>
      <c r="AD496" s="50"/>
      <c r="AE496" s="50"/>
    </row>
    <row r="497" spans="19:31" ht="15">
      <c r="S497" s="50"/>
      <c r="T497" s="50"/>
      <c r="U497" s="50"/>
      <c r="V497" s="50"/>
      <c r="W497" s="50"/>
      <c r="X497" s="50"/>
      <c r="Y497" s="50"/>
      <c r="Z497" s="50"/>
      <c r="AA497" s="50"/>
      <c r="AB497" s="50"/>
      <c r="AC497" s="50"/>
      <c r="AD497" s="50"/>
      <c r="AE497" s="50"/>
    </row>
    <row r="498" spans="19:31" ht="15">
      <c r="S498" s="50"/>
      <c r="T498" s="50"/>
      <c r="U498" s="50"/>
      <c r="V498" s="50"/>
      <c r="W498" s="50"/>
      <c r="X498" s="50"/>
      <c r="Y498" s="50"/>
      <c r="Z498" s="50"/>
      <c r="AA498" s="50"/>
      <c r="AB498" s="50"/>
      <c r="AC498" s="50"/>
      <c r="AD498" s="50"/>
      <c r="AE498" s="50"/>
    </row>
    <row r="499" spans="19:31" ht="15">
      <c r="S499" s="50"/>
      <c r="T499" s="50"/>
      <c r="U499" s="50"/>
      <c r="V499" s="50"/>
      <c r="W499" s="50"/>
      <c r="X499" s="50"/>
      <c r="Y499" s="50"/>
      <c r="Z499" s="50"/>
      <c r="AA499" s="50"/>
      <c r="AB499" s="50"/>
      <c r="AC499" s="50"/>
      <c r="AD499" s="50"/>
      <c r="AE499" s="50"/>
    </row>
    <row r="500" spans="19:31" ht="15">
      <c r="S500" s="50"/>
      <c r="T500" s="50"/>
      <c r="U500" s="50"/>
      <c r="V500" s="50"/>
      <c r="W500" s="50"/>
      <c r="X500" s="50"/>
      <c r="Y500" s="50"/>
      <c r="Z500" s="50"/>
      <c r="AA500" s="50"/>
      <c r="AB500" s="50"/>
      <c r="AC500" s="50"/>
      <c r="AD500" s="50"/>
      <c r="AE500" s="50"/>
    </row>
    <row r="501" spans="19:31" ht="15">
      <c r="S501" s="50"/>
      <c r="T501" s="50"/>
      <c r="U501" s="50"/>
      <c r="V501" s="50"/>
      <c r="W501" s="50"/>
      <c r="X501" s="50"/>
      <c r="Y501" s="50"/>
      <c r="Z501" s="50"/>
      <c r="AA501" s="50"/>
      <c r="AB501" s="50"/>
      <c r="AC501" s="50"/>
      <c r="AD501" s="50"/>
      <c r="AE501" s="50"/>
    </row>
    <row r="502" spans="19:31" ht="15">
      <c r="S502" s="50"/>
      <c r="T502" s="50"/>
      <c r="U502" s="50"/>
      <c r="V502" s="50"/>
      <c r="W502" s="50"/>
      <c r="X502" s="50"/>
      <c r="Y502" s="50"/>
      <c r="Z502" s="50"/>
      <c r="AA502" s="50"/>
      <c r="AB502" s="50"/>
      <c r="AC502" s="50"/>
      <c r="AD502" s="50"/>
      <c r="AE502" s="50"/>
    </row>
    <row r="503" spans="19:31" ht="15">
      <c r="S503" s="50"/>
      <c r="T503" s="50"/>
      <c r="U503" s="50"/>
      <c r="V503" s="50"/>
      <c r="W503" s="50"/>
      <c r="X503" s="50"/>
      <c r="Y503" s="50"/>
      <c r="Z503" s="50"/>
      <c r="AA503" s="50"/>
      <c r="AB503" s="50"/>
      <c r="AC503" s="50"/>
      <c r="AD503" s="50"/>
      <c r="AE503" s="50"/>
    </row>
    <row r="504" spans="19:31" ht="15">
      <c r="S504" s="50"/>
      <c r="T504" s="50"/>
      <c r="U504" s="50"/>
      <c r="V504" s="50"/>
      <c r="W504" s="50"/>
      <c r="X504" s="50"/>
      <c r="Y504" s="50"/>
      <c r="Z504" s="50"/>
      <c r="AA504" s="50"/>
      <c r="AB504" s="50"/>
      <c r="AC504" s="50"/>
      <c r="AD504" s="50"/>
      <c r="AE504" s="50"/>
    </row>
    <row r="505" spans="19:31" ht="15">
      <c r="S505" s="50"/>
      <c r="T505" s="50"/>
      <c r="U505" s="50"/>
      <c r="V505" s="50"/>
      <c r="W505" s="50"/>
      <c r="X505" s="50"/>
      <c r="Y505" s="50"/>
      <c r="Z505" s="50"/>
      <c r="AA505" s="50"/>
      <c r="AB505" s="50"/>
      <c r="AC505" s="50"/>
      <c r="AD505" s="50"/>
      <c r="AE505" s="50"/>
    </row>
    <row r="506" spans="19:31" ht="15">
      <c r="S506" s="50"/>
      <c r="T506" s="50"/>
      <c r="U506" s="50"/>
      <c r="V506" s="50"/>
      <c r="W506" s="50"/>
      <c r="X506" s="50"/>
      <c r="Y506" s="50"/>
      <c r="Z506" s="50"/>
      <c r="AA506" s="50"/>
      <c r="AB506" s="50"/>
      <c r="AC506" s="50"/>
      <c r="AD506" s="50"/>
      <c r="AE506" s="50"/>
    </row>
    <row r="507" spans="19:31" ht="15">
      <c r="S507" s="50"/>
      <c r="T507" s="50"/>
      <c r="U507" s="50"/>
      <c r="V507" s="50"/>
      <c r="W507" s="50"/>
      <c r="X507" s="50"/>
      <c r="Y507" s="50"/>
      <c r="Z507" s="50"/>
      <c r="AA507" s="50"/>
      <c r="AB507" s="50"/>
      <c r="AC507" s="50"/>
      <c r="AD507" s="50"/>
      <c r="AE507" s="50"/>
    </row>
    <row r="508" spans="19:31" ht="15">
      <c r="S508" s="50"/>
      <c r="T508" s="50"/>
      <c r="U508" s="50"/>
      <c r="V508" s="50"/>
      <c r="W508" s="50"/>
      <c r="X508" s="50"/>
      <c r="Y508" s="50"/>
      <c r="Z508" s="50"/>
      <c r="AA508" s="50"/>
      <c r="AB508" s="50"/>
      <c r="AC508" s="50"/>
      <c r="AD508" s="50"/>
      <c r="AE508" s="50"/>
    </row>
    <row r="509" spans="19:31" ht="15">
      <c r="S509" s="50"/>
      <c r="T509" s="50"/>
      <c r="U509" s="50"/>
      <c r="V509" s="50"/>
      <c r="W509" s="50"/>
      <c r="X509" s="50"/>
      <c r="Y509" s="50"/>
      <c r="Z509" s="50"/>
      <c r="AA509" s="50"/>
      <c r="AB509" s="50"/>
      <c r="AC509" s="50"/>
      <c r="AD509" s="50"/>
      <c r="AE509" s="50"/>
    </row>
    <row r="510" spans="19:31" ht="15">
      <c r="S510" s="50"/>
      <c r="T510" s="50"/>
      <c r="U510" s="50"/>
      <c r="V510" s="50"/>
      <c r="W510" s="50"/>
      <c r="X510" s="50"/>
      <c r="Y510" s="50"/>
      <c r="Z510" s="50"/>
      <c r="AA510" s="50"/>
      <c r="AB510" s="50"/>
      <c r="AC510" s="50"/>
      <c r="AD510" s="50"/>
      <c r="AE510" s="50"/>
    </row>
    <row r="511" spans="19:31" ht="15">
      <c r="S511" s="50"/>
      <c r="T511" s="50"/>
      <c r="U511" s="50"/>
      <c r="V511" s="50"/>
      <c r="W511" s="50"/>
      <c r="X511" s="50"/>
      <c r="Y511" s="50"/>
      <c r="Z511" s="50"/>
      <c r="AA511" s="50"/>
      <c r="AB511" s="50"/>
      <c r="AC511" s="50"/>
      <c r="AD511" s="50"/>
      <c r="AE511" s="50"/>
    </row>
    <row r="512" spans="19:31" ht="15">
      <c r="S512" s="50"/>
      <c r="T512" s="50"/>
      <c r="U512" s="50"/>
      <c r="V512" s="50"/>
      <c r="W512" s="50"/>
      <c r="X512" s="50"/>
      <c r="Y512" s="50"/>
      <c r="Z512" s="50"/>
      <c r="AA512" s="50"/>
      <c r="AB512" s="50"/>
      <c r="AC512" s="50"/>
      <c r="AD512" s="50"/>
      <c r="AE512" s="50"/>
    </row>
    <row r="513" spans="19:31" ht="15">
      <c r="S513" s="50"/>
      <c r="T513" s="50"/>
      <c r="U513" s="50"/>
      <c r="V513" s="50"/>
      <c r="W513" s="50"/>
      <c r="X513" s="50"/>
      <c r="Y513" s="50"/>
      <c r="Z513" s="50"/>
      <c r="AA513" s="50"/>
      <c r="AB513" s="50"/>
      <c r="AC513" s="50"/>
      <c r="AD513" s="50"/>
      <c r="AE513" s="50"/>
    </row>
    <row r="514" spans="19:31" ht="15">
      <c r="S514" s="50"/>
      <c r="T514" s="50"/>
      <c r="U514" s="50"/>
      <c r="V514" s="50"/>
      <c r="W514" s="50"/>
      <c r="X514" s="50"/>
      <c r="Y514" s="50"/>
      <c r="Z514" s="50"/>
      <c r="AA514" s="50"/>
      <c r="AB514" s="50"/>
      <c r="AC514" s="50"/>
      <c r="AD514" s="50"/>
      <c r="AE514" s="50"/>
    </row>
    <row r="515" spans="19:31" ht="15">
      <c r="S515" s="50"/>
      <c r="T515" s="50"/>
      <c r="U515" s="50"/>
      <c r="V515" s="50"/>
      <c r="W515" s="50"/>
      <c r="X515" s="50"/>
      <c r="Y515" s="50"/>
      <c r="Z515" s="50"/>
      <c r="AA515" s="50"/>
      <c r="AB515" s="50"/>
      <c r="AC515" s="50"/>
      <c r="AD515" s="50"/>
      <c r="AE515" s="50"/>
    </row>
    <row r="516" spans="19:31" ht="15">
      <c r="S516" s="50"/>
      <c r="T516" s="50"/>
      <c r="U516" s="50"/>
      <c r="V516" s="50"/>
      <c r="W516" s="50"/>
      <c r="X516" s="50"/>
      <c r="Y516" s="50"/>
      <c r="Z516" s="50"/>
      <c r="AA516" s="50"/>
      <c r="AB516" s="50"/>
      <c r="AC516" s="50"/>
      <c r="AD516" s="50"/>
      <c r="AE516" s="50"/>
    </row>
    <row r="517" spans="19:31" ht="15">
      <c r="S517" s="50"/>
      <c r="T517" s="50"/>
      <c r="U517" s="50"/>
      <c r="V517" s="50"/>
      <c r="W517" s="50"/>
      <c r="X517" s="50"/>
      <c r="Y517" s="50"/>
      <c r="Z517" s="50"/>
      <c r="AA517" s="50"/>
      <c r="AB517" s="50"/>
      <c r="AC517" s="50"/>
      <c r="AD517" s="50"/>
      <c r="AE517" s="50"/>
    </row>
    <row r="518" spans="19:31" ht="15">
      <c r="S518" s="50"/>
      <c r="T518" s="50"/>
      <c r="U518" s="50"/>
      <c r="V518" s="50"/>
      <c r="W518" s="50"/>
      <c r="X518" s="50"/>
      <c r="Y518" s="50"/>
      <c r="Z518" s="50"/>
      <c r="AA518" s="50"/>
      <c r="AB518" s="50"/>
      <c r="AC518" s="50"/>
      <c r="AD518" s="50"/>
      <c r="AE518" s="50"/>
    </row>
    <row r="519" spans="19:31" ht="15">
      <c r="S519" s="50"/>
      <c r="T519" s="50"/>
      <c r="U519" s="50"/>
      <c r="V519" s="50"/>
      <c r="W519" s="50"/>
      <c r="X519" s="50"/>
      <c r="Y519" s="50"/>
      <c r="Z519" s="50"/>
      <c r="AA519" s="50"/>
      <c r="AB519" s="50"/>
      <c r="AC519" s="50"/>
      <c r="AD519" s="50"/>
      <c r="AE519" s="50"/>
    </row>
    <row r="520" spans="19:31" ht="15">
      <c r="S520" s="50"/>
      <c r="T520" s="50"/>
      <c r="U520" s="50"/>
      <c r="V520" s="50"/>
      <c r="W520" s="50"/>
      <c r="X520" s="50"/>
      <c r="Y520" s="50"/>
      <c r="Z520" s="50"/>
      <c r="AA520" s="50"/>
      <c r="AB520" s="50"/>
      <c r="AC520" s="50"/>
      <c r="AD520" s="50"/>
      <c r="AE520" s="50"/>
    </row>
    <row r="521" spans="19:31" ht="15">
      <c r="S521" s="50"/>
      <c r="T521" s="50"/>
      <c r="U521" s="50"/>
      <c r="V521" s="50"/>
      <c r="W521" s="50"/>
      <c r="X521" s="50"/>
      <c r="Y521" s="50"/>
      <c r="Z521" s="50"/>
      <c r="AA521" s="50"/>
      <c r="AB521" s="50"/>
      <c r="AC521" s="50"/>
      <c r="AD521" s="50"/>
      <c r="AE521" s="50"/>
    </row>
    <row r="522" spans="19:31" ht="15">
      <c r="S522" s="50"/>
      <c r="T522" s="50"/>
      <c r="U522" s="50"/>
      <c r="V522" s="50"/>
      <c r="W522" s="50"/>
      <c r="X522" s="50"/>
      <c r="Y522" s="50"/>
      <c r="Z522" s="50"/>
      <c r="AA522" s="50"/>
      <c r="AB522" s="50"/>
      <c r="AC522" s="50"/>
      <c r="AD522" s="50"/>
      <c r="AE522" s="50"/>
    </row>
    <row r="523" spans="19:31" ht="15">
      <c r="S523" s="50"/>
      <c r="T523" s="50"/>
      <c r="U523" s="50"/>
      <c r="V523" s="50"/>
      <c r="W523" s="50"/>
      <c r="X523" s="50"/>
      <c r="Y523" s="50"/>
      <c r="Z523" s="50"/>
      <c r="AA523" s="50"/>
      <c r="AB523" s="50"/>
      <c r="AC523" s="50"/>
      <c r="AD523" s="50"/>
      <c r="AE523" s="50"/>
    </row>
    <row r="524" spans="19:31" ht="15">
      <c r="S524" s="50"/>
      <c r="T524" s="50"/>
      <c r="U524" s="50"/>
      <c r="V524" s="50"/>
      <c r="W524" s="50"/>
      <c r="X524" s="50"/>
      <c r="Y524" s="50"/>
      <c r="Z524" s="50"/>
      <c r="AA524" s="50"/>
      <c r="AB524" s="50"/>
      <c r="AC524" s="50"/>
      <c r="AD524" s="50"/>
      <c r="AE524" s="50"/>
    </row>
    <row r="525" spans="19:31" ht="15">
      <c r="S525" s="50"/>
      <c r="T525" s="50"/>
      <c r="U525" s="50"/>
      <c r="V525" s="50"/>
      <c r="W525" s="50"/>
      <c r="X525" s="50"/>
      <c r="Y525" s="50"/>
      <c r="Z525" s="50"/>
      <c r="AA525" s="50"/>
      <c r="AB525" s="50"/>
      <c r="AC525" s="50"/>
      <c r="AD525" s="50"/>
      <c r="AE525" s="50"/>
    </row>
    <row r="526" spans="19:31" ht="15">
      <c r="S526" s="50"/>
      <c r="T526" s="50"/>
      <c r="U526" s="50"/>
      <c r="V526" s="50"/>
      <c r="W526" s="50"/>
      <c r="X526" s="50"/>
      <c r="Y526" s="50"/>
      <c r="Z526" s="50"/>
      <c r="AA526" s="50"/>
      <c r="AB526" s="50"/>
      <c r="AC526" s="50"/>
      <c r="AD526" s="50"/>
      <c r="AE526" s="50"/>
    </row>
    <row r="527" spans="19:31" ht="15">
      <c r="S527" s="50"/>
      <c r="T527" s="50"/>
      <c r="U527" s="50"/>
      <c r="V527" s="50"/>
      <c r="W527" s="50"/>
      <c r="X527" s="50"/>
      <c r="Y527" s="50"/>
      <c r="Z527" s="50"/>
      <c r="AA527" s="50"/>
      <c r="AB527" s="50"/>
      <c r="AC527" s="50"/>
      <c r="AD527" s="50"/>
      <c r="AE527" s="50"/>
    </row>
    <row r="528" spans="19:31" ht="15">
      <c r="S528" s="50"/>
      <c r="T528" s="50"/>
      <c r="U528" s="50"/>
      <c r="V528" s="50"/>
      <c r="W528" s="50"/>
      <c r="X528" s="50"/>
      <c r="Y528" s="50"/>
      <c r="Z528" s="50"/>
      <c r="AA528" s="50"/>
      <c r="AB528" s="50"/>
      <c r="AC528" s="50"/>
      <c r="AD528" s="50"/>
      <c r="AE528" s="50"/>
    </row>
    <row r="529" spans="19:31" ht="15">
      <c r="S529" s="50"/>
      <c r="T529" s="50"/>
      <c r="U529" s="50"/>
      <c r="V529" s="50"/>
      <c r="W529" s="50"/>
      <c r="X529" s="50"/>
      <c r="Y529" s="50"/>
      <c r="Z529" s="50"/>
      <c r="AA529" s="50"/>
      <c r="AB529" s="50"/>
      <c r="AC529" s="50"/>
      <c r="AD529" s="50"/>
      <c r="AE529" s="50"/>
    </row>
    <row r="530" spans="19:31" ht="15">
      <c r="S530" s="50"/>
      <c r="T530" s="50"/>
      <c r="U530" s="50"/>
      <c r="V530" s="50"/>
      <c r="W530" s="50"/>
      <c r="X530" s="50"/>
      <c r="Y530" s="50"/>
      <c r="Z530" s="50"/>
      <c r="AA530" s="50"/>
      <c r="AB530" s="50"/>
      <c r="AC530" s="50"/>
      <c r="AD530" s="50"/>
      <c r="AE530" s="50"/>
    </row>
    <row r="531" spans="19:31" ht="15">
      <c r="S531" s="50"/>
      <c r="T531" s="50"/>
      <c r="U531" s="50"/>
      <c r="V531" s="50"/>
      <c r="W531" s="50"/>
      <c r="X531" s="50"/>
      <c r="Y531" s="50"/>
      <c r="Z531" s="50"/>
      <c r="AA531" s="50"/>
      <c r="AB531" s="50"/>
      <c r="AC531" s="50"/>
      <c r="AD531" s="50"/>
      <c r="AE531" s="50"/>
    </row>
    <row r="532" spans="19:31" ht="15">
      <c r="S532" s="50"/>
      <c r="T532" s="50"/>
      <c r="U532" s="50"/>
      <c r="V532" s="50"/>
      <c r="W532" s="50"/>
      <c r="X532" s="50"/>
      <c r="Y532" s="50"/>
      <c r="Z532" s="50"/>
      <c r="AA532" s="50"/>
      <c r="AB532" s="50"/>
      <c r="AC532" s="50"/>
      <c r="AD532" s="50"/>
      <c r="AE532" s="50"/>
    </row>
    <row r="533" spans="19:31" ht="15">
      <c r="S533" s="50"/>
      <c r="T533" s="50"/>
      <c r="U533" s="50"/>
      <c r="V533" s="50"/>
      <c r="W533" s="50"/>
      <c r="X533" s="50"/>
      <c r="Y533" s="50"/>
      <c r="Z533" s="50"/>
      <c r="AA533" s="50"/>
      <c r="AB533" s="50"/>
      <c r="AC533" s="50"/>
      <c r="AD533" s="50"/>
      <c r="AE533" s="50"/>
    </row>
    <row r="534" spans="19:31" ht="15">
      <c r="S534" s="50"/>
      <c r="T534" s="50"/>
      <c r="U534" s="50"/>
      <c r="V534" s="50"/>
      <c r="W534" s="50"/>
      <c r="X534" s="50"/>
      <c r="Y534" s="50"/>
      <c r="Z534" s="50"/>
      <c r="AA534" s="50"/>
      <c r="AB534" s="50"/>
      <c r="AC534" s="50"/>
      <c r="AD534" s="50"/>
      <c r="AE534" s="50"/>
    </row>
    <row r="535" spans="19:31" ht="15">
      <c r="S535" s="50"/>
      <c r="T535" s="50"/>
      <c r="U535" s="50"/>
      <c r="V535" s="50"/>
      <c r="W535" s="50"/>
      <c r="X535" s="50"/>
      <c r="Y535" s="50"/>
      <c r="Z535" s="50"/>
      <c r="AA535" s="50"/>
      <c r="AB535" s="50"/>
      <c r="AC535" s="50"/>
      <c r="AD535" s="50"/>
      <c r="AE535" s="50"/>
    </row>
    <row r="536" spans="19:31" ht="15">
      <c r="S536" s="50"/>
      <c r="T536" s="50"/>
      <c r="U536" s="50"/>
      <c r="V536" s="50"/>
      <c r="W536" s="50"/>
      <c r="X536" s="50"/>
      <c r="Y536" s="50"/>
      <c r="Z536" s="50"/>
      <c r="AA536" s="50"/>
      <c r="AB536" s="50"/>
      <c r="AC536" s="50"/>
      <c r="AD536" s="50"/>
      <c r="AE536" s="50"/>
    </row>
    <row r="537" spans="19:31" ht="15">
      <c r="S537" s="50"/>
      <c r="T537" s="50"/>
      <c r="U537" s="50"/>
      <c r="V537" s="50"/>
      <c r="W537" s="50"/>
      <c r="X537" s="50"/>
      <c r="Y537" s="50"/>
      <c r="Z537" s="50"/>
      <c r="AA537" s="50"/>
      <c r="AB537" s="50"/>
      <c r="AC537" s="50"/>
      <c r="AD537" s="50"/>
      <c r="AE537" s="50"/>
    </row>
    <row r="538" spans="19:31" ht="15">
      <c r="S538" s="50"/>
      <c r="T538" s="50"/>
      <c r="U538" s="50"/>
      <c r="V538" s="50"/>
      <c r="W538" s="50"/>
      <c r="X538" s="50"/>
      <c r="Y538" s="50"/>
      <c r="Z538" s="50"/>
      <c r="AA538" s="50"/>
      <c r="AB538" s="50"/>
      <c r="AC538" s="50"/>
      <c r="AD538" s="50"/>
      <c r="AE538" s="50"/>
    </row>
    <row r="539" spans="19:31" ht="15">
      <c r="S539" s="50"/>
      <c r="T539" s="50"/>
      <c r="U539" s="50"/>
      <c r="V539" s="50"/>
      <c r="W539" s="50"/>
      <c r="X539" s="50"/>
      <c r="Y539" s="50"/>
      <c r="Z539" s="50"/>
      <c r="AA539" s="50"/>
      <c r="AB539" s="50"/>
      <c r="AC539" s="50"/>
      <c r="AD539" s="50"/>
      <c r="AE539" s="50"/>
    </row>
    <row r="540" spans="19:31" ht="15">
      <c r="S540" s="50"/>
      <c r="T540" s="50"/>
      <c r="U540" s="50"/>
      <c r="V540" s="50"/>
      <c r="W540" s="50"/>
      <c r="X540" s="50"/>
      <c r="Y540" s="50"/>
      <c r="Z540" s="50"/>
      <c r="AA540" s="50"/>
      <c r="AB540" s="50"/>
      <c r="AC540" s="50"/>
      <c r="AD540" s="50"/>
      <c r="AE540" s="50"/>
    </row>
    <row r="541" spans="19:31" ht="15">
      <c r="S541" s="50"/>
      <c r="T541" s="50"/>
      <c r="U541" s="50"/>
      <c r="V541" s="50"/>
      <c r="W541" s="50"/>
      <c r="X541" s="50"/>
      <c r="Y541" s="50"/>
      <c r="Z541" s="50"/>
      <c r="AA541" s="50"/>
      <c r="AB541" s="50"/>
      <c r="AC541" s="50"/>
      <c r="AD541" s="50"/>
      <c r="AE541" s="50"/>
    </row>
    <row r="542" spans="19:31" ht="15">
      <c r="S542" s="50"/>
      <c r="T542" s="50"/>
      <c r="U542" s="50"/>
      <c r="V542" s="50"/>
      <c r="W542" s="50"/>
      <c r="X542" s="50"/>
      <c r="Y542" s="50"/>
      <c r="Z542" s="50"/>
      <c r="AA542" s="50"/>
      <c r="AB542" s="50"/>
      <c r="AC542" s="50"/>
      <c r="AD542" s="50"/>
      <c r="AE542" s="50"/>
    </row>
    <row r="543" spans="19:31" ht="15">
      <c r="S543" s="50"/>
      <c r="T543" s="50"/>
      <c r="U543" s="50"/>
      <c r="V543" s="50"/>
      <c r="W543" s="50"/>
      <c r="X543" s="50"/>
      <c r="Y543" s="50"/>
      <c r="Z543" s="50"/>
      <c r="AA543" s="50"/>
      <c r="AB543" s="50"/>
      <c r="AC543" s="50"/>
      <c r="AD543" s="50"/>
      <c r="AE543" s="50"/>
    </row>
    <row r="544" spans="19:31" ht="15">
      <c r="S544" s="50"/>
      <c r="T544" s="50"/>
      <c r="U544" s="50"/>
      <c r="V544" s="50"/>
      <c r="W544" s="50"/>
      <c r="X544" s="50"/>
      <c r="Y544" s="50"/>
      <c r="Z544" s="50"/>
      <c r="AA544" s="50"/>
      <c r="AB544" s="50"/>
      <c r="AC544" s="50"/>
      <c r="AD544" s="50"/>
      <c r="AE544" s="50"/>
    </row>
    <row r="545" spans="19:31" ht="15">
      <c r="S545" s="50"/>
      <c r="T545" s="50"/>
      <c r="U545" s="50"/>
      <c r="V545" s="50"/>
      <c r="W545" s="50"/>
      <c r="X545" s="50"/>
      <c r="Y545" s="50"/>
      <c r="Z545" s="50"/>
      <c r="AA545" s="50"/>
      <c r="AB545" s="50"/>
      <c r="AC545" s="50"/>
      <c r="AD545" s="50"/>
      <c r="AE545" s="50"/>
    </row>
    <row r="546" spans="19:31" ht="15">
      <c r="S546" s="50"/>
      <c r="T546" s="50"/>
      <c r="U546" s="50"/>
      <c r="V546" s="50"/>
      <c r="W546" s="50"/>
      <c r="X546" s="50"/>
      <c r="Y546" s="50"/>
      <c r="Z546" s="50"/>
      <c r="AA546" s="50"/>
      <c r="AB546" s="50"/>
      <c r="AC546" s="50"/>
      <c r="AD546" s="50"/>
      <c r="AE546" s="50"/>
    </row>
    <row r="547" spans="19:31" ht="15">
      <c r="S547" s="50"/>
      <c r="T547" s="50"/>
      <c r="U547" s="50"/>
      <c r="V547" s="50"/>
      <c r="W547" s="50"/>
      <c r="X547" s="50"/>
      <c r="Y547" s="50"/>
      <c r="Z547" s="50"/>
      <c r="AA547" s="50"/>
      <c r="AB547" s="50"/>
      <c r="AC547" s="50"/>
      <c r="AD547" s="50"/>
      <c r="AE547" s="50"/>
    </row>
    <row r="548" spans="19:31" ht="15">
      <c r="S548" s="50"/>
      <c r="T548" s="50"/>
      <c r="U548" s="50"/>
      <c r="V548" s="50"/>
      <c r="W548" s="50"/>
      <c r="X548" s="50"/>
      <c r="Y548" s="50"/>
      <c r="Z548" s="50"/>
      <c r="AA548" s="50"/>
      <c r="AB548" s="50"/>
      <c r="AC548" s="50"/>
      <c r="AD548" s="50"/>
      <c r="AE548" s="50"/>
    </row>
    <row r="549" spans="19:31" ht="15">
      <c r="S549" s="50"/>
      <c r="T549" s="50"/>
      <c r="U549" s="50"/>
      <c r="V549" s="50"/>
      <c r="W549" s="50"/>
      <c r="X549" s="50"/>
      <c r="Y549" s="50"/>
      <c r="Z549" s="50"/>
      <c r="AA549" s="50"/>
      <c r="AB549" s="50"/>
      <c r="AC549" s="50"/>
      <c r="AD549" s="50"/>
      <c r="AE549" s="50"/>
    </row>
    <row r="550" spans="19:31" ht="15">
      <c r="S550" s="50"/>
      <c r="T550" s="50"/>
      <c r="U550" s="50"/>
      <c r="V550" s="50"/>
      <c r="W550" s="50"/>
      <c r="X550" s="50"/>
      <c r="Y550" s="50"/>
      <c r="Z550" s="50"/>
      <c r="AA550" s="50"/>
      <c r="AB550" s="50"/>
      <c r="AC550" s="50"/>
      <c r="AD550" s="50"/>
      <c r="AE550" s="50"/>
    </row>
    <row r="551" spans="19:31" ht="15">
      <c r="S551" s="50"/>
      <c r="T551" s="50"/>
      <c r="U551" s="50"/>
      <c r="V551" s="50"/>
      <c r="W551" s="50"/>
      <c r="X551" s="50"/>
      <c r="Y551" s="50"/>
      <c r="Z551" s="50"/>
      <c r="AA551" s="50"/>
      <c r="AB551" s="50"/>
      <c r="AC551" s="50"/>
      <c r="AD551" s="50"/>
      <c r="AE551" s="50"/>
    </row>
    <row r="552" spans="19:31" ht="15">
      <c r="S552" s="50"/>
      <c r="T552" s="50"/>
      <c r="U552" s="50"/>
      <c r="V552" s="50"/>
      <c r="W552" s="50"/>
      <c r="X552" s="50"/>
      <c r="Y552" s="50"/>
      <c r="Z552" s="50"/>
      <c r="AA552" s="50"/>
      <c r="AB552" s="50"/>
      <c r="AC552" s="50"/>
      <c r="AD552" s="50"/>
      <c r="AE552" s="50"/>
    </row>
    <row r="553" spans="19:31" ht="15">
      <c r="S553" s="50"/>
      <c r="T553" s="50"/>
      <c r="U553" s="50"/>
      <c r="V553" s="50"/>
      <c r="W553" s="50"/>
      <c r="X553" s="50"/>
      <c r="Y553" s="50"/>
      <c r="Z553" s="50"/>
      <c r="AA553" s="50"/>
      <c r="AB553" s="50"/>
      <c r="AC553" s="50"/>
      <c r="AD553" s="50"/>
      <c r="AE553" s="50"/>
    </row>
    <row r="554" spans="19:31" ht="15">
      <c r="S554" s="50"/>
      <c r="T554" s="50"/>
      <c r="U554" s="50"/>
      <c r="V554" s="50"/>
      <c r="W554" s="50"/>
      <c r="X554" s="50"/>
      <c r="Y554" s="50"/>
      <c r="Z554" s="50"/>
      <c r="AA554" s="50"/>
      <c r="AB554" s="50"/>
      <c r="AC554" s="50"/>
      <c r="AD554" s="50"/>
      <c r="AE554" s="50"/>
    </row>
    <row r="555" spans="19:31" ht="15">
      <c r="S555" s="50"/>
      <c r="T555" s="50"/>
      <c r="U555" s="50"/>
      <c r="V555" s="50"/>
      <c r="W555" s="50"/>
      <c r="X555" s="50"/>
      <c r="Y555" s="50"/>
      <c r="Z555" s="50"/>
      <c r="AA555" s="50"/>
      <c r="AB555" s="50"/>
      <c r="AC555" s="50"/>
      <c r="AD555" s="50"/>
      <c r="AE555" s="50"/>
    </row>
    <row r="556" spans="19:31" ht="15">
      <c r="S556" s="50"/>
      <c r="T556" s="50"/>
      <c r="U556" s="50"/>
      <c r="V556" s="50"/>
      <c r="W556" s="50"/>
      <c r="X556" s="50"/>
      <c r="Y556" s="50"/>
      <c r="Z556" s="50"/>
      <c r="AA556" s="50"/>
      <c r="AB556" s="50"/>
      <c r="AC556" s="50"/>
      <c r="AD556" s="50"/>
      <c r="AE556" s="50"/>
    </row>
    <row r="557" spans="19:31" ht="15">
      <c r="S557" s="50"/>
      <c r="T557" s="50"/>
      <c r="U557" s="50"/>
      <c r="V557" s="50"/>
      <c r="W557" s="50"/>
      <c r="X557" s="50"/>
      <c r="Y557" s="50"/>
      <c r="Z557" s="50"/>
      <c r="AA557" s="50"/>
      <c r="AB557" s="50"/>
      <c r="AC557" s="50"/>
      <c r="AD557" s="50"/>
      <c r="AE557" s="50"/>
    </row>
    <row r="558" spans="19:31" ht="15">
      <c r="S558" s="50"/>
      <c r="T558" s="50"/>
      <c r="U558" s="50"/>
      <c r="V558" s="50"/>
      <c r="W558" s="50"/>
      <c r="X558" s="50"/>
      <c r="Y558" s="50"/>
      <c r="Z558" s="50"/>
      <c r="AA558" s="50"/>
      <c r="AB558" s="50"/>
      <c r="AC558" s="50"/>
      <c r="AD558" s="50"/>
      <c r="AE558" s="50"/>
    </row>
    <row r="559" spans="19:31" ht="15">
      <c r="S559" s="50"/>
      <c r="T559" s="50"/>
      <c r="U559" s="50"/>
      <c r="V559" s="50"/>
      <c r="W559" s="50"/>
      <c r="X559" s="50"/>
      <c r="Y559" s="50"/>
      <c r="Z559" s="50"/>
      <c r="AA559" s="50"/>
      <c r="AB559" s="50"/>
      <c r="AC559" s="50"/>
      <c r="AD559" s="50"/>
      <c r="AE559" s="50"/>
    </row>
    <row r="560" spans="19:31" ht="15">
      <c r="S560" s="50"/>
      <c r="T560" s="50"/>
      <c r="U560" s="50"/>
      <c r="V560" s="50"/>
      <c r="W560" s="50"/>
      <c r="X560" s="50"/>
      <c r="Y560" s="50"/>
      <c r="Z560" s="50"/>
      <c r="AA560" s="50"/>
      <c r="AB560" s="50"/>
      <c r="AC560" s="50"/>
      <c r="AD560" s="50"/>
      <c r="AE560" s="50"/>
    </row>
    <row r="561" spans="19:31" ht="15">
      <c r="S561" s="50"/>
      <c r="T561" s="50"/>
      <c r="U561" s="50"/>
      <c r="V561" s="50"/>
      <c r="W561" s="50"/>
      <c r="X561" s="50"/>
      <c r="Y561" s="50"/>
      <c r="Z561" s="50"/>
      <c r="AA561" s="50"/>
      <c r="AB561" s="50"/>
      <c r="AC561" s="50"/>
      <c r="AD561" s="50"/>
      <c r="AE561" s="50"/>
    </row>
    <row r="562" spans="19:31" ht="15">
      <c r="S562" s="50"/>
      <c r="T562" s="50"/>
      <c r="U562" s="50"/>
      <c r="V562" s="50"/>
      <c r="W562" s="50"/>
      <c r="X562" s="50"/>
      <c r="Y562" s="50"/>
      <c r="Z562" s="50"/>
      <c r="AA562" s="50"/>
      <c r="AB562" s="50"/>
      <c r="AC562" s="50"/>
      <c r="AD562" s="50"/>
      <c r="AE562" s="50"/>
    </row>
    <row r="563" spans="19:31" ht="15">
      <c r="S563" s="50"/>
      <c r="T563" s="50"/>
      <c r="U563" s="50"/>
      <c r="V563" s="50"/>
      <c r="W563" s="50"/>
      <c r="X563" s="50"/>
      <c r="Y563" s="50"/>
      <c r="Z563" s="50"/>
      <c r="AA563" s="50"/>
      <c r="AB563" s="50"/>
      <c r="AC563" s="50"/>
      <c r="AD563" s="50"/>
      <c r="AE563" s="50"/>
    </row>
    <row r="564" spans="19:31" ht="15">
      <c r="S564" s="50"/>
      <c r="T564" s="50"/>
      <c r="U564" s="50"/>
      <c r="V564" s="50"/>
      <c r="W564" s="50"/>
      <c r="X564" s="50"/>
      <c r="Y564" s="50"/>
      <c r="Z564" s="50"/>
      <c r="AA564" s="50"/>
      <c r="AB564" s="50"/>
      <c r="AC564" s="50"/>
      <c r="AD564" s="50"/>
      <c r="AE564" s="50"/>
    </row>
    <row r="565" spans="19:31" ht="15">
      <c r="S565" s="50"/>
      <c r="T565" s="50"/>
      <c r="U565" s="50"/>
      <c r="V565" s="50"/>
      <c r="W565" s="50"/>
      <c r="X565" s="50"/>
      <c r="Y565" s="50"/>
      <c r="Z565" s="50"/>
      <c r="AA565" s="50"/>
      <c r="AB565" s="50"/>
      <c r="AC565" s="50"/>
      <c r="AD565" s="50"/>
      <c r="AE565" s="50"/>
    </row>
    <row r="566" spans="19:31" ht="15">
      <c r="S566" s="50"/>
      <c r="T566" s="50"/>
      <c r="U566" s="50"/>
      <c r="V566" s="50"/>
      <c r="W566" s="50"/>
      <c r="X566" s="50"/>
      <c r="Y566" s="50"/>
      <c r="Z566" s="50"/>
      <c r="AA566" s="50"/>
      <c r="AB566" s="50"/>
      <c r="AC566" s="50"/>
      <c r="AD566" s="50"/>
      <c r="AE566" s="50"/>
    </row>
    <row r="567" spans="19:31" ht="15">
      <c r="S567" s="50"/>
      <c r="T567" s="50"/>
      <c r="U567" s="50"/>
      <c r="V567" s="50"/>
      <c r="W567" s="50"/>
      <c r="X567" s="50"/>
      <c r="Y567" s="50"/>
      <c r="Z567" s="50"/>
      <c r="AA567" s="50"/>
      <c r="AB567" s="50"/>
      <c r="AC567" s="50"/>
      <c r="AD567" s="50"/>
      <c r="AE567" s="50"/>
    </row>
    <row r="568" spans="19:31" ht="15">
      <c r="S568" s="50"/>
      <c r="T568" s="50"/>
      <c r="U568" s="50"/>
      <c r="V568" s="50"/>
      <c r="W568" s="50"/>
      <c r="X568" s="50"/>
      <c r="Y568" s="50"/>
      <c r="Z568" s="50"/>
      <c r="AA568" s="50"/>
      <c r="AB568" s="50"/>
      <c r="AC568" s="50"/>
      <c r="AD568" s="50"/>
      <c r="AE568" s="50"/>
    </row>
    <row r="569" spans="19:31" ht="15">
      <c r="S569" s="50"/>
      <c r="T569" s="50"/>
      <c r="U569" s="50"/>
      <c r="V569" s="50"/>
      <c r="W569" s="50"/>
      <c r="X569" s="50"/>
      <c r="Y569" s="50"/>
      <c r="Z569" s="50"/>
      <c r="AA569" s="50"/>
      <c r="AB569" s="50"/>
      <c r="AC569" s="50"/>
      <c r="AD569" s="50"/>
      <c r="AE569" s="50"/>
    </row>
    <row r="570" spans="19:31" ht="15">
      <c r="S570" s="50"/>
      <c r="T570" s="50"/>
      <c r="U570" s="50"/>
      <c r="V570" s="50"/>
      <c r="W570" s="50"/>
      <c r="X570" s="50"/>
      <c r="Y570" s="50"/>
      <c r="Z570" s="50"/>
      <c r="AA570" s="50"/>
      <c r="AB570" s="50"/>
      <c r="AC570" s="50"/>
      <c r="AD570" s="50"/>
      <c r="AE570" s="50"/>
    </row>
    <row r="571" spans="19:31" ht="15">
      <c r="S571" s="50"/>
      <c r="T571" s="50"/>
      <c r="U571" s="50"/>
      <c r="V571" s="50"/>
      <c r="W571" s="50"/>
      <c r="X571" s="50"/>
      <c r="Y571" s="50"/>
      <c r="Z571" s="50"/>
      <c r="AA571" s="50"/>
      <c r="AB571" s="50"/>
      <c r="AC571" s="50"/>
      <c r="AD571" s="50"/>
      <c r="AE571" s="50"/>
    </row>
    <row r="572" spans="19:31" ht="15">
      <c r="S572" s="50"/>
      <c r="T572" s="50"/>
      <c r="U572" s="50"/>
      <c r="V572" s="50"/>
      <c r="W572" s="50"/>
      <c r="X572" s="50"/>
      <c r="Y572" s="50"/>
      <c r="Z572" s="50"/>
      <c r="AA572" s="50"/>
      <c r="AB572" s="50"/>
      <c r="AC572" s="50"/>
      <c r="AD572" s="50"/>
      <c r="AE572" s="50"/>
    </row>
    <row r="573" spans="19:31" ht="15">
      <c r="S573" s="50"/>
      <c r="T573" s="50"/>
      <c r="U573" s="50"/>
      <c r="V573" s="50"/>
      <c r="W573" s="50"/>
      <c r="X573" s="50"/>
      <c r="Y573" s="50"/>
      <c r="Z573" s="50"/>
      <c r="AA573" s="50"/>
      <c r="AB573" s="50"/>
      <c r="AC573" s="50"/>
      <c r="AD573" s="50"/>
      <c r="AE573" s="50"/>
    </row>
    <row r="574" spans="19:31" ht="15">
      <c r="S574" s="50"/>
      <c r="T574" s="50"/>
      <c r="U574" s="50"/>
      <c r="V574" s="50"/>
      <c r="W574" s="50"/>
      <c r="X574" s="50"/>
      <c r="Y574" s="50"/>
      <c r="Z574" s="50"/>
      <c r="AA574" s="50"/>
      <c r="AB574" s="50"/>
      <c r="AC574" s="50"/>
      <c r="AD574" s="50"/>
      <c r="AE574" s="50"/>
    </row>
    <row r="575" spans="19:31" ht="15">
      <c r="S575" s="50"/>
      <c r="T575" s="50"/>
      <c r="U575" s="50"/>
      <c r="V575" s="50"/>
      <c r="W575" s="50"/>
      <c r="X575" s="50"/>
      <c r="Y575" s="50"/>
      <c r="Z575" s="50"/>
      <c r="AA575" s="50"/>
      <c r="AB575" s="50"/>
      <c r="AC575" s="50"/>
      <c r="AD575" s="50"/>
      <c r="AE575" s="50"/>
    </row>
    <row r="576" spans="19:31" ht="15">
      <c r="S576" s="50"/>
      <c r="T576" s="50"/>
      <c r="U576" s="50"/>
      <c r="V576" s="50"/>
      <c r="W576" s="50"/>
      <c r="X576" s="50"/>
      <c r="Y576" s="50"/>
      <c r="Z576" s="50"/>
      <c r="AA576" s="50"/>
      <c r="AB576" s="50"/>
      <c r="AC576" s="50"/>
      <c r="AD576" s="50"/>
      <c r="AE576" s="50"/>
    </row>
    <row r="577" spans="19:31" ht="15">
      <c r="S577" s="50"/>
      <c r="T577" s="50"/>
      <c r="U577" s="50"/>
      <c r="V577" s="50"/>
      <c r="W577" s="50"/>
      <c r="X577" s="50"/>
      <c r="Y577" s="50"/>
      <c r="Z577" s="50"/>
      <c r="AA577" s="50"/>
      <c r="AB577" s="50"/>
      <c r="AC577" s="50"/>
      <c r="AD577" s="50"/>
      <c r="AE577" s="50"/>
    </row>
    <row r="578" spans="19:31" ht="15">
      <c r="S578" s="50"/>
      <c r="T578" s="50"/>
      <c r="U578" s="50"/>
      <c r="V578" s="50"/>
      <c r="W578" s="50"/>
      <c r="X578" s="50"/>
      <c r="Y578" s="50"/>
      <c r="Z578" s="50"/>
      <c r="AA578" s="50"/>
      <c r="AB578" s="50"/>
      <c r="AC578" s="50"/>
      <c r="AD578" s="50"/>
      <c r="AE578" s="50"/>
    </row>
    <row r="579" spans="19:31" ht="15">
      <c r="S579" s="50"/>
      <c r="T579" s="50"/>
      <c r="U579" s="50"/>
      <c r="V579" s="50"/>
      <c r="W579" s="50"/>
      <c r="X579" s="50"/>
      <c r="Y579" s="50"/>
      <c r="Z579" s="50"/>
      <c r="AA579" s="50"/>
      <c r="AB579" s="50"/>
      <c r="AC579" s="50"/>
      <c r="AD579" s="50"/>
      <c r="AE579" s="50"/>
    </row>
    <row r="580" spans="19:31" ht="15">
      <c r="S580" s="50"/>
      <c r="T580" s="50"/>
      <c r="U580" s="50"/>
      <c r="V580" s="50"/>
      <c r="W580" s="50"/>
      <c r="X580" s="50"/>
      <c r="Y580" s="50"/>
      <c r="Z580" s="50"/>
      <c r="AA580" s="50"/>
      <c r="AB580" s="50"/>
      <c r="AC580" s="50"/>
      <c r="AD580" s="50"/>
      <c r="AE580" s="50"/>
    </row>
    <row r="581" spans="19:31" ht="15">
      <c r="S581" s="50"/>
      <c r="T581" s="50"/>
      <c r="U581" s="50"/>
      <c r="V581" s="50"/>
      <c r="W581" s="50"/>
      <c r="X581" s="50"/>
      <c r="Y581" s="50"/>
      <c r="Z581" s="50"/>
      <c r="AA581" s="50"/>
      <c r="AB581" s="50"/>
      <c r="AC581" s="50"/>
      <c r="AD581" s="50"/>
      <c r="AE581" s="50"/>
    </row>
    <row r="582" spans="19:31" ht="15">
      <c r="S582" s="50"/>
      <c r="T582" s="50"/>
      <c r="U582" s="50"/>
      <c r="V582" s="50"/>
      <c r="W582" s="50"/>
      <c r="X582" s="50"/>
      <c r="Y582" s="50"/>
      <c r="Z582" s="50"/>
      <c r="AA582" s="50"/>
      <c r="AB582" s="50"/>
      <c r="AC582" s="50"/>
      <c r="AD582" s="50"/>
      <c r="AE582" s="50"/>
    </row>
    <row r="583" spans="19:31" ht="15">
      <c r="S583" s="50"/>
      <c r="T583" s="50"/>
      <c r="U583" s="50"/>
      <c r="V583" s="50"/>
      <c r="W583" s="50"/>
      <c r="X583" s="50"/>
      <c r="Y583" s="50"/>
      <c r="Z583" s="50"/>
      <c r="AA583" s="50"/>
      <c r="AB583" s="50"/>
      <c r="AC583" s="50"/>
      <c r="AD583" s="50"/>
      <c r="AE583" s="50"/>
    </row>
    <row r="584" spans="19:31" ht="15">
      <c r="S584" s="50"/>
      <c r="T584" s="50"/>
      <c r="U584" s="50"/>
      <c r="V584" s="50"/>
      <c r="W584" s="50"/>
      <c r="X584" s="50"/>
      <c r="Y584" s="50"/>
      <c r="Z584" s="50"/>
      <c r="AA584" s="50"/>
      <c r="AB584" s="50"/>
      <c r="AC584" s="50"/>
      <c r="AD584" s="50"/>
      <c r="AE584" s="50"/>
    </row>
    <row r="585" spans="19:31" ht="15">
      <c r="S585" s="50"/>
      <c r="T585" s="50"/>
      <c r="U585" s="50"/>
      <c r="V585" s="50"/>
      <c r="W585" s="50"/>
      <c r="X585" s="50"/>
      <c r="Y585" s="50"/>
      <c r="Z585" s="50"/>
      <c r="AA585" s="50"/>
      <c r="AB585" s="50"/>
      <c r="AC585" s="50"/>
      <c r="AD585" s="50"/>
      <c r="AE585" s="50"/>
    </row>
    <row r="586" spans="19:31" ht="15">
      <c r="S586" s="50"/>
      <c r="T586" s="50"/>
      <c r="U586" s="50"/>
      <c r="V586" s="50"/>
      <c r="W586" s="50"/>
      <c r="X586" s="50"/>
      <c r="Y586" s="50"/>
      <c r="Z586" s="50"/>
      <c r="AA586" s="50"/>
      <c r="AB586" s="50"/>
      <c r="AC586" s="50"/>
      <c r="AD586" s="50"/>
      <c r="AE586" s="50"/>
    </row>
    <row r="587" spans="19:31" ht="15">
      <c r="S587" s="50"/>
      <c r="T587" s="50"/>
      <c r="U587" s="50"/>
      <c r="V587" s="50"/>
      <c r="W587" s="50"/>
      <c r="X587" s="50"/>
      <c r="Y587" s="50"/>
      <c r="Z587" s="50"/>
      <c r="AA587" s="50"/>
      <c r="AB587" s="50"/>
      <c r="AC587" s="50"/>
      <c r="AD587" s="50"/>
      <c r="AE587" s="50"/>
    </row>
    <row r="588" spans="19:31" ht="15">
      <c r="S588" s="50"/>
      <c r="T588" s="50"/>
      <c r="U588" s="50"/>
      <c r="V588" s="50"/>
      <c r="W588" s="50"/>
      <c r="X588" s="50"/>
      <c r="Y588" s="50"/>
      <c r="Z588" s="50"/>
      <c r="AA588" s="50"/>
      <c r="AB588" s="50"/>
      <c r="AC588" s="50"/>
      <c r="AD588" s="50"/>
      <c r="AE588" s="50"/>
    </row>
    <row r="589" spans="19:31" ht="15">
      <c r="S589" s="50"/>
      <c r="T589" s="50"/>
      <c r="U589" s="50"/>
      <c r="V589" s="50"/>
      <c r="W589" s="50"/>
      <c r="X589" s="50"/>
      <c r="Y589" s="50"/>
      <c r="Z589" s="50"/>
      <c r="AA589" s="50"/>
      <c r="AB589" s="50"/>
      <c r="AC589" s="50"/>
      <c r="AD589" s="50"/>
      <c r="AE589" s="50"/>
    </row>
    <row r="590" spans="19:31" ht="15">
      <c r="S590" s="50"/>
      <c r="T590" s="50"/>
      <c r="U590" s="50"/>
      <c r="V590" s="50"/>
      <c r="W590" s="50"/>
      <c r="X590" s="50"/>
      <c r="Y590" s="50"/>
      <c r="Z590" s="50"/>
      <c r="AA590" s="50"/>
      <c r="AB590" s="50"/>
      <c r="AC590" s="50"/>
      <c r="AD590" s="50"/>
      <c r="AE590" s="50"/>
    </row>
    <row r="591" spans="19:31" ht="15">
      <c r="S591" s="50"/>
      <c r="T591" s="50"/>
      <c r="U591" s="50"/>
      <c r="V591" s="50"/>
      <c r="W591" s="50"/>
      <c r="X591" s="50"/>
      <c r="Y591" s="50"/>
      <c r="Z591" s="50"/>
      <c r="AA591" s="50"/>
      <c r="AB591" s="50"/>
      <c r="AC591" s="50"/>
      <c r="AD591" s="50"/>
      <c r="AE591" s="50"/>
    </row>
    <row r="592" spans="19:31" ht="15">
      <c r="S592" s="50"/>
      <c r="T592" s="50"/>
      <c r="U592" s="50"/>
      <c r="V592" s="50"/>
      <c r="W592" s="50"/>
      <c r="X592" s="50"/>
      <c r="Y592" s="50"/>
      <c r="Z592" s="50"/>
      <c r="AA592" s="50"/>
      <c r="AB592" s="50"/>
      <c r="AC592" s="50"/>
      <c r="AD592" s="50"/>
      <c r="AE592" s="50"/>
    </row>
    <row r="593" spans="19:31" ht="15">
      <c r="S593" s="50"/>
      <c r="T593" s="50"/>
      <c r="U593" s="50"/>
      <c r="V593" s="50"/>
      <c r="W593" s="50"/>
      <c r="X593" s="50"/>
      <c r="Y593" s="50"/>
      <c r="Z593" s="50"/>
      <c r="AA593" s="50"/>
      <c r="AB593" s="50"/>
      <c r="AC593" s="50"/>
      <c r="AD593" s="50"/>
      <c r="AE593" s="50"/>
    </row>
    <row r="594" spans="19:31" ht="15">
      <c r="S594" s="50"/>
      <c r="T594" s="50"/>
      <c r="U594" s="50"/>
      <c r="V594" s="50"/>
      <c r="W594" s="50"/>
      <c r="X594" s="50"/>
      <c r="Y594" s="50"/>
      <c r="Z594" s="50"/>
      <c r="AA594" s="50"/>
      <c r="AB594" s="50"/>
      <c r="AC594" s="50"/>
      <c r="AD594" s="50"/>
      <c r="AE594" s="50"/>
    </row>
    <row r="595" spans="19:31" ht="15">
      <c r="S595" s="50"/>
      <c r="T595" s="50"/>
      <c r="U595" s="50"/>
      <c r="V595" s="50"/>
      <c r="W595" s="50"/>
      <c r="X595" s="50"/>
      <c r="Y595" s="50"/>
      <c r="Z595" s="50"/>
      <c r="AA595" s="50"/>
      <c r="AB595" s="50"/>
      <c r="AC595" s="50"/>
      <c r="AD595" s="50"/>
      <c r="AE595" s="50"/>
    </row>
    <row r="596" spans="19:31" ht="15">
      <c r="S596" s="50"/>
      <c r="T596" s="50"/>
      <c r="U596" s="50"/>
      <c r="V596" s="50"/>
      <c r="W596" s="50"/>
      <c r="X596" s="50"/>
      <c r="Y596" s="50"/>
      <c r="Z596" s="50"/>
      <c r="AA596" s="50"/>
      <c r="AB596" s="50"/>
      <c r="AC596" s="50"/>
      <c r="AD596" s="50"/>
      <c r="AE596" s="50"/>
    </row>
    <row r="597" spans="19:31" ht="15">
      <c r="S597" s="50"/>
      <c r="T597" s="50"/>
      <c r="U597" s="50"/>
      <c r="V597" s="50"/>
      <c r="W597" s="50"/>
      <c r="X597" s="50"/>
      <c r="Y597" s="50"/>
      <c r="Z597" s="50"/>
      <c r="AA597" s="50"/>
      <c r="AB597" s="50"/>
      <c r="AC597" s="50"/>
      <c r="AD597" s="50"/>
      <c r="AE597" s="50"/>
    </row>
    <row r="598" spans="19:31" ht="15">
      <c r="S598" s="50"/>
      <c r="T598" s="50"/>
      <c r="U598" s="50"/>
      <c r="V598" s="50"/>
      <c r="W598" s="50"/>
      <c r="X598" s="50"/>
      <c r="Y598" s="50"/>
      <c r="Z598" s="50"/>
      <c r="AA598" s="50"/>
      <c r="AB598" s="50"/>
      <c r="AC598" s="50"/>
      <c r="AD598" s="50"/>
      <c r="AE598" s="50"/>
    </row>
    <row r="599" spans="19:31" ht="15">
      <c r="S599" s="50"/>
      <c r="T599" s="50"/>
      <c r="U599" s="50"/>
      <c r="V599" s="50"/>
      <c r="W599" s="50"/>
      <c r="X599" s="50"/>
      <c r="Y599" s="50"/>
      <c r="Z599" s="50"/>
      <c r="AA599" s="50"/>
      <c r="AB599" s="50"/>
      <c r="AC599" s="50"/>
      <c r="AD599" s="50"/>
      <c r="AE599" s="50"/>
    </row>
    <row r="600" spans="19:31" ht="15">
      <c r="S600" s="50"/>
      <c r="T600" s="50"/>
      <c r="U600" s="50"/>
      <c r="V600" s="50"/>
      <c r="W600" s="50"/>
      <c r="X600" s="50"/>
      <c r="Y600" s="50"/>
      <c r="Z600" s="50"/>
      <c r="AA600" s="50"/>
      <c r="AB600" s="50"/>
      <c r="AC600" s="50"/>
      <c r="AD600" s="50"/>
      <c r="AE600" s="50"/>
    </row>
    <row r="601" spans="19:31" ht="15">
      <c r="S601" s="50"/>
      <c r="T601" s="50"/>
      <c r="U601" s="50"/>
      <c r="V601" s="50"/>
      <c r="W601" s="50"/>
      <c r="X601" s="50"/>
      <c r="Y601" s="50"/>
      <c r="Z601" s="50"/>
      <c r="AA601" s="50"/>
      <c r="AB601" s="50"/>
      <c r="AC601" s="50"/>
      <c r="AD601" s="50"/>
      <c r="AE601" s="50"/>
    </row>
    <row r="602" spans="19:31" ht="15">
      <c r="S602" s="50"/>
      <c r="T602" s="50"/>
      <c r="U602" s="50"/>
      <c r="V602" s="50"/>
      <c r="W602" s="50"/>
      <c r="X602" s="50"/>
      <c r="Y602" s="50"/>
      <c r="Z602" s="50"/>
      <c r="AA602" s="50"/>
      <c r="AB602" s="50"/>
      <c r="AC602" s="50"/>
      <c r="AD602" s="50"/>
      <c r="AE602" s="50"/>
    </row>
    <row r="603" spans="19:31" ht="15">
      <c r="S603" s="50"/>
      <c r="T603" s="50"/>
      <c r="U603" s="50"/>
      <c r="V603" s="50"/>
      <c r="W603" s="50"/>
      <c r="X603" s="50"/>
      <c r="Y603" s="50"/>
      <c r="Z603" s="50"/>
      <c r="AA603" s="50"/>
      <c r="AB603" s="50"/>
      <c r="AC603" s="50"/>
      <c r="AD603" s="50"/>
      <c r="AE603" s="50"/>
    </row>
    <row r="604" spans="19:31" ht="15">
      <c r="S604" s="50"/>
      <c r="T604" s="50"/>
      <c r="U604" s="50"/>
      <c r="V604" s="50"/>
      <c r="W604" s="50"/>
      <c r="X604" s="50"/>
      <c r="Y604" s="50"/>
      <c r="Z604" s="50"/>
      <c r="AA604" s="50"/>
      <c r="AB604" s="50"/>
      <c r="AC604" s="50"/>
      <c r="AD604" s="50"/>
      <c r="AE604" s="50"/>
    </row>
    <row r="605" spans="19:31" ht="15">
      <c r="S605" s="50"/>
      <c r="T605" s="50"/>
      <c r="U605" s="50"/>
      <c r="V605" s="50"/>
      <c r="W605" s="50"/>
      <c r="X605" s="50"/>
      <c r="Y605" s="50"/>
      <c r="Z605" s="50"/>
      <c r="AA605" s="50"/>
      <c r="AB605" s="50"/>
      <c r="AC605" s="50"/>
      <c r="AD605" s="50"/>
      <c r="AE605" s="50"/>
    </row>
    <row r="606" spans="19:31" ht="15">
      <c r="S606" s="50"/>
      <c r="T606" s="50"/>
      <c r="U606" s="50"/>
      <c r="V606" s="50"/>
      <c r="W606" s="50"/>
      <c r="X606" s="50"/>
      <c r="Y606" s="50"/>
      <c r="Z606" s="50"/>
      <c r="AA606" s="50"/>
      <c r="AB606" s="50"/>
      <c r="AC606" s="50"/>
      <c r="AD606" s="50"/>
      <c r="AE606" s="50"/>
    </row>
    <row r="607" spans="19:31" ht="15">
      <c r="S607" s="50"/>
      <c r="T607" s="50"/>
      <c r="U607" s="50"/>
      <c r="V607" s="50"/>
      <c r="W607" s="50"/>
      <c r="X607" s="50"/>
      <c r="Y607" s="50"/>
      <c r="Z607" s="50"/>
      <c r="AA607" s="50"/>
      <c r="AB607" s="50"/>
      <c r="AC607" s="50"/>
      <c r="AD607" s="50"/>
      <c r="AE607" s="50"/>
    </row>
    <row r="608" spans="19:31" ht="15">
      <c r="S608" s="50"/>
      <c r="T608" s="50"/>
      <c r="U608" s="50"/>
      <c r="V608" s="50"/>
      <c r="W608" s="50"/>
      <c r="X608" s="50"/>
      <c r="Y608" s="50"/>
      <c r="Z608" s="50"/>
      <c r="AA608" s="50"/>
      <c r="AB608" s="50"/>
      <c r="AC608" s="50"/>
      <c r="AD608" s="50"/>
      <c r="AE608" s="50"/>
    </row>
    <row r="609" spans="19:31" ht="15">
      <c r="S609" s="50"/>
      <c r="T609" s="50"/>
      <c r="U609" s="50"/>
      <c r="V609" s="50"/>
      <c r="W609" s="50"/>
      <c r="X609" s="50"/>
      <c r="Y609" s="50"/>
      <c r="Z609" s="50"/>
      <c r="AA609" s="50"/>
      <c r="AB609" s="50"/>
      <c r="AC609" s="50"/>
      <c r="AD609" s="50"/>
      <c r="AE609" s="50"/>
    </row>
    <row r="610" spans="19:31" ht="15">
      <c r="S610" s="50"/>
      <c r="T610" s="50"/>
      <c r="U610" s="50"/>
      <c r="V610" s="50"/>
      <c r="W610" s="50"/>
      <c r="X610" s="50"/>
      <c r="Y610" s="50"/>
      <c r="Z610" s="50"/>
      <c r="AA610" s="50"/>
      <c r="AB610" s="50"/>
      <c r="AC610" s="50"/>
      <c r="AD610" s="50"/>
      <c r="AE610" s="50"/>
    </row>
    <row r="611" spans="19:31" ht="15">
      <c r="S611" s="50"/>
      <c r="T611" s="50"/>
      <c r="U611" s="50"/>
      <c r="V611" s="50"/>
      <c r="W611" s="50"/>
      <c r="X611" s="50"/>
      <c r="Y611" s="50"/>
      <c r="Z611" s="50"/>
      <c r="AA611" s="50"/>
      <c r="AB611" s="50"/>
      <c r="AC611" s="50"/>
      <c r="AD611" s="50"/>
      <c r="AE611" s="50"/>
    </row>
    <row r="612" spans="19:31" ht="15">
      <c r="S612" s="50"/>
      <c r="T612" s="50"/>
      <c r="U612" s="50"/>
      <c r="V612" s="50"/>
      <c r="W612" s="50"/>
      <c r="X612" s="50"/>
      <c r="Y612" s="50"/>
      <c r="Z612" s="50"/>
      <c r="AA612" s="50"/>
      <c r="AB612" s="50"/>
      <c r="AC612" s="50"/>
      <c r="AD612" s="50"/>
      <c r="AE612" s="50"/>
    </row>
    <row r="613" spans="19:31" ht="15">
      <c r="S613" s="50"/>
      <c r="T613" s="50"/>
      <c r="U613" s="50"/>
      <c r="V613" s="50"/>
      <c r="W613" s="50"/>
      <c r="X613" s="50"/>
      <c r="Y613" s="50"/>
      <c r="Z613" s="50"/>
      <c r="AA613" s="50"/>
      <c r="AB613" s="50"/>
      <c r="AC613" s="50"/>
      <c r="AD613" s="50"/>
      <c r="AE613" s="50"/>
    </row>
    <row r="614" spans="19:31" ht="15">
      <c r="S614" s="50"/>
      <c r="T614" s="50"/>
      <c r="U614" s="50"/>
      <c r="V614" s="50"/>
      <c r="W614" s="50"/>
      <c r="X614" s="50"/>
      <c r="Y614" s="50"/>
      <c r="Z614" s="50"/>
      <c r="AA614" s="50"/>
      <c r="AB614" s="50"/>
      <c r="AC614" s="50"/>
      <c r="AD614" s="50"/>
      <c r="AE614" s="50"/>
    </row>
    <row r="615" spans="19:31" ht="15">
      <c r="S615" s="50"/>
      <c r="T615" s="50"/>
      <c r="U615" s="50"/>
      <c r="V615" s="50"/>
      <c r="W615" s="50"/>
      <c r="X615" s="50"/>
      <c r="Y615" s="50"/>
      <c r="Z615" s="50"/>
      <c r="AA615" s="50"/>
      <c r="AB615" s="50"/>
      <c r="AC615" s="50"/>
      <c r="AD615" s="50"/>
      <c r="AE615" s="50"/>
    </row>
    <row r="616" spans="19:31" ht="15">
      <c r="S616" s="50"/>
      <c r="T616" s="50"/>
      <c r="U616" s="50"/>
      <c r="V616" s="50"/>
      <c r="W616" s="50"/>
      <c r="X616" s="50"/>
      <c r="Y616" s="50"/>
      <c r="Z616" s="50"/>
      <c r="AA616" s="50"/>
      <c r="AB616" s="50"/>
      <c r="AC616" s="50"/>
      <c r="AD616" s="50"/>
      <c r="AE616" s="50"/>
    </row>
    <row r="617" spans="19:31" ht="15">
      <c r="S617" s="50"/>
      <c r="T617" s="50"/>
      <c r="U617" s="50"/>
      <c r="V617" s="50"/>
      <c r="W617" s="50"/>
      <c r="X617" s="50"/>
      <c r="Y617" s="50"/>
      <c r="Z617" s="50"/>
      <c r="AA617" s="50"/>
      <c r="AB617" s="50"/>
      <c r="AC617" s="50"/>
      <c r="AD617" s="50"/>
      <c r="AE617" s="50"/>
    </row>
    <row r="618" spans="19:31" ht="15">
      <c r="S618" s="50"/>
      <c r="T618" s="50"/>
      <c r="U618" s="50"/>
      <c r="V618" s="50"/>
      <c r="W618" s="50"/>
      <c r="X618" s="50"/>
      <c r="Y618" s="50"/>
      <c r="Z618" s="50"/>
      <c r="AA618" s="50"/>
      <c r="AB618" s="50"/>
      <c r="AC618" s="50"/>
      <c r="AD618" s="50"/>
      <c r="AE618" s="50"/>
    </row>
    <row r="619" spans="19:31" ht="15">
      <c r="S619" s="50"/>
      <c r="T619" s="50"/>
      <c r="U619" s="50"/>
      <c r="V619" s="50"/>
      <c r="W619" s="50"/>
      <c r="X619" s="50"/>
      <c r="Y619" s="50"/>
      <c r="Z619" s="50"/>
      <c r="AA619" s="50"/>
      <c r="AB619" s="50"/>
      <c r="AC619" s="50"/>
      <c r="AD619" s="50"/>
      <c r="AE619" s="50"/>
    </row>
    <row r="620" spans="19:31" ht="15">
      <c r="S620" s="50"/>
      <c r="T620" s="50"/>
      <c r="U620" s="50"/>
      <c r="V620" s="50"/>
      <c r="W620" s="50"/>
      <c r="X620" s="50"/>
      <c r="Y620" s="50"/>
      <c r="Z620" s="50"/>
      <c r="AA620" s="50"/>
      <c r="AB620" s="50"/>
      <c r="AC620" s="50"/>
      <c r="AD620" s="50"/>
      <c r="AE620" s="50"/>
    </row>
    <row r="621" spans="19:31" ht="15">
      <c r="S621" s="50"/>
      <c r="T621" s="50"/>
      <c r="U621" s="50"/>
      <c r="V621" s="50"/>
      <c r="W621" s="50"/>
      <c r="X621" s="50"/>
      <c r="Y621" s="50"/>
      <c r="Z621" s="50"/>
      <c r="AA621" s="50"/>
      <c r="AB621" s="50"/>
      <c r="AC621" s="50"/>
      <c r="AD621" s="50"/>
      <c r="AE621" s="50"/>
    </row>
    <row r="622" spans="19:31" ht="15">
      <c r="S622" s="50"/>
      <c r="T622" s="50"/>
      <c r="U622" s="50"/>
      <c r="V622" s="50"/>
      <c r="W622" s="50"/>
      <c r="X622" s="50"/>
      <c r="Y622" s="50"/>
      <c r="Z622" s="50"/>
      <c r="AA622" s="50"/>
      <c r="AB622" s="50"/>
      <c r="AC622" s="50"/>
      <c r="AD622" s="50"/>
      <c r="AE622" s="50"/>
    </row>
    <row r="623" spans="19:31" ht="15">
      <c r="S623" s="50"/>
      <c r="T623" s="50"/>
      <c r="U623" s="50"/>
      <c r="V623" s="50"/>
      <c r="W623" s="50"/>
      <c r="X623" s="50"/>
      <c r="Y623" s="50"/>
      <c r="Z623" s="50"/>
      <c r="AA623" s="50"/>
      <c r="AB623" s="50"/>
      <c r="AC623" s="50"/>
      <c r="AD623" s="50"/>
      <c r="AE623" s="50"/>
    </row>
    <row r="624" spans="19:31" ht="15">
      <c r="S624" s="50"/>
      <c r="T624" s="50"/>
      <c r="U624" s="50"/>
      <c r="V624" s="50"/>
      <c r="W624" s="50"/>
      <c r="X624" s="50"/>
      <c r="Y624" s="50"/>
      <c r="Z624" s="50"/>
      <c r="AA624" s="50"/>
      <c r="AB624" s="50"/>
      <c r="AC624" s="50"/>
      <c r="AD624" s="50"/>
      <c r="AE624" s="50"/>
    </row>
    <row r="625" spans="19:31" ht="15">
      <c r="S625" s="50"/>
      <c r="T625" s="50"/>
      <c r="U625" s="50"/>
      <c r="V625" s="50"/>
      <c r="W625" s="50"/>
      <c r="X625" s="50"/>
      <c r="Y625" s="50"/>
      <c r="Z625" s="50"/>
      <c r="AA625" s="50"/>
      <c r="AB625" s="50"/>
      <c r="AC625" s="50"/>
      <c r="AD625" s="50"/>
      <c r="AE625" s="50"/>
    </row>
    <row r="626" spans="19:31" ht="15">
      <c r="S626" s="50"/>
      <c r="T626" s="50"/>
      <c r="U626" s="50"/>
      <c r="V626" s="50"/>
      <c r="W626" s="50"/>
      <c r="X626" s="50"/>
      <c r="Y626" s="50"/>
      <c r="Z626" s="50"/>
      <c r="AA626" s="50"/>
      <c r="AB626" s="50"/>
      <c r="AC626" s="50"/>
      <c r="AD626" s="50"/>
      <c r="AE626" s="50"/>
    </row>
    <row r="627" spans="19:31" ht="15">
      <c r="S627" s="50"/>
      <c r="T627" s="50"/>
      <c r="U627" s="50"/>
      <c r="V627" s="50"/>
      <c r="W627" s="50"/>
      <c r="X627" s="50"/>
      <c r="Y627" s="50"/>
      <c r="Z627" s="50"/>
      <c r="AA627" s="50"/>
      <c r="AB627" s="50"/>
      <c r="AC627" s="50"/>
      <c r="AD627" s="50"/>
      <c r="AE627" s="50"/>
    </row>
    <row r="628" spans="19:31" ht="15">
      <c r="S628" s="50"/>
      <c r="T628" s="50"/>
      <c r="U628" s="50"/>
      <c r="V628" s="50"/>
      <c r="W628" s="50"/>
      <c r="X628" s="50"/>
      <c r="Y628" s="50"/>
      <c r="Z628" s="50"/>
      <c r="AA628" s="50"/>
      <c r="AB628" s="50"/>
      <c r="AC628" s="50"/>
      <c r="AD628" s="50"/>
      <c r="AE628" s="50"/>
    </row>
    <row r="629" spans="19:31" ht="15">
      <c r="S629" s="50"/>
      <c r="T629" s="50"/>
      <c r="U629" s="50"/>
      <c r="V629" s="50"/>
      <c r="W629" s="50"/>
      <c r="X629" s="50"/>
      <c r="Y629" s="50"/>
      <c r="Z629" s="50"/>
      <c r="AA629" s="50"/>
      <c r="AB629" s="50"/>
      <c r="AC629" s="50"/>
      <c r="AD629" s="50"/>
      <c r="AE629" s="50"/>
    </row>
    <row r="630" spans="19:31" ht="15">
      <c r="S630" s="50"/>
      <c r="T630" s="50"/>
      <c r="U630" s="50"/>
      <c r="V630" s="50"/>
      <c r="W630" s="50"/>
      <c r="X630" s="50"/>
      <c r="Y630" s="50"/>
      <c r="Z630" s="50"/>
      <c r="AA630" s="50"/>
      <c r="AB630" s="50"/>
      <c r="AC630" s="50"/>
      <c r="AD630" s="50"/>
      <c r="AE630" s="50"/>
    </row>
    <row r="631" spans="19:31" ht="15">
      <c r="S631" s="50"/>
      <c r="T631" s="50"/>
      <c r="U631" s="50"/>
      <c r="V631" s="50"/>
      <c r="W631" s="50"/>
      <c r="X631" s="50"/>
      <c r="Y631" s="50"/>
      <c r="Z631" s="50"/>
      <c r="AA631" s="50"/>
      <c r="AB631" s="50"/>
      <c r="AC631" s="50"/>
      <c r="AD631" s="50"/>
      <c r="AE631" s="50"/>
    </row>
    <row r="632" spans="19:31" ht="15">
      <c r="S632" s="50"/>
      <c r="T632" s="50"/>
      <c r="U632" s="50"/>
      <c r="V632" s="50"/>
      <c r="W632" s="50"/>
      <c r="X632" s="50"/>
      <c r="Y632" s="50"/>
      <c r="Z632" s="50"/>
      <c r="AA632" s="50"/>
      <c r="AB632" s="50"/>
      <c r="AC632" s="50"/>
      <c r="AD632" s="50"/>
      <c r="AE632" s="50"/>
    </row>
    <row r="633" spans="19:31" ht="15">
      <c r="S633" s="50"/>
      <c r="T633" s="50"/>
      <c r="U633" s="50"/>
      <c r="V633" s="50"/>
      <c r="W633" s="50"/>
      <c r="X633" s="50"/>
      <c r="Y633" s="50"/>
      <c r="Z633" s="50"/>
      <c r="AA633" s="50"/>
      <c r="AB633" s="50"/>
      <c r="AC633" s="50"/>
      <c r="AD633" s="50"/>
      <c r="AE633" s="50"/>
    </row>
    <row r="634" spans="19:31" ht="15">
      <c r="S634" s="50"/>
      <c r="T634" s="50"/>
      <c r="U634" s="50"/>
      <c r="V634" s="50"/>
      <c r="W634" s="50"/>
      <c r="X634" s="50"/>
      <c r="Y634" s="50"/>
      <c r="Z634" s="50"/>
      <c r="AA634" s="50"/>
      <c r="AB634" s="50"/>
      <c r="AC634" s="50"/>
      <c r="AD634" s="50"/>
      <c r="AE634" s="50"/>
    </row>
    <row r="635" spans="19:31" ht="15">
      <c r="S635" s="50"/>
      <c r="T635" s="50"/>
      <c r="U635" s="50"/>
      <c r="V635" s="50"/>
      <c r="W635" s="50"/>
      <c r="X635" s="50"/>
      <c r="Y635" s="50"/>
      <c r="Z635" s="50"/>
      <c r="AA635" s="50"/>
      <c r="AB635" s="50"/>
      <c r="AC635" s="50"/>
      <c r="AD635" s="50"/>
      <c r="AE635" s="50"/>
    </row>
    <row r="636" spans="19:31" ht="15">
      <c r="S636" s="50"/>
      <c r="T636" s="50"/>
      <c r="U636" s="50"/>
      <c r="V636" s="50"/>
      <c r="W636" s="50"/>
      <c r="X636" s="50"/>
      <c r="Y636" s="50"/>
      <c r="Z636" s="50"/>
      <c r="AA636" s="50"/>
      <c r="AB636" s="50"/>
      <c r="AC636" s="50"/>
      <c r="AD636" s="50"/>
      <c r="AE636" s="50"/>
    </row>
    <row r="637" spans="19:31" ht="15">
      <c r="S637" s="50"/>
      <c r="T637" s="50"/>
      <c r="U637" s="50"/>
      <c r="V637" s="50"/>
      <c r="W637" s="50"/>
      <c r="X637" s="50"/>
      <c r="Y637" s="50"/>
      <c r="Z637" s="50"/>
      <c r="AA637" s="50"/>
      <c r="AB637" s="50"/>
      <c r="AC637" s="50"/>
      <c r="AD637" s="50"/>
      <c r="AE637" s="50"/>
    </row>
    <row r="638" spans="19:31" ht="15">
      <c r="S638" s="50"/>
      <c r="T638" s="50"/>
      <c r="U638" s="50"/>
      <c r="V638" s="50"/>
      <c r="W638" s="50"/>
      <c r="X638" s="50"/>
      <c r="Y638" s="50"/>
      <c r="Z638" s="50"/>
      <c r="AA638" s="50"/>
      <c r="AB638" s="50"/>
      <c r="AC638" s="50"/>
      <c r="AD638" s="50"/>
      <c r="AE638" s="50"/>
    </row>
    <row r="639" spans="19:31" ht="15">
      <c r="S639" s="50"/>
      <c r="T639" s="50"/>
      <c r="U639" s="50"/>
      <c r="V639" s="50"/>
      <c r="W639" s="50"/>
      <c r="X639" s="50"/>
      <c r="Y639" s="50"/>
      <c r="Z639" s="50"/>
      <c r="AA639" s="50"/>
      <c r="AB639" s="50"/>
      <c r="AC639" s="50"/>
      <c r="AD639" s="50"/>
      <c r="AE639" s="50"/>
    </row>
    <row r="640" spans="19:31" ht="15">
      <c r="S640" s="50"/>
      <c r="T640" s="50"/>
      <c r="U640" s="50"/>
      <c r="V640" s="50"/>
      <c r="W640" s="50"/>
      <c r="X640" s="50"/>
      <c r="Y640" s="50"/>
      <c r="Z640" s="50"/>
      <c r="AA640" s="50"/>
      <c r="AB640" s="50"/>
      <c r="AC640" s="50"/>
      <c r="AD640" s="50"/>
      <c r="AE640" s="50"/>
    </row>
    <row r="641" spans="19:31" ht="15">
      <c r="S641" s="50"/>
      <c r="T641" s="50"/>
      <c r="U641" s="50"/>
      <c r="V641" s="50"/>
      <c r="W641" s="50"/>
      <c r="X641" s="50"/>
      <c r="Y641" s="50"/>
      <c r="Z641" s="50"/>
      <c r="AA641" s="50"/>
      <c r="AB641" s="50"/>
      <c r="AC641" s="50"/>
      <c r="AD641" s="50"/>
      <c r="AE641" s="50"/>
    </row>
    <row r="642" spans="19:31" ht="15">
      <c r="S642" s="50"/>
      <c r="T642" s="50"/>
      <c r="U642" s="50"/>
      <c r="V642" s="50"/>
      <c r="W642" s="50"/>
      <c r="X642" s="50"/>
      <c r="Y642" s="50"/>
      <c r="Z642" s="50"/>
      <c r="AA642" s="50"/>
      <c r="AB642" s="50"/>
      <c r="AC642" s="50"/>
      <c r="AD642" s="50"/>
      <c r="AE642" s="50"/>
    </row>
    <row r="643" spans="19:31" ht="15">
      <c r="S643" s="50"/>
      <c r="T643" s="50"/>
      <c r="U643" s="50"/>
      <c r="V643" s="50"/>
      <c r="W643" s="50"/>
      <c r="X643" s="50"/>
      <c r="Y643" s="50"/>
      <c r="Z643" s="50"/>
      <c r="AA643" s="50"/>
      <c r="AB643" s="50"/>
      <c r="AC643" s="50"/>
      <c r="AD643" s="50"/>
      <c r="AE643" s="50"/>
    </row>
    <row r="644" spans="19:31" ht="15">
      <c r="S644" s="50"/>
      <c r="T644" s="50"/>
      <c r="U644" s="50"/>
      <c r="V644" s="50"/>
      <c r="W644" s="50"/>
      <c r="X644" s="50"/>
      <c r="Y644" s="50"/>
      <c r="Z644" s="50"/>
      <c r="AA644" s="50"/>
      <c r="AB644" s="50"/>
      <c r="AC644" s="50"/>
      <c r="AD644" s="50"/>
      <c r="AE644" s="50"/>
    </row>
    <row r="645" spans="19:31" ht="15">
      <c r="S645" s="50"/>
      <c r="T645" s="50"/>
      <c r="U645" s="50"/>
      <c r="V645" s="50"/>
      <c r="W645" s="50"/>
      <c r="X645" s="50"/>
      <c r="Y645" s="50"/>
      <c r="Z645" s="50"/>
      <c r="AA645" s="50"/>
      <c r="AB645" s="50"/>
      <c r="AC645" s="50"/>
      <c r="AD645" s="50"/>
      <c r="AE645" s="50"/>
    </row>
    <row r="646" spans="19:31" ht="15">
      <c r="S646" s="50"/>
      <c r="T646" s="50"/>
      <c r="U646" s="50"/>
      <c r="V646" s="50"/>
      <c r="W646" s="50"/>
      <c r="X646" s="50"/>
      <c r="Y646" s="50"/>
      <c r="Z646" s="50"/>
      <c r="AA646" s="50"/>
      <c r="AB646" s="50"/>
      <c r="AC646" s="50"/>
      <c r="AD646" s="50"/>
      <c r="AE646" s="50"/>
    </row>
    <row r="647" spans="19:31" ht="15">
      <c r="S647" s="50"/>
      <c r="T647" s="50"/>
      <c r="U647" s="50"/>
      <c r="V647" s="50"/>
      <c r="W647" s="50"/>
      <c r="X647" s="50"/>
      <c r="Y647" s="50"/>
      <c r="Z647" s="50"/>
      <c r="AA647" s="50"/>
      <c r="AB647" s="50"/>
      <c r="AC647" s="50"/>
      <c r="AD647" s="50"/>
      <c r="AE647" s="50"/>
    </row>
    <row r="648" spans="19:31" ht="15">
      <c r="S648" s="50"/>
      <c r="T648" s="50"/>
      <c r="U648" s="50"/>
      <c r="V648" s="50"/>
      <c r="W648" s="50"/>
      <c r="X648" s="50"/>
      <c r="Y648" s="50"/>
      <c r="Z648" s="50"/>
      <c r="AA648" s="50"/>
      <c r="AB648" s="50"/>
      <c r="AC648" s="50"/>
      <c r="AD648" s="50"/>
      <c r="AE648" s="50"/>
    </row>
    <row r="649" spans="19:31" ht="15">
      <c r="S649" s="50"/>
      <c r="T649" s="50"/>
      <c r="U649" s="50"/>
      <c r="V649" s="50"/>
      <c r="W649" s="50"/>
      <c r="X649" s="50"/>
      <c r="Y649" s="50"/>
      <c r="Z649" s="50"/>
      <c r="AA649" s="50"/>
      <c r="AB649" s="50"/>
      <c r="AC649" s="50"/>
      <c r="AD649" s="50"/>
      <c r="AE649" s="50"/>
    </row>
    <row r="650" spans="19:31" ht="15">
      <c r="S650" s="50"/>
      <c r="T650" s="50"/>
      <c r="U650" s="50"/>
      <c r="V650" s="50"/>
      <c r="W650" s="50"/>
      <c r="X650" s="50"/>
      <c r="Y650" s="50"/>
      <c r="Z650" s="50"/>
      <c r="AA650" s="50"/>
      <c r="AB650" s="50"/>
      <c r="AC650" s="50"/>
      <c r="AD650" s="50"/>
      <c r="AE650" s="50"/>
    </row>
    <row r="651" spans="19:31" ht="15">
      <c r="S651" s="50"/>
      <c r="T651" s="50"/>
      <c r="U651" s="50"/>
      <c r="V651" s="50"/>
      <c r="W651" s="50"/>
      <c r="X651" s="50"/>
      <c r="Y651" s="50"/>
      <c r="Z651" s="50"/>
      <c r="AA651" s="50"/>
      <c r="AB651" s="50"/>
      <c r="AC651" s="50"/>
      <c r="AD651" s="50"/>
      <c r="AE651" s="50"/>
    </row>
    <row r="652" spans="19:31" ht="15">
      <c r="S652" s="50"/>
      <c r="T652" s="50"/>
      <c r="U652" s="50"/>
      <c r="V652" s="50"/>
      <c r="W652" s="50"/>
      <c r="X652" s="50"/>
      <c r="Y652" s="50"/>
      <c r="Z652" s="50"/>
      <c r="AA652" s="50"/>
      <c r="AB652" s="50"/>
      <c r="AC652" s="50"/>
      <c r="AD652" s="50"/>
      <c r="AE652" s="50"/>
    </row>
    <row r="653" spans="19:31" ht="15">
      <c r="S653" s="50"/>
      <c r="T653" s="50"/>
      <c r="U653" s="50"/>
      <c r="V653" s="50"/>
      <c r="W653" s="50"/>
      <c r="X653" s="50"/>
      <c r="Y653" s="50"/>
      <c r="Z653" s="50"/>
      <c r="AA653" s="50"/>
      <c r="AB653" s="50"/>
      <c r="AC653" s="50"/>
      <c r="AD653" s="50"/>
      <c r="AE653" s="50"/>
    </row>
    <row r="654" spans="19:31" ht="15">
      <c r="S654" s="50"/>
      <c r="T654" s="50"/>
      <c r="U654" s="50"/>
      <c r="V654" s="50"/>
      <c r="W654" s="50"/>
      <c r="X654" s="50"/>
      <c r="Y654" s="50"/>
      <c r="Z654" s="50"/>
      <c r="AA654" s="50"/>
      <c r="AB654" s="50"/>
      <c r="AC654" s="50"/>
      <c r="AD654" s="50"/>
      <c r="AE654" s="50"/>
    </row>
    <row r="655" spans="19:31" ht="15">
      <c r="S655" s="50"/>
      <c r="T655" s="50"/>
      <c r="U655" s="50"/>
      <c r="V655" s="50"/>
      <c r="W655" s="50"/>
      <c r="X655" s="50"/>
      <c r="Y655" s="50"/>
      <c r="Z655" s="50"/>
      <c r="AA655" s="50"/>
      <c r="AB655" s="50"/>
      <c r="AC655" s="50"/>
      <c r="AD655" s="50"/>
      <c r="AE655" s="50"/>
    </row>
    <row r="656" spans="19:31" ht="15">
      <c r="S656" s="50"/>
      <c r="T656" s="50"/>
      <c r="U656" s="50"/>
      <c r="V656" s="50"/>
      <c r="W656" s="50"/>
      <c r="X656" s="50"/>
      <c r="Y656" s="50"/>
      <c r="Z656" s="50"/>
      <c r="AA656" s="50"/>
      <c r="AB656" s="50"/>
      <c r="AC656" s="50"/>
      <c r="AD656" s="50"/>
      <c r="AE656" s="50"/>
    </row>
    <row r="657" spans="19:31" ht="15">
      <c r="S657" s="50"/>
      <c r="T657" s="50"/>
      <c r="U657" s="50"/>
      <c r="V657" s="50"/>
      <c r="W657" s="50"/>
      <c r="X657" s="50"/>
      <c r="Y657" s="50"/>
      <c r="Z657" s="50"/>
      <c r="AA657" s="50"/>
      <c r="AB657" s="50"/>
      <c r="AC657" s="50"/>
      <c r="AD657" s="50"/>
      <c r="AE657" s="50"/>
    </row>
    <row r="658" spans="19:31" ht="15">
      <c r="S658" s="50"/>
      <c r="T658" s="50"/>
      <c r="U658" s="50"/>
      <c r="V658" s="50"/>
      <c r="W658" s="50"/>
      <c r="X658" s="50"/>
      <c r="Y658" s="50"/>
      <c r="Z658" s="50"/>
      <c r="AA658" s="50"/>
      <c r="AB658" s="50"/>
      <c r="AC658" s="50"/>
      <c r="AD658" s="50"/>
      <c r="AE658" s="50"/>
    </row>
    <row r="659" spans="19:31" ht="15">
      <c r="S659" s="50"/>
      <c r="T659" s="50"/>
      <c r="U659" s="50"/>
      <c r="V659" s="50"/>
      <c r="W659" s="50"/>
      <c r="X659" s="50"/>
      <c r="Y659" s="50"/>
      <c r="Z659" s="50"/>
      <c r="AA659" s="50"/>
      <c r="AB659" s="50"/>
      <c r="AC659" s="50"/>
      <c r="AD659" s="50"/>
      <c r="AE659" s="50"/>
    </row>
    <row r="660" spans="19:31" ht="15">
      <c r="S660" s="50"/>
      <c r="T660" s="50"/>
      <c r="U660" s="50"/>
      <c r="V660" s="50"/>
      <c r="W660" s="50"/>
      <c r="X660" s="50"/>
      <c r="Y660" s="50"/>
      <c r="Z660" s="50"/>
      <c r="AA660" s="50"/>
      <c r="AB660" s="50"/>
      <c r="AC660" s="50"/>
      <c r="AD660" s="50"/>
      <c r="AE660" s="50"/>
    </row>
    <row r="661" spans="19:31" ht="15">
      <c r="S661" s="50"/>
      <c r="T661" s="50"/>
      <c r="U661" s="50"/>
      <c r="V661" s="50"/>
      <c r="W661" s="50"/>
      <c r="X661" s="50"/>
      <c r="Y661" s="50"/>
      <c r="Z661" s="50"/>
      <c r="AA661" s="50"/>
      <c r="AB661" s="50"/>
      <c r="AC661" s="50"/>
      <c r="AD661" s="50"/>
      <c r="AE661" s="50"/>
    </row>
    <row r="662" spans="19:31" ht="15">
      <c r="S662" s="50"/>
      <c r="T662" s="50"/>
      <c r="U662" s="50"/>
      <c r="V662" s="50"/>
      <c r="W662" s="50"/>
      <c r="X662" s="50"/>
      <c r="Y662" s="50"/>
      <c r="Z662" s="50"/>
      <c r="AA662" s="50"/>
      <c r="AB662" s="50"/>
      <c r="AC662" s="50"/>
      <c r="AD662" s="50"/>
      <c r="AE662" s="50"/>
    </row>
    <row r="663" spans="19:31" ht="15">
      <c r="S663" s="50"/>
      <c r="T663" s="50"/>
      <c r="U663" s="50"/>
      <c r="V663" s="50"/>
      <c r="W663" s="50"/>
      <c r="X663" s="50"/>
      <c r="Y663" s="50"/>
      <c r="Z663" s="50"/>
      <c r="AA663" s="50"/>
      <c r="AB663" s="50"/>
      <c r="AC663" s="50"/>
      <c r="AD663" s="50"/>
      <c r="AE663" s="50"/>
    </row>
    <row r="664" spans="19:31" ht="15">
      <c r="S664" s="50"/>
      <c r="T664" s="50"/>
      <c r="U664" s="50"/>
      <c r="V664" s="50"/>
      <c r="W664" s="50"/>
      <c r="X664" s="50"/>
      <c r="Y664" s="50"/>
      <c r="Z664" s="50"/>
      <c r="AA664" s="50"/>
      <c r="AB664" s="50"/>
      <c r="AC664" s="50"/>
      <c r="AD664" s="50"/>
      <c r="AE664" s="50"/>
    </row>
    <row r="665" spans="19:31" ht="15">
      <c r="S665" s="50"/>
      <c r="T665" s="50"/>
      <c r="U665" s="50"/>
      <c r="V665" s="50"/>
      <c r="W665" s="50"/>
      <c r="X665" s="50"/>
      <c r="Y665" s="50"/>
      <c r="Z665" s="50"/>
      <c r="AA665" s="50"/>
      <c r="AB665" s="50"/>
      <c r="AC665" s="50"/>
      <c r="AD665" s="50"/>
      <c r="AE665" s="50"/>
    </row>
    <row r="666" spans="19:31" ht="15">
      <c r="S666" s="50"/>
      <c r="T666" s="50"/>
      <c r="U666" s="50"/>
      <c r="V666" s="50"/>
      <c r="W666" s="50"/>
      <c r="X666" s="50"/>
      <c r="Y666" s="50"/>
      <c r="Z666" s="50"/>
      <c r="AA666" s="50"/>
      <c r="AB666" s="50"/>
      <c r="AC666" s="50"/>
      <c r="AD666" s="50"/>
      <c r="AE666" s="50"/>
    </row>
    <row r="667" spans="19:31" ht="15">
      <c r="S667" s="50"/>
      <c r="T667" s="50"/>
      <c r="U667" s="50"/>
      <c r="V667" s="50"/>
      <c r="W667" s="50"/>
      <c r="X667" s="50"/>
      <c r="Y667" s="50"/>
      <c r="Z667" s="50"/>
      <c r="AA667" s="50"/>
      <c r="AB667" s="50"/>
      <c r="AC667" s="50"/>
      <c r="AD667" s="50"/>
      <c r="AE667" s="50"/>
    </row>
    <row r="668" spans="19:31" ht="15">
      <c r="S668" s="50"/>
      <c r="T668" s="50"/>
      <c r="U668" s="50"/>
      <c r="V668" s="50"/>
      <c r="W668" s="50"/>
      <c r="X668" s="50"/>
      <c r="Y668" s="50"/>
      <c r="Z668" s="50"/>
      <c r="AA668" s="50"/>
      <c r="AB668" s="50"/>
      <c r="AC668" s="50"/>
      <c r="AD668" s="50"/>
      <c r="AE668" s="50"/>
    </row>
    <row r="669" spans="19:31" ht="15">
      <c r="S669" s="50"/>
      <c r="T669" s="50"/>
      <c r="U669" s="50"/>
      <c r="V669" s="50"/>
      <c r="W669" s="50"/>
      <c r="X669" s="50"/>
      <c r="Y669" s="50"/>
      <c r="Z669" s="50"/>
      <c r="AA669" s="50"/>
      <c r="AB669" s="50"/>
      <c r="AC669" s="50"/>
      <c r="AD669" s="50"/>
      <c r="AE669" s="50"/>
    </row>
    <row r="670" spans="19:31" ht="15">
      <c r="S670" s="50"/>
      <c r="T670" s="50"/>
      <c r="U670" s="50"/>
      <c r="V670" s="50"/>
      <c r="W670" s="50"/>
      <c r="X670" s="50"/>
      <c r="Y670" s="50"/>
      <c r="Z670" s="50"/>
      <c r="AA670" s="50"/>
      <c r="AB670" s="50"/>
      <c r="AC670" s="50"/>
      <c r="AD670" s="50"/>
      <c r="AE670" s="50"/>
    </row>
    <row r="671" spans="19:31" ht="15">
      <c r="S671" s="50"/>
      <c r="T671" s="50"/>
      <c r="U671" s="50"/>
      <c r="V671" s="50"/>
      <c r="W671" s="50"/>
      <c r="X671" s="50"/>
      <c r="Y671" s="50"/>
      <c r="Z671" s="50"/>
      <c r="AA671" s="50"/>
      <c r="AB671" s="50"/>
      <c r="AC671" s="50"/>
      <c r="AD671" s="50"/>
      <c r="AE671" s="50"/>
    </row>
    <row r="672" spans="19:31" ht="15">
      <c r="S672" s="50"/>
      <c r="T672" s="50"/>
      <c r="U672" s="50"/>
      <c r="V672" s="50"/>
      <c r="W672" s="50"/>
      <c r="X672" s="50"/>
      <c r="Y672" s="50"/>
      <c r="Z672" s="50"/>
      <c r="AA672" s="50"/>
      <c r="AB672" s="50"/>
      <c r="AC672" s="50"/>
      <c r="AD672" s="50"/>
      <c r="AE672" s="50"/>
    </row>
    <row r="673" spans="19:31" ht="15">
      <c r="S673" s="50"/>
      <c r="T673" s="50"/>
      <c r="U673" s="50"/>
      <c r="V673" s="50"/>
      <c r="W673" s="50"/>
      <c r="X673" s="50"/>
      <c r="Y673" s="50"/>
      <c r="Z673" s="50"/>
      <c r="AA673" s="50"/>
      <c r="AB673" s="50"/>
      <c r="AC673" s="50"/>
      <c r="AD673" s="50"/>
      <c r="AE673" s="50"/>
    </row>
    <row r="674" spans="19:31" ht="15">
      <c r="S674" s="50"/>
      <c r="T674" s="50"/>
      <c r="U674" s="50"/>
      <c r="V674" s="50"/>
      <c r="W674" s="50"/>
      <c r="X674" s="50"/>
      <c r="Y674" s="50"/>
      <c r="Z674" s="50"/>
      <c r="AA674" s="50"/>
      <c r="AB674" s="50"/>
      <c r="AC674" s="50"/>
      <c r="AD674" s="50"/>
      <c r="AE674" s="50"/>
    </row>
    <row r="675" spans="19:31" ht="15">
      <c r="S675" s="50"/>
      <c r="T675" s="50"/>
      <c r="U675" s="50"/>
      <c r="V675" s="50"/>
      <c r="W675" s="50"/>
      <c r="X675" s="50"/>
      <c r="Y675" s="50"/>
      <c r="Z675" s="50"/>
      <c r="AA675" s="50"/>
      <c r="AB675" s="50"/>
      <c r="AC675" s="50"/>
      <c r="AD675" s="50"/>
      <c r="AE675" s="50"/>
    </row>
    <row r="676" spans="19:31" ht="15">
      <c r="S676" s="50"/>
      <c r="T676" s="50"/>
      <c r="U676" s="50"/>
      <c r="V676" s="50"/>
      <c r="W676" s="50"/>
      <c r="X676" s="50"/>
      <c r="Y676" s="50"/>
      <c r="Z676" s="50"/>
      <c r="AA676" s="50"/>
      <c r="AB676" s="50"/>
      <c r="AC676" s="50"/>
      <c r="AD676" s="50"/>
      <c r="AE676" s="50"/>
    </row>
    <row r="677" spans="19:31" ht="15">
      <c r="S677" s="50"/>
      <c r="T677" s="50"/>
      <c r="U677" s="50"/>
      <c r="V677" s="50"/>
      <c r="W677" s="50"/>
      <c r="X677" s="50"/>
      <c r="Y677" s="50"/>
      <c r="Z677" s="50"/>
      <c r="AA677" s="50"/>
      <c r="AB677" s="50"/>
      <c r="AC677" s="50"/>
      <c r="AD677" s="50"/>
      <c r="AE677" s="50"/>
    </row>
    <row r="678" spans="19:31" ht="15">
      <c r="S678" s="50"/>
      <c r="T678" s="50"/>
      <c r="U678" s="50"/>
      <c r="V678" s="50"/>
      <c r="W678" s="50"/>
      <c r="X678" s="50"/>
      <c r="Y678" s="50"/>
      <c r="Z678" s="50"/>
      <c r="AA678" s="50"/>
      <c r="AB678" s="50"/>
      <c r="AC678" s="50"/>
      <c r="AD678" s="50"/>
      <c r="AE678" s="50"/>
    </row>
    <row r="679" spans="19:31" ht="15">
      <c r="S679" s="50"/>
      <c r="T679" s="50"/>
      <c r="U679" s="50"/>
      <c r="V679" s="50"/>
      <c r="W679" s="50"/>
      <c r="X679" s="50"/>
      <c r="Y679" s="50"/>
      <c r="Z679" s="50"/>
      <c r="AA679" s="50"/>
      <c r="AB679" s="50"/>
      <c r="AC679" s="50"/>
      <c r="AD679" s="50"/>
      <c r="AE679" s="50"/>
    </row>
    <row r="680" spans="19:31" ht="15">
      <c r="S680" s="50"/>
      <c r="T680" s="50"/>
      <c r="U680" s="50"/>
      <c r="V680" s="50"/>
      <c r="W680" s="50"/>
      <c r="X680" s="50"/>
      <c r="Y680" s="50"/>
      <c r="Z680" s="50"/>
      <c r="AA680" s="50"/>
      <c r="AB680" s="50"/>
      <c r="AC680" s="50"/>
      <c r="AD680" s="50"/>
      <c r="AE680" s="50"/>
    </row>
    <row r="681" spans="19:31" ht="15">
      <c r="S681" s="50"/>
      <c r="T681" s="50"/>
      <c r="U681" s="50"/>
      <c r="V681" s="50"/>
      <c r="W681" s="50"/>
      <c r="X681" s="50"/>
      <c r="Y681" s="50"/>
      <c r="Z681" s="50"/>
      <c r="AA681" s="50"/>
      <c r="AB681" s="50"/>
      <c r="AC681" s="50"/>
      <c r="AD681" s="50"/>
      <c r="AE681" s="50"/>
    </row>
    <row r="682" spans="19:31" ht="15">
      <c r="S682" s="50"/>
      <c r="T682" s="50"/>
      <c r="U682" s="50"/>
      <c r="V682" s="50"/>
      <c r="W682" s="50"/>
      <c r="X682" s="50"/>
      <c r="Y682" s="50"/>
      <c r="Z682" s="50"/>
      <c r="AA682" s="50"/>
      <c r="AB682" s="50"/>
      <c r="AC682" s="50"/>
      <c r="AD682" s="50"/>
      <c r="AE682" s="50"/>
    </row>
    <row r="683" spans="19:31" ht="15">
      <c r="S683" s="50"/>
      <c r="T683" s="50"/>
      <c r="U683" s="50"/>
      <c r="V683" s="50"/>
      <c r="W683" s="50"/>
      <c r="X683" s="50"/>
      <c r="Y683" s="50"/>
      <c r="Z683" s="50"/>
      <c r="AA683" s="50"/>
      <c r="AB683" s="50"/>
      <c r="AC683" s="50"/>
      <c r="AD683" s="50"/>
      <c r="AE683" s="50"/>
    </row>
    <row r="684" spans="19:31" ht="15">
      <c r="S684" s="50"/>
      <c r="T684" s="50"/>
      <c r="U684" s="50"/>
      <c r="V684" s="50"/>
      <c r="W684" s="50"/>
      <c r="X684" s="50"/>
      <c r="Y684" s="50"/>
      <c r="Z684" s="50"/>
      <c r="AA684" s="50"/>
      <c r="AB684" s="50"/>
      <c r="AC684" s="50"/>
      <c r="AD684" s="50"/>
      <c r="AE684" s="50"/>
    </row>
    <row r="685" spans="19:31" ht="15">
      <c r="S685" s="50"/>
      <c r="T685" s="50"/>
      <c r="U685" s="50"/>
      <c r="V685" s="50"/>
      <c r="W685" s="50"/>
      <c r="X685" s="50"/>
      <c r="Y685" s="50"/>
      <c r="Z685" s="50"/>
      <c r="AA685" s="50"/>
      <c r="AB685" s="50"/>
      <c r="AC685" s="50"/>
      <c r="AD685" s="50"/>
      <c r="AE685" s="50"/>
    </row>
    <row r="686" spans="19:31" ht="15">
      <c r="S686" s="50"/>
      <c r="T686" s="50"/>
      <c r="U686" s="50"/>
      <c r="V686" s="50"/>
      <c r="W686" s="50"/>
      <c r="X686" s="50"/>
      <c r="Y686" s="50"/>
      <c r="Z686" s="50"/>
      <c r="AA686" s="50"/>
      <c r="AB686" s="50"/>
      <c r="AC686" s="50"/>
      <c r="AD686" s="50"/>
      <c r="AE686" s="50"/>
    </row>
    <row r="687" spans="19:31" ht="15">
      <c r="S687" s="50"/>
      <c r="T687" s="50"/>
      <c r="U687" s="50"/>
      <c r="V687" s="50"/>
      <c r="W687" s="50"/>
      <c r="X687" s="50"/>
      <c r="Y687" s="50"/>
      <c r="Z687" s="50"/>
      <c r="AA687" s="50"/>
      <c r="AB687" s="50"/>
      <c r="AC687" s="50"/>
      <c r="AD687" s="50"/>
      <c r="AE687" s="50"/>
    </row>
    <row r="688" spans="19:31" ht="15">
      <c r="S688" s="50"/>
      <c r="T688" s="50"/>
      <c r="U688" s="50"/>
      <c r="V688" s="50"/>
      <c r="W688" s="50"/>
      <c r="X688" s="50"/>
      <c r="Y688" s="50"/>
      <c r="Z688" s="50"/>
      <c r="AA688" s="50"/>
      <c r="AB688" s="50"/>
      <c r="AC688" s="50"/>
      <c r="AD688" s="50"/>
      <c r="AE688" s="50"/>
    </row>
    <row r="689" spans="19:31" ht="15">
      <c r="S689" s="50"/>
      <c r="T689" s="50"/>
      <c r="U689" s="50"/>
      <c r="V689" s="50"/>
      <c r="W689" s="50"/>
      <c r="X689" s="50"/>
      <c r="Y689" s="50"/>
      <c r="Z689" s="50"/>
      <c r="AA689" s="50"/>
      <c r="AB689" s="50"/>
      <c r="AC689" s="50"/>
      <c r="AD689" s="50"/>
      <c r="AE689" s="50"/>
    </row>
    <row r="690" spans="19:31" ht="15">
      <c r="S690" s="50"/>
      <c r="T690" s="50"/>
      <c r="U690" s="50"/>
      <c r="V690" s="50"/>
      <c r="W690" s="50"/>
      <c r="X690" s="50"/>
      <c r="Y690" s="50"/>
      <c r="Z690" s="50"/>
      <c r="AA690" s="50"/>
      <c r="AB690" s="50"/>
      <c r="AC690" s="50"/>
      <c r="AD690" s="50"/>
      <c r="AE690" s="50"/>
    </row>
    <row r="691" spans="19:31" ht="15">
      <c r="S691" s="50"/>
      <c r="T691" s="50"/>
      <c r="U691" s="50"/>
      <c r="V691" s="50"/>
      <c r="W691" s="50"/>
      <c r="X691" s="50"/>
      <c r="Y691" s="50"/>
      <c r="Z691" s="50"/>
      <c r="AA691" s="50"/>
      <c r="AB691" s="50"/>
      <c r="AC691" s="50"/>
      <c r="AD691" s="50"/>
      <c r="AE691" s="50"/>
    </row>
    <row r="692" spans="19:31" ht="15">
      <c r="S692" s="50"/>
      <c r="T692" s="50"/>
      <c r="U692" s="50"/>
      <c r="V692" s="50"/>
      <c r="W692" s="50"/>
      <c r="X692" s="50"/>
      <c r="Y692" s="50"/>
      <c r="Z692" s="50"/>
      <c r="AA692" s="50"/>
      <c r="AB692" s="50"/>
      <c r="AC692" s="50"/>
      <c r="AD692" s="50"/>
      <c r="AE692" s="50"/>
    </row>
    <row r="693" spans="19:31" ht="15">
      <c r="S693" s="50"/>
      <c r="T693" s="50"/>
      <c r="U693" s="50"/>
      <c r="V693" s="50"/>
      <c r="W693" s="50"/>
      <c r="X693" s="50"/>
      <c r="Y693" s="50"/>
      <c r="Z693" s="50"/>
      <c r="AA693" s="50"/>
      <c r="AB693" s="50"/>
      <c r="AC693" s="50"/>
      <c r="AD693" s="50"/>
      <c r="AE693" s="50"/>
    </row>
    <row r="694" spans="19:31" ht="15">
      <c r="S694" s="50"/>
      <c r="T694" s="50"/>
      <c r="U694" s="50"/>
      <c r="V694" s="50"/>
      <c r="W694" s="50"/>
      <c r="X694" s="50"/>
      <c r="Y694" s="50"/>
      <c r="Z694" s="50"/>
      <c r="AA694" s="50"/>
      <c r="AB694" s="50"/>
      <c r="AC694" s="50"/>
      <c r="AD694" s="50"/>
      <c r="AE694" s="50"/>
    </row>
    <row r="695" spans="19:31" ht="15">
      <c r="S695" s="50"/>
      <c r="T695" s="50"/>
      <c r="U695" s="50"/>
      <c r="V695" s="50"/>
      <c r="W695" s="50"/>
      <c r="X695" s="50"/>
      <c r="Y695" s="50"/>
      <c r="Z695" s="50"/>
      <c r="AA695" s="50"/>
      <c r="AB695" s="50"/>
      <c r="AC695" s="50"/>
      <c r="AD695" s="50"/>
      <c r="AE695" s="50"/>
    </row>
    <row r="696" spans="19:31" ht="15">
      <c r="S696" s="50"/>
      <c r="T696" s="50"/>
      <c r="U696" s="50"/>
      <c r="V696" s="50"/>
      <c r="W696" s="50"/>
      <c r="X696" s="50"/>
      <c r="Y696" s="50"/>
      <c r="Z696" s="50"/>
      <c r="AA696" s="50"/>
      <c r="AB696" s="50"/>
      <c r="AC696" s="50"/>
      <c r="AD696" s="50"/>
      <c r="AE696" s="50"/>
    </row>
    <row r="697" spans="19:31" ht="15">
      <c r="S697" s="50"/>
      <c r="T697" s="50"/>
      <c r="U697" s="50"/>
      <c r="V697" s="50"/>
      <c r="W697" s="50"/>
      <c r="X697" s="50"/>
      <c r="Y697" s="50"/>
      <c r="Z697" s="50"/>
      <c r="AA697" s="50"/>
      <c r="AB697" s="50"/>
      <c r="AC697" s="50"/>
      <c r="AD697" s="50"/>
      <c r="AE697" s="50"/>
    </row>
    <row r="698" spans="19:31" ht="15">
      <c r="S698" s="50"/>
      <c r="T698" s="50"/>
      <c r="U698" s="50"/>
      <c r="V698" s="50"/>
      <c r="W698" s="50"/>
      <c r="X698" s="50"/>
      <c r="Y698" s="50"/>
      <c r="Z698" s="50"/>
      <c r="AA698" s="50"/>
      <c r="AB698" s="50"/>
      <c r="AC698" s="50"/>
      <c r="AD698" s="50"/>
      <c r="AE698" s="50"/>
    </row>
    <row r="699" spans="19:31" ht="15">
      <c r="S699" s="50"/>
      <c r="T699" s="50"/>
      <c r="U699" s="50"/>
      <c r="V699" s="50"/>
      <c r="W699" s="50"/>
      <c r="X699" s="50"/>
      <c r="Y699" s="50"/>
      <c r="Z699" s="50"/>
      <c r="AA699" s="50"/>
      <c r="AB699" s="50"/>
      <c r="AC699" s="50"/>
      <c r="AD699" s="50"/>
      <c r="AE699" s="50"/>
    </row>
    <row r="700" spans="19:31" ht="15">
      <c r="S700" s="50"/>
      <c r="T700" s="50"/>
      <c r="U700" s="50"/>
      <c r="V700" s="50"/>
      <c r="W700" s="50"/>
      <c r="X700" s="50"/>
      <c r="Y700" s="50"/>
      <c r="Z700" s="50"/>
      <c r="AA700" s="50"/>
      <c r="AB700" s="50"/>
      <c r="AC700" s="50"/>
      <c r="AD700" s="50"/>
      <c r="AE700" s="50"/>
    </row>
    <row r="701" spans="19:31" ht="15">
      <c r="S701" s="50"/>
      <c r="T701" s="50"/>
      <c r="U701" s="50"/>
      <c r="V701" s="50"/>
      <c r="W701" s="50"/>
      <c r="X701" s="50"/>
      <c r="Y701" s="50"/>
      <c r="Z701" s="50"/>
      <c r="AA701" s="50"/>
      <c r="AB701" s="50"/>
      <c r="AC701" s="50"/>
      <c r="AD701" s="50"/>
      <c r="AE701" s="50"/>
    </row>
    <row r="702" spans="19:31" ht="15">
      <c r="S702" s="50"/>
      <c r="T702" s="50"/>
      <c r="U702" s="50"/>
      <c r="V702" s="50"/>
      <c r="W702" s="50"/>
      <c r="X702" s="50"/>
      <c r="Y702" s="50"/>
      <c r="Z702" s="50"/>
      <c r="AA702" s="50"/>
      <c r="AB702" s="50"/>
      <c r="AC702" s="50"/>
      <c r="AD702" s="50"/>
      <c r="AE702" s="50"/>
    </row>
    <row r="703" spans="19:31" ht="15">
      <c r="S703" s="50"/>
      <c r="T703" s="50"/>
      <c r="U703" s="50"/>
      <c r="V703" s="50"/>
      <c r="W703" s="50"/>
      <c r="X703" s="50"/>
      <c r="Y703" s="50"/>
      <c r="Z703" s="50"/>
      <c r="AA703" s="50"/>
      <c r="AB703" s="50"/>
      <c r="AC703" s="50"/>
      <c r="AD703" s="50"/>
      <c r="AE703" s="50"/>
    </row>
    <row r="704" spans="19:31" ht="15">
      <c r="S704" s="50"/>
      <c r="T704" s="50"/>
      <c r="U704" s="50"/>
      <c r="V704" s="50"/>
      <c r="W704" s="50"/>
      <c r="X704" s="50"/>
      <c r="Y704" s="50"/>
      <c r="Z704" s="50"/>
      <c r="AA704" s="50"/>
      <c r="AB704" s="50"/>
      <c r="AC704" s="50"/>
      <c r="AD704" s="50"/>
      <c r="AE704" s="50"/>
    </row>
    <row r="705" spans="19:31" ht="15">
      <c r="S705" s="50"/>
      <c r="T705" s="50"/>
      <c r="U705" s="50"/>
      <c r="V705" s="50"/>
      <c r="W705" s="50"/>
      <c r="X705" s="50"/>
      <c r="Y705" s="50"/>
      <c r="Z705" s="50"/>
      <c r="AA705" s="50"/>
      <c r="AB705" s="50"/>
      <c r="AC705" s="50"/>
      <c r="AD705" s="50"/>
      <c r="AE705" s="50"/>
    </row>
    <row r="706" spans="19:31" ht="15">
      <c r="S706" s="50"/>
      <c r="T706" s="50"/>
      <c r="U706" s="50"/>
      <c r="V706" s="50"/>
      <c r="W706" s="50"/>
      <c r="X706" s="50"/>
      <c r="Y706" s="50"/>
      <c r="Z706" s="50"/>
      <c r="AA706" s="50"/>
      <c r="AB706" s="50"/>
      <c r="AC706" s="50"/>
      <c r="AD706" s="50"/>
      <c r="AE706" s="50"/>
    </row>
    <row r="707" spans="19:31" ht="15">
      <c r="S707" s="50"/>
      <c r="T707" s="50"/>
      <c r="U707" s="50"/>
      <c r="V707" s="50"/>
      <c r="W707" s="50"/>
      <c r="X707" s="50"/>
      <c r="Y707" s="50"/>
      <c r="Z707" s="50"/>
      <c r="AA707" s="50"/>
      <c r="AB707" s="50"/>
      <c r="AC707" s="50"/>
      <c r="AD707" s="50"/>
      <c r="AE707" s="50"/>
    </row>
    <row r="708" spans="19:31" ht="15">
      <c r="S708" s="50"/>
      <c r="T708" s="50"/>
      <c r="U708" s="50"/>
      <c r="V708" s="50"/>
      <c r="W708" s="50"/>
      <c r="X708" s="50"/>
      <c r="Y708" s="50"/>
      <c r="Z708" s="50"/>
      <c r="AA708" s="50"/>
      <c r="AB708" s="50"/>
      <c r="AC708" s="50"/>
      <c r="AD708" s="50"/>
      <c r="AE708" s="50"/>
    </row>
    <row r="709" spans="19:31" ht="15">
      <c r="S709" s="50"/>
      <c r="T709" s="50"/>
      <c r="U709" s="50"/>
      <c r="V709" s="50"/>
      <c r="W709" s="50"/>
      <c r="X709" s="50"/>
      <c r="Y709" s="50"/>
      <c r="Z709" s="50"/>
      <c r="AA709" s="50"/>
      <c r="AB709" s="50"/>
      <c r="AC709" s="50"/>
      <c r="AD709" s="50"/>
      <c r="AE709" s="50"/>
    </row>
    <row r="710" spans="19:31" ht="15">
      <c r="S710" s="50"/>
      <c r="T710" s="50"/>
      <c r="U710" s="50"/>
      <c r="V710" s="50"/>
      <c r="W710" s="50"/>
      <c r="X710" s="50"/>
      <c r="Y710" s="50"/>
      <c r="Z710" s="50"/>
      <c r="AA710" s="50"/>
      <c r="AB710" s="50"/>
      <c r="AC710" s="50"/>
      <c r="AD710" s="50"/>
      <c r="AE710" s="50"/>
    </row>
    <row r="711" spans="19:31" ht="15">
      <c r="S711" s="50"/>
      <c r="T711" s="50"/>
      <c r="U711" s="50"/>
      <c r="V711" s="50"/>
      <c r="W711" s="50"/>
      <c r="X711" s="50"/>
      <c r="Y711" s="50"/>
      <c r="Z711" s="50"/>
      <c r="AA711" s="50"/>
      <c r="AB711" s="50"/>
      <c r="AC711" s="50"/>
      <c r="AD711" s="50"/>
      <c r="AE711" s="50"/>
    </row>
    <row r="712" spans="19:31" ht="15">
      <c r="S712" s="50"/>
      <c r="T712" s="50"/>
      <c r="U712" s="50"/>
      <c r="V712" s="50"/>
      <c r="W712" s="50"/>
      <c r="X712" s="50"/>
      <c r="Y712" s="50"/>
      <c r="Z712" s="50"/>
      <c r="AA712" s="50"/>
      <c r="AB712" s="50"/>
      <c r="AC712" s="50"/>
      <c r="AD712" s="50"/>
      <c r="AE712" s="50"/>
    </row>
    <row r="713" spans="19:31" ht="15">
      <c r="S713" s="50"/>
      <c r="T713" s="50"/>
      <c r="U713" s="50"/>
      <c r="V713" s="50"/>
      <c r="W713" s="50"/>
      <c r="X713" s="50"/>
      <c r="Y713" s="50"/>
      <c r="Z713" s="50"/>
      <c r="AA713" s="50"/>
      <c r="AB713" s="50"/>
      <c r="AC713" s="50"/>
      <c r="AD713" s="50"/>
      <c r="AE713" s="50"/>
    </row>
    <row r="714" spans="19:31" ht="15">
      <c r="S714" s="50"/>
      <c r="T714" s="50"/>
      <c r="U714" s="50"/>
      <c r="V714" s="50"/>
      <c r="W714" s="50"/>
      <c r="X714" s="50"/>
      <c r="Y714" s="50"/>
      <c r="Z714" s="50"/>
      <c r="AA714" s="50"/>
      <c r="AB714" s="50"/>
      <c r="AC714" s="50"/>
      <c r="AD714" s="50"/>
      <c r="AE714" s="50"/>
    </row>
    <row r="715" spans="19:31" ht="15">
      <c r="S715" s="50"/>
      <c r="T715" s="50"/>
      <c r="U715" s="50"/>
      <c r="V715" s="50"/>
      <c r="W715" s="50"/>
      <c r="X715" s="50"/>
      <c r="Y715" s="50"/>
      <c r="Z715" s="50"/>
      <c r="AA715" s="50"/>
      <c r="AB715" s="50"/>
      <c r="AC715" s="50"/>
      <c r="AD715" s="50"/>
      <c r="AE715" s="50"/>
    </row>
    <row r="716" spans="19:31" ht="15">
      <c r="S716" s="50"/>
      <c r="T716" s="50"/>
      <c r="U716" s="50"/>
      <c r="V716" s="50"/>
      <c r="W716" s="50"/>
      <c r="X716" s="50"/>
      <c r="Y716" s="50"/>
      <c r="Z716" s="50"/>
      <c r="AA716" s="50"/>
      <c r="AB716" s="50"/>
      <c r="AC716" s="50"/>
      <c r="AD716" s="50"/>
      <c r="AE716" s="50"/>
    </row>
    <row r="717" spans="19:31" ht="15">
      <c r="S717" s="50"/>
      <c r="T717" s="50"/>
      <c r="U717" s="50"/>
      <c r="V717" s="50"/>
      <c r="W717" s="50"/>
      <c r="X717" s="50"/>
      <c r="Y717" s="50"/>
      <c r="Z717" s="50"/>
      <c r="AA717" s="50"/>
      <c r="AB717" s="50"/>
      <c r="AC717" s="50"/>
      <c r="AD717" s="50"/>
      <c r="AE717" s="50"/>
    </row>
    <row r="718" spans="19:31" ht="15">
      <c r="S718" s="50"/>
      <c r="T718" s="50"/>
      <c r="U718" s="50"/>
      <c r="V718" s="50"/>
      <c r="W718" s="50"/>
      <c r="X718" s="50"/>
      <c r="Y718" s="50"/>
      <c r="Z718" s="50"/>
      <c r="AA718" s="50"/>
      <c r="AB718" s="50"/>
      <c r="AC718" s="50"/>
      <c r="AD718" s="50"/>
      <c r="AE718" s="50"/>
    </row>
    <row r="719" spans="19:31" ht="15">
      <c r="S719" s="50"/>
      <c r="T719" s="50"/>
      <c r="U719" s="50"/>
      <c r="V719" s="50"/>
      <c r="W719" s="50"/>
      <c r="X719" s="50"/>
      <c r="Y719" s="50"/>
      <c r="Z719" s="50"/>
      <c r="AA719" s="50"/>
      <c r="AB719" s="50"/>
      <c r="AC719" s="50"/>
      <c r="AD719" s="50"/>
      <c r="AE719" s="50"/>
    </row>
    <row r="720" spans="19:31" ht="15">
      <c r="S720" s="50"/>
      <c r="T720" s="50"/>
      <c r="U720" s="50"/>
      <c r="V720" s="50"/>
      <c r="W720" s="50"/>
      <c r="X720" s="50"/>
      <c r="Y720" s="50"/>
      <c r="Z720" s="50"/>
      <c r="AA720" s="50"/>
      <c r="AB720" s="50"/>
      <c r="AC720" s="50"/>
      <c r="AD720" s="50"/>
      <c r="AE720" s="50"/>
    </row>
    <row r="721" spans="19:31" ht="15">
      <c r="S721" s="50"/>
      <c r="T721" s="50"/>
      <c r="U721" s="50"/>
      <c r="V721" s="50"/>
      <c r="W721" s="50"/>
      <c r="X721" s="50"/>
      <c r="Y721" s="50"/>
      <c r="Z721" s="50"/>
      <c r="AA721" s="50"/>
      <c r="AB721" s="50"/>
      <c r="AC721" s="50"/>
      <c r="AD721" s="50"/>
      <c r="AE721" s="50"/>
    </row>
    <row r="722" spans="19:31" ht="15">
      <c r="S722" s="50"/>
      <c r="T722" s="50"/>
      <c r="U722" s="50"/>
      <c r="V722" s="50"/>
      <c r="W722" s="50"/>
      <c r="X722" s="50"/>
      <c r="Y722" s="50"/>
      <c r="Z722" s="50"/>
      <c r="AA722" s="50"/>
      <c r="AB722" s="50"/>
      <c r="AC722" s="50"/>
      <c r="AD722" s="50"/>
      <c r="AE722" s="50"/>
    </row>
    <row r="723" spans="19:31" ht="15">
      <c r="S723" s="50"/>
      <c r="T723" s="50"/>
      <c r="U723" s="50"/>
      <c r="V723" s="50"/>
      <c r="W723" s="50"/>
      <c r="X723" s="50"/>
      <c r="Y723" s="50"/>
      <c r="Z723" s="50"/>
      <c r="AA723" s="50"/>
      <c r="AB723" s="50"/>
      <c r="AC723" s="50"/>
      <c r="AD723" s="50"/>
      <c r="AE723" s="50"/>
    </row>
    <row r="724" spans="19:31" ht="15">
      <c r="S724" s="50"/>
      <c r="T724" s="50"/>
      <c r="U724" s="50"/>
      <c r="V724" s="50"/>
      <c r="W724" s="50"/>
      <c r="X724" s="50"/>
      <c r="Y724" s="50"/>
      <c r="Z724" s="50"/>
      <c r="AA724" s="50"/>
      <c r="AB724" s="50"/>
      <c r="AC724" s="50"/>
      <c r="AD724" s="50"/>
      <c r="AE724" s="50"/>
    </row>
    <row r="725" spans="19:31" ht="15">
      <c r="S725" s="50"/>
      <c r="T725" s="50"/>
      <c r="U725" s="50"/>
      <c r="V725" s="50"/>
      <c r="W725" s="50"/>
      <c r="X725" s="50"/>
      <c r="Y725" s="50"/>
      <c r="Z725" s="50"/>
      <c r="AA725" s="50"/>
      <c r="AB725" s="50"/>
      <c r="AC725" s="50"/>
      <c r="AD725" s="50"/>
      <c r="AE725" s="50"/>
    </row>
    <row r="726" spans="19:31" ht="15">
      <c r="S726" s="50"/>
      <c r="T726" s="50"/>
      <c r="U726" s="50"/>
      <c r="V726" s="50"/>
      <c r="W726" s="50"/>
      <c r="X726" s="50"/>
      <c r="Y726" s="50"/>
      <c r="Z726" s="50"/>
      <c r="AA726" s="50"/>
      <c r="AB726" s="50"/>
      <c r="AC726" s="50"/>
      <c r="AD726" s="50"/>
      <c r="AE726" s="50"/>
    </row>
    <row r="727" spans="19:31" ht="15">
      <c r="S727" s="50"/>
      <c r="T727" s="50"/>
      <c r="U727" s="50"/>
      <c r="V727" s="50"/>
      <c r="W727" s="50"/>
      <c r="X727" s="50"/>
      <c r="Y727" s="50"/>
      <c r="Z727" s="50"/>
      <c r="AA727" s="50"/>
      <c r="AB727" s="50"/>
      <c r="AC727" s="50"/>
      <c r="AD727" s="50"/>
      <c r="AE727" s="50"/>
    </row>
    <row r="728" spans="19:31" ht="15">
      <c r="S728" s="50"/>
      <c r="T728" s="50"/>
      <c r="U728" s="50"/>
      <c r="V728" s="50"/>
      <c r="W728" s="50"/>
      <c r="X728" s="50"/>
      <c r="Y728" s="50"/>
      <c r="Z728" s="50"/>
      <c r="AA728" s="50"/>
      <c r="AB728" s="50"/>
      <c r="AC728" s="50"/>
      <c r="AD728" s="50"/>
      <c r="AE728" s="50"/>
    </row>
    <row r="729" spans="19:31" ht="15">
      <c r="S729" s="50"/>
      <c r="T729" s="50"/>
      <c r="U729" s="50"/>
      <c r="V729" s="50"/>
      <c r="W729" s="50"/>
      <c r="X729" s="50"/>
      <c r="Y729" s="50"/>
      <c r="Z729" s="50"/>
      <c r="AA729" s="50"/>
      <c r="AB729" s="50"/>
      <c r="AC729" s="50"/>
      <c r="AD729" s="50"/>
      <c r="AE729" s="50"/>
    </row>
    <row r="730" spans="19:31" ht="15">
      <c r="S730" s="50"/>
      <c r="T730" s="50"/>
      <c r="U730" s="50"/>
      <c r="V730" s="50"/>
      <c r="W730" s="50"/>
      <c r="X730" s="50"/>
      <c r="Y730" s="50"/>
      <c r="Z730" s="50"/>
      <c r="AA730" s="50"/>
      <c r="AB730" s="50"/>
      <c r="AC730" s="50"/>
      <c r="AD730" s="50"/>
      <c r="AE730" s="50"/>
    </row>
    <row r="731" spans="19:31" ht="15">
      <c r="S731" s="50"/>
      <c r="T731" s="50"/>
      <c r="U731" s="50"/>
      <c r="V731" s="50"/>
      <c r="W731" s="50"/>
      <c r="X731" s="50"/>
      <c r="Y731" s="50"/>
      <c r="Z731" s="50"/>
      <c r="AA731" s="50"/>
      <c r="AB731" s="50"/>
      <c r="AC731" s="50"/>
      <c r="AD731" s="50"/>
      <c r="AE731" s="50"/>
    </row>
    <row r="732" spans="19:31" ht="15">
      <c r="S732" s="50"/>
      <c r="T732" s="50"/>
      <c r="U732" s="50"/>
      <c r="V732" s="50"/>
      <c r="W732" s="50"/>
      <c r="X732" s="50"/>
      <c r="Y732" s="50"/>
      <c r="Z732" s="50"/>
      <c r="AA732" s="50"/>
      <c r="AB732" s="50"/>
      <c r="AC732" s="50"/>
      <c r="AD732" s="50"/>
      <c r="AE732" s="50"/>
    </row>
    <row r="733" spans="19:31" ht="15">
      <c r="S733" s="50"/>
      <c r="T733" s="50"/>
      <c r="U733" s="50"/>
      <c r="V733" s="50"/>
      <c r="W733" s="50"/>
      <c r="X733" s="50"/>
      <c r="Y733" s="50"/>
      <c r="Z733" s="50"/>
      <c r="AA733" s="50"/>
      <c r="AB733" s="50"/>
      <c r="AC733" s="50"/>
      <c r="AD733" s="50"/>
      <c r="AE733" s="50"/>
    </row>
    <row r="734" spans="19:31" ht="15">
      <c r="S734" s="50"/>
      <c r="T734" s="50"/>
      <c r="U734" s="50"/>
      <c r="V734" s="50"/>
      <c r="W734" s="50"/>
      <c r="X734" s="50"/>
      <c r="Y734" s="50"/>
      <c r="Z734" s="50"/>
      <c r="AA734" s="50"/>
      <c r="AB734" s="50"/>
      <c r="AC734" s="50"/>
      <c r="AD734" s="50"/>
      <c r="AE734" s="50"/>
    </row>
    <row r="735" spans="19:31" ht="15">
      <c r="S735" s="50"/>
      <c r="T735" s="50"/>
      <c r="U735" s="50"/>
      <c r="V735" s="50"/>
      <c r="W735" s="50"/>
      <c r="X735" s="50"/>
      <c r="Y735" s="50"/>
      <c r="Z735" s="50"/>
      <c r="AA735" s="50"/>
      <c r="AB735" s="50"/>
      <c r="AC735" s="50"/>
      <c r="AD735" s="50"/>
      <c r="AE735" s="50"/>
    </row>
    <row r="736" spans="19:31" ht="15">
      <c r="S736" s="50"/>
      <c r="T736" s="50"/>
      <c r="U736" s="50"/>
      <c r="V736" s="50"/>
      <c r="W736" s="50"/>
      <c r="X736" s="50"/>
      <c r="Y736" s="50"/>
      <c r="Z736" s="50"/>
      <c r="AA736" s="50"/>
      <c r="AB736" s="50"/>
      <c r="AC736" s="50"/>
      <c r="AD736" s="50"/>
      <c r="AE736" s="50"/>
    </row>
    <row r="737" spans="19:31" ht="15">
      <c r="S737" s="50"/>
      <c r="T737" s="50"/>
      <c r="U737" s="50"/>
      <c r="V737" s="50"/>
      <c r="W737" s="50"/>
      <c r="X737" s="50"/>
      <c r="Y737" s="50"/>
      <c r="Z737" s="50"/>
      <c r="AA737" s="50"/>
      <c r="AB737" s="50"/>
      <c r="AC737" s="50"/>
      <c r="AD737" s="50"/>
      <c r="AE737" s="50"/>
    </row>
    <row r="738" spans="19:31" ht="15">
      <c r="S738" s="50"/>
      <c r="T738" s="50"/>
      <c r="U738" s="50"/>
      <c r="V738" s="50"/>
      <c r="W738" s="50"/>
      <c r="X738" s="50"/>
      <c r="Y738" s="50"/>
      <c r="Z738" s="50"/>
      <c r="AA738" s="50"/>
      <c r="AB738" s="50"/>
      <c r="AC738" s="50"/>
      <c r="AD738" s="50"/>
      <c r="AE738" s="50"/>
    </row>
    <row r="739" spans="19:31" ht="15">
      <c r="S739" s="50"/>
      <c r="T739" s="50"/>
      <c r="U739" s="50"/>
      <c r="V739" s="50"/>
      <c r="W739" s="50"/>
      <c r="X739" s="50"/>
      <c r="Y739" s="50"/>
      <c r="Z739" s="50"/>
      <c r="AA739" s="50"/>
      <c r="AB739" s="50"/>
      <c r="AC739" s="50"/>
      <c r="AD739" s="50"/>
      <c r="AE739" s="50"/>
    </row>
    <row r="740" spans="19:31" ht="15">
      <c r="S740" s="50"/>
      <c r="T740" s="50"/>
      <c r="U740" s="50"/>
      <c r="V740" s="50"/>
      <c r="W740" s="50"/>
      <c r="X740" s="50"/>
      <c r="Y740" s="50"/>
      <c r="Z740" s="50"/>
      <c r="AA740" s="50"/>
      <c r="AB740" s="50"/>
      <c r="AC740" s="50"/>
      <c r="AD740" s="50"/>
      <c r="AE740" s="50"/>
    </row>
    <row r="741" spans="19:31" ht="15">
      <c r="S741" s="50"/>
      <c r="T741" s="50"/>
      <c r="U741" s="50"/>
      <c r="V741" s="50"/>
      <c r="W741" s="50"/>
      <c r="X741" s="50"/>
      <c r="Y741" s="50"/>
      <c r="Z741" s="50"/>
      <c r="AA741" s="50"/>
      <c r="AB741" s="50"/>
      <c r="AC741" s="50"/>
      <c r="AD741" s="50"/>
      <c r="AE741" s="50"/>
    </row>
    <row r="742" spans="19:31" ht="15">
      <c r="S742" s="50"/>
      <c r="T742" s="50"/>
      <c r="U742" s="50"/>
      <c r="V742" s="50"/>
      <c r="W742" s="50"/>
      <c r="X742" s="50"/>
      <c r="Y742" s="50"/>
      <c r="Z742" s="50"/>
      <c r="AA742" s="50"/>
      <c r="AB742" s="50"/>
      <c r="AC742" s="50"/>
      <c r="AD742" s="50"/>
      <c r="AE742" s="50"/>
    </row>
    <row r="743" spans="19:31" ht="15">
      <c r="S743" s="50"/>
      <c r="T743" s="50"/>
      <c r="U743" s="50"/>
      <c r="V743" s="50"/>
      <c r="W743" s="50"/>
      <c r="X743" s="50"/>
      <c r="Y743" s="50"/>
      <c r="Z743" s="50"/>
      <c r="AA743" s="50"/>
      <c r="AB743" s="50"/>
      <c r="AC743" s="50"/>
      <c r="AD743" s="50"/>
      <c r="AE743" s="50"/>
    </row>
    <row r="744" spans="19:31" ht="15">
      <c r="S744" s="50"/>
      <c r="T744" s="50"/>
      <c r="U744" s="50"/>
      <c r="V744" s="50"/>
      <c r="W744" s="50"/>
      <c r="X744" s="50"/>
      <c r="Y744" s="50"/>
      <c r="Z744" s="50"/>
      <c r="AA744" s="50"/>
      <c r="AB744" s="50"/>
      <c r="AC744" s="50"/>
      <c r="AD744" s="50"/>
      <c r="AE744" s="50"/>
    </row>
    <row r="745" spans="19:31" ht="15">
      <c r="S745" s="50"/>
      <c r="T745" s="50"/>
      <c r="U745" s="50"/>
      <c r="V745" s="50"/>
      <c r="W745" s="50"/>
      <c r="X745" s="50"/>
      <c r="Y745" s="50"/>
      <c r="Z745" s="50"/>
      <c r="AA745" s="50"/>
      <c r="AB745" s="50"/>
      <c r="AC745" s="50"/>
      <c r="AD745" s="50"/>
      <c r="AE745" s="50"/>
    </row>
    <row r="746" spans="19:31" ht="15">
      <c r="S746" s="50"/>
      <c r="T746" s="50"/>
      <c r="U746" s="50"/>
      <c r="V746" s="50"/>
      <c r="W746" s="50"/>
      <c r="X746" s="50"/>
      <c r="Y746" s="50"/>
      <c r="Z746" s="50"/>
      <c r="AA746" s="50"/>
      <c r="AB746" s="50"/>
      <c r="AC746" s="50"/>
      <c r="AD746" s="50"/>
      <c r="AE746" s="50"/>
    </row>
    <row r="747" spans="19:31" ht="15">
      <c r="S747" s="50"/>
      <c r="T747" s="50"/>
      <c r="U747" s="50"/>
      <c r="V747" s="50"/>
      <c r="W747" s="50"/>
      <c r="X747" s="50"/>
      <c r="Y747" s="50"/>
      <c r="Z747" s="50"/>
      <c r="AA747" s="50"/>
      <c r="AB747" s="50"/>
      <c r="AC747" s="50"/>
      <c r="AD747" s="50"/>
      <c r="AE747" s="50"/>
    </row>
    <row r="748" spans="19:31" ht="15">
      <c r="S748" s="50"/>
      <c r="T748" s="50"/>
      <c r="U748" s="50"/>
      <c r="V748" s="50"/>
      <c r="W748" s="50"/>
      <c r="X748" s="50"/>
      <c r="Y748" s="50"/>
      <c r="Z748" s="50"/>
      <c r="AA748" s="50"/>
      <c r="AB748" s="50"/>
      <c r="AC748" s="50"/>
      <c r="AD748" s="50"/>
      <c r="AE748" s="50"/>
    </row>
    <row r="749" spans="19:31" ht="15">
      <c r="S749" s="50"/>
      <c r="T749" s="50"/>
      <c r="U749" s="50"/>
      <c r="V749" s="50"/>
      <c r="W749" s="50"/>
      <c r="X749" s="50"/>
      <c r="Y749" s="50"/>
      <c r="Z749" s="50"/>
      <c r="AA749" s="50"/>
      <c r="AB749" s="50"/>
      <c r="AC749" s="50"/>
      <c r="AD749" s="50"/>
      <c r="AE749" s="50"/>
    </row>
    <row r="750" spans="19:31" ht="15">
      <c r="S750" s="50"/>
      <c r="T750" s="50"/>
      <c r="U750" s="50"/>
      <c r="V750" s="50"/>
      <c r="W750" s="50"/>
      <c r="X750" s="50"/>
      <c r="Y750" s="50"/>
      <c r="Z750" s="50"/>
      <c r="AA750" s="50"/>
      <c r="AB750" s="50"/>
      <c r="AC750" s="50"/>
      <c r="AD750" s="50"/>
      <c r="AE750" s="50"/>
    </row>
    <row r="751" spans="19:31" ht="15">
      <c r="S751" s="50"/>
      <c r="T751" s="50"/>
      <c r="U751" s="50"/>
      <c r="V751" s="50"/>
      <c r="W751" s="50"/>
      <c r="X751" s="50"/>
      <c r="Y751" s="50"/>
      <c r="Z751" s="50"/>
      <c r="AA751" s="50"/>
      <c r="AB751" s="50"/>
      <c r="AC751" s="50"/>
      <c r="AD751" s="50"/>
      <c r="AE751" s="50"/>
    </row>
    <row r="752" spans="19:31" ht="15">
      <c r="S752" s="50"/>
      <c r="T752" s="50"/>
      <c r="U752" s="50"/>
      <c r="V752" s="50"/>
      <c r="W752" s="50"/>
      <c r="X752" s="50"/>
      <c r="Y752" s="50"/>
      <c r="Z752" s="50"/>
      <c r="AA752" s="50"/>
      <c r="AB752" s="50"/>
      <c r="AC752" s="50"/>
      <c r="AD752" s="50"/>
      <c r="AE752" s="50"/>
    </row>
    <row r="753" spans="19:31" ht="15">
      <c r="S753" s="50"/>
      <c r="T753" s="50"/>
      <c r="U753" s="50"/>
      <c r="V753" s="50"/>
      <c r="W753" s="50"/>
      <c r="X753" s="50"/>
      <c r="Y753" s="50"/>
      <c r="Z753" s="50"/>
      <c r="AA753" s="50"/>
      <c r="AB753" s="50"/>
      <c r="AC753" s="50"/>
      <c r="AD753" s="50"/>
      <c r="AE753" s="50"/>
    </row>
    <row r="754" spans="19:31" ht="15">
      <c r="S754" s="50"/>
      <c r="T754" s="50"/>
      <c r="U754" s="50"/>
      <c r="V754" s="50"/>
      <c r="W754" s="50"/>
      <c r="X754" s="50"/>
      <c r="Y754" s="50"/>
      <c r="Z754" s="50"/>
      <c r="AA754" s="50"/>
      <c r="AB754" s="50"/>
      <c r="AC754" s="50"/>
      <c r="AD754" s="50"/>
      <c r="AE754" s="50"/>
    </row>
    <row r="755" spans="19:31" ht="15">
      <c r="S755" s="50"/>
      <c r="T755" s="50"/>
      <c r="U755" s="50"/>
      <c r="V755" s="50"/>
      <c r="W755" s="50"/>
      <c r="X755" s="50"/>
      <c r="Y755" s="50"/>
      <c r="Z755" s="50"/>
      <c r="AA755" s="50"/>
      <c r="AB755" s="50"/>
      <c r="AC755" s="50"/>
      <c r="AD755" s="50"/>
      <c r="AE755" s="50"/>
    </row>
    <row r="756" spans="19:31" ht="15">
      <c r="S756" s="50"/>
      <c r="T756" s="50"/>
      <c r="U756" s="50"/>
      <c r="V756" s="50"/>
      <c r="W756" s="50"/>
      <c r="X756" s="50"/>
      <c r="Y756" s="50"/>
      <c r="Z756" s="50"/>
      <c r="AA756" s="50"/>
      <c r="AB756" s="50"/>
      <c r="AC756" s="50"/>
      <c r="AD756" s="50"/>
      <c r="AE756" s="50"/>
    </row>
    <row r="757" spans="19:31" ht="15">
      <c r="S757" s="50"/>
      <c r="T757" s="50"/>
      <c r="U757" s="50"/>
      <c r="V757" s="50"/>
      <c r="W757" s="50"/>
      <c r="X757" s="50"/>
      <c r="Y757" s="50"/>
      <c r="Z757" s="50"/>
      <c r="AA757" s="50"/>
      <c r="AB757" s="50"/>
      <c r="AC757" s="50"/>
      <c r="AD757" s="50"/>
      <c r="AE757" s="50"/>
    </row>
    <row r="758" spans="19:31" ht="15">
      <c r="S758" s="50"/>
      <c r="T758" s="50"/>
      <c r="U758" s="50"/>
      <c r="V758" s="50"/>
      <c r="W758" s="50"/>
      <c r="X758" s="50"/>
      <c r="Y758" s="50"/>
      <c r="Z758" s="50"/>
      <c r="AA758" s="50"/>
      <c r="AB758" s="50"/>
      <c r="AC758" s="50"/>
      <c r="AD758" s="50"/>
      <c r="AE758" s="50"/>
    </row>
    <row r="759" spans="19:31" ht="15">
      <c r="S759" s="50"/>
      <c r="T759" s="50"/>
      <c r="U759" s="50"/>
      <c r="V759" s="50"/>
      <c r="W759" s="50"/>
      <c r="X759" s="50"/>
      <c r="Y759" s="50"/>
      <c r="Z759" s="50"/>
      <c r="AA759" s="50"/>
      <c r="AB759" s="50"/>
      <c r="AC759" s="50"/>
      <c r="AD759" s="50"/>
      <c r="AE759" s="50"/>
    </row>
    <row r="760" spans="19:31" ht="15">
      <c r="S760" s="50"/>
      <c r="T760" s="50"/>
      <c r="U760" s="50"/>
      <c r="V760" s="50"/>
      <c r="W760" s="50"/>
      <c r="X760" s="50"/>
      <c r="Y760" s="50"/>
      <c r="Z760" s="50"/>
      <c r="AA760" s="50"/>
      <c r="AB760" s="50"/>
      <c r="AC760" s="50"/>
      <c r="AD760" s="50"/>
      <c r="AE760" s="50"/>
    </row>
    <row r="761" spans="19:31" ht="15">
      <c r="S761" s="50"/>
      <c r="T761" s="50"/>
      <c r="U761" s="50"/>
      <c r="V761" s="50"/>
      <c r="W761" s="50"/>
      <c r="X761" s="50"/>
      <c r="Y761" s="50"/>
      <c r="Z761" s="50"/>
      <c r="AA761" s="50"/>
      <c r="AB761" s="50"/>
      <c r="AC761" s="50"/>
      <c r="AD761" s="50"/>
      <c r="AE761" s="50"/>
    </row>
    <row r="762" spans="19:31" ht="15">
      <c r="S762" s="50"/>
      <c r="T762" s="50"/>
      <c r="U762" s="50"/>
      <c r="V762" s="50"/>
      <c r="W762" s="50"/>
      <c r="X762" s="50"/>
      <c r="Y762" s="50"/>
      <c r="Z762" s="50"/>
      <c r="AA762" s="50"/>
      <c r="AB762" s="50"/>
      <c r="AC762" s="50"/>
      <c r="AD762" s="50"/>
      <c r="AE762" s="50"/>
    </row>
    <row r="763" spans="19:31" ht="15">
      <c r="S763" s="50"/>
      <c r="T763" s="50"/>
      <c r="U763" s="50"/>
      <c r="V763" s="50"/>
      <c r="W763" s="50"/>
      <c r="X763" s="50"/>
      <c r="Y763" s="50"/>
      <c r="Z763" s="50"/>
      <c r="AA763" s="50"/>
      <c r="AB763" s="50"/>
      <c r="AC763" s="50"/>
      <c r="AD763" s="50"/>
      <c r="AE763" s="50"/>
    </row>
    <row r="764" spans="19:31" ht="15">
      <c r="S764" s="50"/>
      <c r="T764" s="50"/>
      <c r="U764" s="50"/>
      <c r="V764" s="50"/>
      <c r="W764" s="50"/>
      <c r="X764" s="50"/>
      <c r="Y764" s="50"/>
      <c r="Z764" s="50"/>
      <c r="AA764" s="50"/>
      <c r="AB764" s="50"/>
      <c r="AC764" s="50"/>
      <c r="AD764" s="50"/>
      <c r="AE764" s="50"/>
    </row>
    <row r="765" spans="19:31" ht="15">
      <c r="S765" s="50"/>
      <c r="T765" s="50"/>
      <c r="U765" s="50"/>
      <c r="V765" s="50"/>
      <c r="W765" s="50"/>
      <c r="X765" s="50"/>
      <c r="Y765" s="50"/>
      <c r="Z765" s="50"/>
      <c r="AA765" s="50"/>
      <c r="AB765" s="50"/>
      <c r="AC765" s="50"/>
      <c r="AD765" s="50"/>
      <c r="AE765" s="50"/>
    </row>
    <row r="766" spans="19:31" ht="15">
      <c r="S766" s="50"/>
      <c r="T766" s="50"/>
      <c r="U766" s="50"/>
      <c r="V766" s="50"/>
      <c r="W766" s="50"/>
      <c r="X766" s="50"/>
      <c r="Y766" s="50"/>
      <c r="Z766" s="50"/>
      <c r="AA766" s="50"/>
      <c r="AB766" s="50"/>
      <c r="AC766" s="50"/>
      <c r="AD766" s="50"/>
      <c r="AE766" s="50"/>
    </row>
    <row r="767" spans="19:31" ht="15">
      <c r="S767" s="50"/>
      <c r="T767" s="50"/>
      <c r="U767" s="50"/>
      <c r="V767" s="50"/>
      <c r="W767" s="50"/>
      <c r="X767" s="50"/>
      <c r="Y767" s="50"/>
      <c r="Z767" s="50"/>
      <c r="AA767" s="50"/>
      <c r="AB767" s="50"/>
      <c r="AC767" s="50"/>
      <c r="AD767" s="50"/>
      <c r="AE767" s="50"/>
    </row>
    <row r="768" spans="19:31" ht="15">
      <c r="S768" s="50"/>
      <c r="T768" s="50"/>
      <c r="U768" s="50"/>
      <c r="V768" s="50"/>
      <c r="W768" s="50"/>
      <c r="X768" s="50"/>
      <c r="Y768" s="50"/>
      <c r="Z768" s="50"/>
      <c r="AA768" s="50"/>
      <c r="AB768" s="50"/>
      <c r="AC768" s="50"/>
      <c r="AD768" s="50"/>
      <c r="AE768" s="50"/>
    </row>
    <row r="769" spans="19:31" ht="15">
      <c r="S769" s="50"/>
      <c r="T769" s="50"/>
      <c r="U769" s="50"/>
      <c r="V769" s="50"/>
      <c r="W769" s="50"/>
      <c r="X769" s="50"/>
      <c r="Y769" s="50"/>
      <c r="Z769" s="50"/>
      <c r="AA769" s="50"/>
      <c r="AB769" s="50"/>
      <c r="AC769" s="50"/>
      <c r="AD769" s="50"/>
      <c r="AE769" s="50"/>
    </row>
    <row r="770" spans="19:31" ht="15">
      <c r="S770" s="50"/>
      <c r="T770" s="50"/>
      <c r="U770" s="50"/>
      <c r="V770" s="50"/>
      <c r="W770" s="50"/>
      <c r="X770" s="50"/>
      <c r="Y770" s="50"/>
      <c r="Z770" s="50"/>
      <c r="AA770" s="50"/>
      <c r="AB770" s="50"/>
      <c r="AC770" s="50"/>
      <c r="AD770" s="50"/>
      <c r="AE770" s="50"/>
    </row>
    <row r="771" spans="19:31" ht="15">
      <c r="S771" s="50"/>
      <c r="T771" s="50"/>
      <c r="U771" s="50"/>
      <c r="V771" s="50"/>
      <c r="W771" s="50"/>
      <c r="X771" s="50"/>
      <c r="Y771" s="50"/>
      <c r="Z771" s="50"/>
      <c r="AA771" s="50"/>
      <c r="AB771" s="50"/>
      <c r="AC771" s="50"/>
      <c r="AD771" s="50"/>
      <c r="AE771" s="50"/>
    </row>
    <row r="772" spans="19:31" ht="15">
      <c r="S772" s="50"/>
      <c r="T772" s="50"/>
      <c r="U772" s="50"/>
      <c r="V772" s="50"/>
      <c r="W772" s="50"/>
      <c r="X772" s="50"/>
      <c r="Y772" s="50"/>
      <c r="Z772" s="50"/>
      <c r="AA772" s="50"/>
      <c r="AB772" s="50"/>
      <c r="AC772" s="50"/>
      <c r="AD772" s="50"/>
      <c r="AE772" s="50"/>
    </row>
    <row r="773" spans="19:31" ht="15">
      <c r="S773" s="50"/>
      <c r="T773" s="50"/>
      <c r="U773" s="50"/>
      <c r="V773" s="50"/>
      <c r="W773" s="50"/>
      <c r="X773" s="50"/>
      <c r="Y773" s="50"/>
      <c r="Z773" s="50"/>
      <c r="AA773" s="50"/>
      <c r="AB773" s="50"/>
      <c r="AC773" s="50"/>
      <c r="AD773" s="50"/>
      <c r="AE773" s="50"/>
    </row>
    <row r="774" spans="19:31" ht="15">
      <c r="S774" s="50"/>
      <c r="T774" s="50"/>
      <c r="U774" s="50"/>
      <c r="V774" s="50"/>
      <c r="W774" s="50"/>
      <c r="X774" s="50"/>
      <c r="Y774" s="50"/>
      <c r="Z774" s="50"/>
      <c r="AA774" s="50"/>
      <c r="AB774" s="50"/>
      <c r="AC774" s="50"/>
      <c r="AD774" s="50"/>
      <c r="AE774" s="50"/>
    </row>
    <row r="775" spans="19:31" ht="15">
      <c r="S775" s="50"/>
      <c r="T775" s="50"/>
      <c r="U775" s="50"/>
      <c r="V775" s="50"/>
      <c r="W775" s="50"/>
      <c r="X775" s="50"/>
      <c r="Y775" s="50"/>
      <c r="Z775" s="50"/>
      <c r="AA775" s="50"/>
      <c r="AB775" s="50"/>
      <c r="AC775" s="50"/>
      <c r="AD775" s="50"/>
      <c r="AE775" s="50"/>
    </row>
    <row r="776" spans="19:31" ht="15">
      <c r="S776" s="50"/>
      <c r="T776" s="50"/>
      <c r="U776" s="50"/>
      <c r="V776" s="50"/>
      <c r="W776" s="50"/>
      <c r="X776" s="50"/>
      <c r="Y776" s="50"/>
      <c r="Z776" s="50"/>
      <c r="AA776" s="50"/>
      <c r="AB776" s="50"/>
      <c r="AC776" s="50"/>
      <c r="AD776" s="50"/>
      <c r="AE776" s="50"/>
    </row>
    <row r="777" spans="19:31" ht="15">
      <c r="S777" s="50"/>
      <c r="T777" s="50"/>
      <c r="U777" s="50"/>
      <c r="V777" s="50"/>
      <c r="W777" s="50"/>
      <c r="X777" s="50"/>
      <c r="Y777" s="50"/>
      <c r="Z777" s="50"/>
      <c r="AA777" s="50"/>
      <c r="AB777" s="50"/>
      <c r="AC777" s="50"/>
      <c r="AD777" s="50"/>
      <c r="AE777" s="50"/>
    </row>
    <row r="778" spans="19:31" ht="15">
      <c r="S778" s="50"/>
      <c r="T778" s="50"/>
      <c r="U778" s="50"/>
      <c r="V778" s="50"/>
      <c r="W778" s="50"/>
      <c r="X778" s="50"/>
      <c r="Y778" s="50"/>
      <c r="Z778" s="50"/>
      <c r="AA778" s="50"/>
      <c r="AB778" s="50"/>
      <c r="AC778" s="50"/>
      <c r="AD778" s="50"/>
      <c r="AE778" s="50"/>
    </row>
    <row r="779" spans="19:31" ht="15">
      <c r="S779" s="50"/>
      <c r="T779" s="50"/>
      <c r="U779" s="50"/>
      <c r="V779" s="50"/>
      <c r="W779" s="50"/>
      <c r="X779" s="50"/>
      <c r="Y779" s="50"/>
      <c r="Z779" s="50"/>
      <c r="AA779" s="50"/>
      <c r="AB779" s="50"/>
      <c r="AC779" s="50"/>
      <c r="AD779" s="50"/>
      <c r="AE779" s="50"/>
    </row>
    <row r="780" spans="19:31" ht="15">
      <c r="S780" s="50"/>
      <c r="T780" s="50"/>
      <c r="U780" s="50"/>
      <c r="V780" s="50"/>
      <c r="W780" s="50"/>
      <c r="X780" s="50"/>
      <c r="Y780" s="50"/>
      <c r="Z780" s="50"/>
      <c r="AA780" s="50"/>
      <c r="AB780" s="50"/>
      <c r="AC780" s="50"/>
      <c r="AD780" s="50"/>
      <c r="AE780" s="50"/>
    </row>
    <row r="781" spans="19:31" ht="15">
      <c r="S781" s="50"/>
      <c r="T781" s="50"/>
      <c r="U781" s="50"/>
      <c r="V781" s="50"/>
      <c r="W781" s="50"/>
      <c r="X781" s="50"/>
      <c r="Y781" s="50"/>
      <c r="Z781" s="50"/>
      <c r="AA781" s="50"/>
      <c r="AB781" s="50"/>
      <c r="AC781" s="50"/>
      <c r="AD781" s="50"/>
      <c r="AE781" s="50"/>
    </row>
    <row r="782" spans="19:31" ht="15">
      <c r="S782" s="50"/>
      <c r="T782" s="50"/>
      <c r="U782" s="50"/>
      <c r="V782" s="50"/>
      <c r="W782" s="50"/>
      <c r="X782" s="50"/>
      <c r="Y782" s="50"/>
      <c r="Z782" s="50"/>
      <c r="AA782" s="50"/>
      <c r="AB782" s="50"/>
      <c r="AC782" s="50"/>
      <c r="AD782" s="50"/>
      <c r="AE782" s="50"/>
    </row>
    <row r="783" spans="19:31" ht="15">
      <c r="S783" s="50"/>
      <c r="T783" s="50"/>
      <c r="U783" s="50"/>
      <c r="V783" s="50"/>
      <c r="W783" s="50"/>
      <c r="X783" s="50"/>
      <c r="Y783" s="50"/>
      <c r="Z783" s="50"/>
      <c r="AA783" s="50"/>
      <c r="AB783" s="50"/>
      <c r="AC783" s="50"/>
      <c r="AD783" s="50"/>
      <c r="AE783" s="50"/>
    </row>
    <row r="784" spans="19:31" ht="15">
      <c r="S784" s="50"/>
      <c r="T784" s="50"/>
      <c r="U784" s="50"/>
      <c r="V784" s="50"/>
      <c r="W784" s="50"/>
      <c r="X784" s="50"/>
      <c r="Y784" s="50"/>
      <c r="Z784" s="50"/>
      <c r="AA784" s="50"/>
      <c r="AB784" s="50"/>
      <c r="AC784" s="50"/>
      <c r="AD784" s="50"/>
      <c r="AE784" s="50"/>
    </row>
    <row r="785" spans="19:31" ht="15">
      <c r="S785" s="50"/>
      <c r="T785" s="50"/>
      <c r="U785" s="50"/>
      <c r="V785" s="50"/>
      <c r="W785" s="50"/>
      <c r="X785" s="50"/>
      <c r="Y785" s="50"/>
      <c r="Z785" s="50"/>
      <c r="AA785" s="50"/>
      <c r="AB785" s="50"/>
      <c r="AC785" s="50"/>
      <c r="AD785" s="50"/>
      <c r="AE785" s="50"/>
    </row>
    <row r="786" spans="19:31" ht="15">
      <c r="S786" s="50"/>
      <c r="T786" s="50"/>
      <c r="U786" s="50"/>
      <c r="V786" s="50"/>
      <c r="W786" s="50"/>
      <c r="X786" s="50"/>
      <c r="Y786" s="50"/>
      <c r="Z786" s="50"/>
      <c r="AA786" s="50"/>
      <c r="AB786" s="50"/>
      <c r="AC786" s="50"/>
      <c r="AD786" s="50"/>
      <c r="AE786" s="50"/>
    </row>
    <row r="787" spans="19:31" ht="15">
      <c r="S787" s="50"/>
      <c r="T787" s="50"/>
      <c r="U787" s="50"/>
      <c r="V787" s="50"/>
      <c r="W787" s="50"/>
      <c r="X787" s="50"/>
      <c r="Y787" s="50"/>
      <c r="Z787" s="50"/>
      <c r="AA787" s="50"/>
      <c r="AB787" s="50"/>
      <c r="AC787" s="50"/>
      <c r="AD787" s="50"/>
      <c r="AE787" s="50"/>
    </row>
    <row r="788" spans="19:31" ht="15">
      <c r="S788" s="50"/>
      <c r="T788" s="50"/>
      <c r="U788" s="50"/>
      <c r="V788" s="50"/>
      <c r="W788" s="50"/>
      <c r="X788" s="50"/>
      <c r="Y788" s="50"/>
      <c r="Z788" s="50"/>
      <c r="AA788" s="50"/>
      <c r="AB788" s="50"/>
      <c r="AC788" s="50"/>
      <c r="AD788" s="50"/>
      <c r="AE788" s="50"/>
    </row>
    <row r="789" spans="19:31" ht="15">
      <c r="S789" s="50"/>
      <c r="T789" s="50"/>
      <c r="U789" s="50"/>
      <c r="V789" s="50"/>
      <c r="W789" s="50"/>
      <c r="X789" s="50"/>
      <c r="Y789" s="50"/>
      <c r="Z789" s="50"/>
      <c r="AA789" s="50"/>
      <c r="AB789" s="50"/>
      <c r="AC789" s="50"/>
      <c r="AD789" s="50"/>
      <c r="AE789" s="50"/>
    </row>
    <row r="790" spans="19:31" ht="15">
      <c r="S790" s="50"/>
      <c r="T790" s="50"/>
      <c r="U790" s="50"/>
      <c r="V790" s="50"/>
      <c r="W790" s="50"/>
      <c r="X790" s="50"/>
      <c r="Y790" s="50"/>
      <c r="Z790" s="50"/>
      <c r="AA790" s="50"/>
      <c r="AB790" s="50"/>
      <c r="AC790" s="50"/>
      <c r="AD790" s="50"/>
      <c r="AE790" s="50"/>
    </row>
    <row r="791" spans="19:31" ht="15">
      <c r="S791" s="50"/>
      <c r="T791" s="50"/>
      <c r="U791" s="50"/>
      <c r="V791" s="50"/>
      <c r="W791" s="50"/>
      <c r="X791" s="50"/>
      <c r="Y791" s="50"/>
      <c r="Z791" s="50"/>
      <c r="AA791" s="50"/>
      <c r="AB791" s="50"/>
      <c r="AC791" s="50"/>
      <c r="AD791" s="50"/>
      <c r="AE791" s="50"/>
    </row>
    <row r="792" spans="19:31" ht="15">
      <c r="S792" s="50"/>
      <c r="T792" s="50"/>
      <c r="U792" s="50"/>
      <c r="V792" s="50"/>
      <c r="W792" s="50"/>
      <c r="X792" s="50"/>
      <c r="Y792" s="50"/>
      <c r="Z792" s="50"/>
      <c r="AA792" s="50"/>
      <c r="AB792" s="50"/>
      <c r="AC792" s="50"/>
      <c r="AD792" s="50"/>
      <c r="AE792" s="50"/>
    </row>
    <row r="793" spans="19:31" ht="15">
      <c r="S793" s="50"/>
      <c r="T793" s="50"/>
      <c r="U793" s="50"/>
      <c r="V793" s="50"/>
      <c r="W793" s="50"/>
      <c r="X793" s="50"/>
      <c r="Y793" s="50"/>
      <c r="Z793" s="50"/>
      <c r="AA793" s="50"/>
      <c r="AB793" s="50"/>
      <c r="AC793" s="50"/>
      <c r="AD793" s="50"/>
      <c r="AE793" s="50"/>
    </row>
    <row r="794" spans="19:31" ht="15">
      <c r="S794" s="50"/>
      <c r="T794" s="50"/>
      <c r="U794" s="50"/>
      <c r="V794" s="50"/>
      <c r="W794" s="50"/>
      <c r="X794" s="50"/>
      <c r="Y794" s="50"/>
      <c r="Z794" s="50"/>
      <c r="AA794" s="50"/>
      <c r="AB794" s="50"/>
      <c r="AC794" s="50"/>
      <c r="AD794" s="50"/>
      <c r="AE794" s="50"/>
    </row>
    <row r="795" spans="19:31" ht="15">
      <c r="S795" s="50"/>
      <c r="T795" s="50"/>
      <c r="U795" s="50"/>
      <c r="V795" s="50"/>
      <c r="W795" s="50"/>
      <c r="X795" s="50"/>
      <c r="Y795" s="50"/>
      <c r="Z795" s="50"/>
      <c r="AA795" s="50"/>
      <c r="AB795" s="50"/>
      <c r="AC795" s="50"/>
      <c r="AD795" s="50"/>
      <c r="AE795" s="50"/>
    </row>
    <row r="796" spans="19:31" ht="15">
      <c r="S796" s="50"/>
      <c r="T796" s="50"/>
      <c r="U796" s="50"/>
      <c r="V796" s="50"/>
      <c r="W796" s="50"/>
      <c r="X796" s="50"/>
      <c r="Y796" s="50"/>
      <c r="Z796" s="50"/>
      <c r="AA796" s="50"/>
      <c r="AB796" s="50"/>
      <c r="AC796" s="50"/>
      <c r="AD796" s="50"/>
      <c r="AE796" s="50"/>
    </row>
    <row r="797" spans="19:31" ht="15">
      <c r="S797" s="50"/>
      <c r="T797" s="50"/>
      <c r="U797" s="50"/>
      <c r="V797" s="50"/>
      <c r="W797" s="50"/>
      <c r="X797" s="50"/>
      <c r="Y797" s="50"/>
      <c r="Z797" s="50"/>
      <c r="AA797" s="50"/>
      <c r="AB797" s="50"/>
      <c r="AC797" s="50"/>
      <c r="AD797" s="50"/>
      <c r="AE797" s="50"/>
    </row>
    <row r="798" spans="19:31" ht="15">
      <c r="S798" s="50"/>
      <c r="T798" s="50"/>
      <c r="U798" s="50"/>
      <c r="V798" s="50"/>
      <c r="W798" s="50"/>
      <c r="X798" s="50"/>
      <c r="Y798" s="50"/>
      <c r="Z798" s="50"/>
      <c r="AA798" s="50"/>
      <c r="AB798" s="50"/>
      <c r="AC798" s="50"/>
      <c r="AD798" s="50"/>
      <c r="AE798" s="50"/>
    </row>
    <row r="799" spans="19:31" ht="15">
      <c r="S799" s="50"/>
      <c r="T799" s="50"/>
      <c r="U799" s="50"/>
      <c r="V799" s="50"/>
      <c r="W799" s="50"/>
      <c r="X799" s="50"/>
      <c r="Y799" s="50"/>
      <c r="Z799" s="50"/>
      <c r="AA799" s="50"/>
      <c r="AB799" s="50"/>
      <c r="AC799" s="50"/>
      <c r="AD799" s="50"/>
      <c r="AE799" s="50"/>
    </row>
    <row r="800" spans="19:31" ht="15">
      <c r="S800" s="50"/>
      <c r="T800" s="50"/>
      <c r="U800" s="50"/>
      <c r="V800" s="50"/>
      <c r="W800" s="50"/>
      <c r="X800" s="50"/>
      <c r="Y800" s="50"/>
      <c r="Z800" s="50"/>
      <c r="AA800" s="50"/>
      <c r="AB800" s="50"/>
      <c r="AC800" s="50"/>
      <c r="AD800" s="50"/>
      <c r="AE800" s="50"/>
    </row>
    <row r="801" spans="19:31" ht="15">
      <c r="S801" s="50"/>
      <c r="T801" s="50"/>
      <c r="U801" s="50"/>
      <c r="V801" s="50"/>
      <c r="W801" s="50"/>
      <c r="X801" s="50"/>
      <c r="Y801" s="50"/>
      <c r="Z801" s="50"/>
      <c r="AA801" s="50"/>
      <c r="AB801" s="50"/>
      <c r="AC801" s="50"/>
      <c r="AD801" s="50"/>
      <c r="AE801" s="50"/>
    </row>
    <row r="802" spans="19:31" ht="15">
      <c r="S802" s="50"/>
      <c r="T802" s="50"/>
      <c r="U802" s="50"/>
      <c r="V802" s="50"/>
      <c r="W802" s="50"/>
      <c r="X802" s="50"/>
      <c r="Y802" s="50"/>
      <c r="Z802" s="50"/>
      <c r="AA802" s="50"/>
      <c r="AB802" s="50"/>
      <c r="AC802" s="50"/>
      <c r="AD802" s="50"/>
      <c r="AE802" s="50"/>
    </row>
    <row r="803" spans="19:31" ht="15">
      <c r="S803" s="50"/>
      <c r="T803" s="50"/>
      <c r="U803" s="50"/>
      <c r="V803" s="50"/>
      <c r="W803" s="50"/>
      <c r="X803" s="50"/>
      <c r="Y803" s="50"/>
      <c r="Z803" s="50"/>
      <c r="AA803" s="50"/>
      <c r="AB803" s="50"/>
      <c r="AC803" s="50"/>
      <c r="AD803" s="50"/>
      <c r="AE803" s="50"/>
    </row>
    <row r="804" spans="19:31" ht="15">
      <c r="S804" s="50"/>
      <c r="T804" s="50"/>
      <c r="U804" s="50"/>
      <c r="V804" s="50"/>
      <c r="W804" s="50"/>
      <c r="X804" s="50"/>
      <c r="Y804" s="50"/>
      <c r="Z804" s="50"/>
      <c r="AA804" s="50"/>
      <c r="AB804" s="50"/>
      <c r="AC804" s="50"/>
      <c r="AD804" s="50"/>
      <c r="AE804" s="50"/>
    </row>
    <row r="805" spans="19:31" ht="15">
      <c r="S805" s="50"/>
      <c r="T805" s="50"/>
      <c r="U805" s="50"/>
      <c r="V805" s="50"/>
      <c r="W805" s="50"/>
      <c r="X805" s="50"/>
      <c r="Y805" s="50"/>
      <c r="Z805" s="50"/>
      <c r="AA805" s="50"/>
      <c r="AB805" s="50"/>
      <c r="AC805" s="50"/>
      <c r="AD805" s="50"/>
      <c r="AE805" s="50"/>
    </row>
    <row r="806" spans="19:31" ht="15">
      <c r="S806" s="50"/>
      <c r="T806" s="50"/>
      <c r="U806" s="50"/>
      <c r="V806" s="50"/>
      <c r="W806" s="50"/>
      <c r="X806" s="50"/>
      <c r="Y806" s="50"/>
      <c r="Z806" s="50"/>
      <c r="AA806" s="50"/>
      <c r="AB806" s="50"/>
      <c r="AC806" s="50"/>
      <c r="AD806" s="50"/>
      <c r="AE806" s="50"/>
    </row>
    <row r="807" spans="19:31" ht="15">
      <c r="S807" s="50"/>
      <c r="T807" s="50"/>
      <c r="U807" s="50"/>
      <c r="V807" s="50"/>
      <c r="W807" s="50"/>
      <c r="X807" s="50"/>
      <c r="Y807" s="50"/>
      <c r="Z807" s="50"/>
      <c r="AA807" s="50"/>
      <c r="AB807" s="50"/>
      <c r="AC807" s="50"/>
      <c r="AD807" s="50"/>
      <c r="AE807" s="50"/>
    </row>
    <row r="808" spans="19:31" ht="15">
      <c r="S808" s="50"/>
      <c r="T808" s="50"/>
      <c r="U808" s="50"/>
      <c r="V808" s="50"/>
      <c r="W808" s="50"/>
      <c r="X808" s="50"/>
      <c r="Y808" s="50"/>
      <c r="Z808" s="50"/>
      <c r="AA808" s="50"/>
      <c r="AB808" s="50"/>
      <c r="AC808" s="50"/>
      <c r="AD808" s="50"/>
      <c r="AE808" s="50"/>
    </row>
    <row r="809" spans="19:31" ht="15">
      <c r="S809" s="50"/>
      <c r="T809" s="50"/>
      <c r="U809" s="50"/>
      <c r="V809" s="50"/>
      <c r="W809" s="50"/>
      <c r="X809" s="50"/>
      <c r="Y809" s="50"/>
      <c r="Z809" s="50"/>
      <c r="AA809" s="50"/>
      <c r="AB809" s="50"/>
      <c r="AC809" s="50"/>
      <c r="AD809" s="50"/>
      <c r="AE809" s="50"/>
    </row>
    <row r="810" spans="19:31" ht="15">
      <c r="S810" s="50"/>
      <c r="T810" s="50"/>
      <c r="U810" s="50"/>
      <c r="V810" s="50"/>
      <c r="W810" s="50"/>
      <c r="X810" s="50"/>
      <c r="Y810" s="50"/>
      <c r="Z810" s="50"/>
      <c r="AA810" s="50"/>
      <c r="AB810" s="50"/>
      <c r="AC810" s="50"/>
      <c r="AD810" s="50"/>
      <c r="AE810" s="50"/>
    </row>
    <row r="811" spans="19:31" ht="15">
      <c r="S811" s="50"/>
      <c r="T811" s="50"/>
      <c r="U811" s="50"/>
      <c r="V811" s="50"/>
      <c r="W811" s="50"/>
      <c r="X811" s="50"/>
      <c r="Y811" s="50"/>
      <c r="Z811" s="50"/>
      <c r="AA811" s="50"/>
      <c r="AB811" s="50"/>
      <c r="AC811" s="50"/>
      <c r="AD811" s="50"/>
      <c r="AE811" s="50"/>
    </row>
    <row r="812" spans="19:31" ht="15">
      <c r="S812" s="50"/>
      <c r="T812" s="50"/>
      <c r="U812" s="50"/>
      <c r="V812" s="50"/>
      <c r="W812" s="50"/>
      <c r="X812" s="50"/>
      <c r="Y812" s="50"/>
      <c r="Z812" s="50"/>
      <c r="AA812" s="50"/>
      <c r="AB812" s="50"/>
      <c r="AC812" s="50"/>
      <c r="AD812" s="50"/>
      <c r="AE812" s="50"/>
    </row>
    <row r="813" spans="19:31" ht="15">
      <c r="S813" s="50"/>
      <c r="T813" s="50"/>
      <c r="U813" s="50"/>
      <c r="V813" s="50"/>
      <c r="W813" s="50"/>
      <c r="X813" s="50"/>
      <c r="Y813" s="50"/>
      <c r="Z813" s="50"/>
      <c r="AA813" s="50"/>
      <c r="AB813" s="50"/>
      <c r="AC813" s="50"/>
      <c r="AD813" s="50"/>
      <c r="AE813" s="50"/>
    </row>
    <row r="814" spans="19:31" ht="15">
      <c r="S814" s="50"/>
      <c r="T814" s="50"/>
      <c r="U814" s="50"/>
      <c r="V814" s="50"/>
      <c r="W814" s="50"/>
      <c r="X814" s="50"/>
      <c r="Y814" s="50"/>
      <c r="Z814" s="50"/>
      <c r="AA814" s="50"/>
      <c r="AB814" s="50"/>
      <c r="AC814" s="50"/>
      <c r="AD814" s="50"/>
      <c r="AE814" s="50"/>
    </row>
    <row r="815" spans="19:31" ht="15">
      <c r="S815" s="50"/>
      <c r="T815" s="50"/>
      <c r="U815" s="50"/>
      <c r="V815" s="50"/>
      <c r="W815" s="50"/>
      <c r="X815" s="50"/>
      <c r="Y815" s="50"/>
      <c r="Z815" s="50"/>
      <c r="AA815" s="50"/>
      <c r="AB815" s="50"/>
      <c r="AC815" s="50"/>
      <c r="AD815" s="50"/>
      <c r="AE815" s="50"/>
    </row>
    <row r="816" spans="19:31" ht="15">
      <c r="S816" s="50"/>
      <c r="T816" s="50"/>
      <c r="U816" s="50"/>
      <c r="V816" s="50"/>
      <c r="W816" s="50"/>
      <c r="X816" s="50"/>
      <c r="Y816" s="50"/>
      <c r="Z816" s="50"/>
      <c r="AA816" s="50"/>
      <c r="AB816" s="50"/>
      <c r="AC816" s="50"/>
      <c r="AD816" s="50"/>
      <c r="AE816" s="50"/>
    </row>
    <row r="817" spans="19:31" ht="15">
      <c r="S817" s="50"/>
      <c r="T817" s="50"/>
      <c r="U817" s="50"/>
      <c r="V817" s="50"/>
      <c r="W817" s="50"/>
      <c r="X817" s="50"/>
      <c r="Y817" s="50"/>
      <c r="Z817" s="50"/>
      <c r="AA817" s="50"/>
      <c r="AB817" s="50"/>
      <c r="AC817" s="50"/>
      <c r="AD817" s="50"/>
      <c r="AE817" s="50"/>
    </row>
    <row r="818" spans="19:31" ht="15">
      <c r="S818" s="50"/>
      <c r="T818" s="50"/>
      <c r="U818" s="50"/>
      <c r="V818" s="50"/>
      <c r="W818" s="50"/>
      <c r="X818" s="50"/>
      <c r="Y818" s="50"/>
      <c r="Z818" s="50"/>
      <c r="AA818" s="50"/>
      <c r="AB818" s="50"/>
      <c r="AC818" s="50"/>
      <c r="AD818" s="50"/>
      <c r="AE818" s="50"/>
    </row>
    <row r="819" spans="19:31" ht="15">
      <c r="S819" s="50"/>
      <c r="T819" s="50"/>
      <c r="U819" s="50"/>
      <c r="V819" s="50"/>
      <c r="W819" s="50"/>
      <c r="X819" s="50"/>
      <c r="Y819" s="50"/>
      <c r="Z819" s="50"/>
      <c r="AA819" s="50"/>
      <c r="AB819" s="50"/>
      <c r="AC819" s="50"/>
      <c r="AD819" s="50"/>
      <c r="AE819" s="50"/>
    </row>
    <row r="820" spans="19:31" ht="15">
      <c r="S820" s="50"/>
      <c r="T820" s="50"/>
      <c r="U820" s="50"/>
      <c r="V820" s="50"/>
      <c r="W820" s="50"/>
      <c r="X820" s="50"/>
      <c r="Y820" s="50"/>
      <c r="Z820" s="50"/>
      <c r="AA820" s="50"/>
      <c r="AB820" s="50"/>
      <c r="AC820" s="50"/>
      <c r="AD820" s="50"/>
      <c r="AE820" s="50"/>
    </row>
    <row r="821" spans="19:31" ht="15">
      <c r="S821" s="50"/>
      <c r="T821" s="50"/>
      <c r="U821" s="50"/>
      <c r="V821" s="50"/>
      <c r="W821" s="50"/>
      <c r="X821" s="50"/>
      <c r="Y821" s="50"/>
      <c r="Z821" s="50"/>
      <c r="AA821" s="50"/>
      <c r="AB821" s="50"/>
      <c r="AC821" s="50"/>
      <c r="AD821" s="50"/>
      <c r="AE821" s="50"/>
    </row>
    <row r="822" spans="19:31" ht="15">
      <c r="S822" s="50"/>
      <c r="T822" s="50"/>
      <c r="U822" s="50"/>
      <c r="V822" s="50"/>
      <c r="W822" s="50"/>
      <c r="X822" s="50"/>
      <c r="Y822" s="50"/>
      <c r="Z822" s="50"/>
      <c r="AA822" s="50"/>
      <c r="AB822" s="50"/>
      <c r="AC822" s="50"/>
      <c r="AD822" s="50"/>
      <c r="AE822" s="50"/>
    </row>
    <row r="823" spans="19:31" ht="15">
      <c r="S823" s="50"/>
      <c r="T823" s="50"/>
      <c r="U823" s="50"/>
      <c r="V823" s="50"/>
      <c r="W823" s="50"/>
      <c r="X823" s="50"/>
      <c r="Y823" s="50"/>
      <c r="Z823" s="50"/>
      <c r="AA823" s="50"/>
      <c r="AB823" s="50"/>
      <c r="AC823" s="50"/>
      <c r="AD823" s="50"/>
      <c r="AE823" s="50"/>
    </row>
    <row r="824" spans="19:31" ht="15">
      <c r="S824" s="50"/>
      <c r="T824" s="50"/>
      <c r="U824" s="50"/>
      <c r="V824" s="50"/>
      <c r="W824" s="50"/>
      <c r="X824" s="50"/>
      <c r="Y824" s="50"/>
      <c r="Z824" s="50"/>
      <c r="AA824" s="50"/>
      <c r="AB824" s="50"/>
      <c r="AC824" s="50"/>
      <c r="AD824" s="50"/>
      <c r="AE824" s="50"/>
    </row>
    <row r="825" spans="19:31" ht="15">
      <c r="S825" s="50"/>
      <c r="T825" s="50"/>
      <c r="U825" s="50"/>
      <c r="V825" s="50"/>
      <c r="W825" s="50"/>
      <c r="X825" s="50"/>
      <c r="Y825" s="50"/>
      <c r="Z825" s="50"/>
      <c r="AA825" s="50"/>
      <c r="AB825" s="50"/>
      <c r="AC825" s="50"/>
      <c r="AD825" s="50"/>
      <c r="AE825" s="50"/>
    </row>
    <row r="826" spans="19:31" ht="15">
      <c r="S826" s="50"/>
      <c r="T826" s="50"/>
      <c r="U826" s="50"/>
      <c r="V826" s="50"/>
      <c r="W826" s="50"/>
      <c r="X826" s="50"/>
      <c r="Y826" s="50"/>
      <c r="Z826" s="50"/>
      <c r="AA826" s="50"/>
      <c r="AB826" s="50"/>
      <c r="AC826" s="50"/>
      <c r="AD826" s="50"/>
      <c r="AE826" s="50"/>
    </row>
    <row r="827" spans="19:31" ht="15">
      <c r="S827" s="50"/>
      <c r="T827" s="50"/>
      <c r="U827" s="50"/>
      <c r="V827" s="50"/>
      <c r="W827" s="50"/>
      <c r="X827" s="50"/>
      <c r="Y827" s="50"/>
      <c r="Z827" s="50"/>
      <c r="AA827" s="50"/>
      <c r="AB827" s="50"/>
      <c r="AC827" s="50"/>
      <c r="AD827" s="50"/>
      <c r="AE827" s="50"/>
    </row>
    <row r="828" spans="19:31" ht="15">
      <c r="S828" s="50"/>
      <c r="T828" s="50"/>
      <c r="U828" s="50"/>
      <c r="V828" s="50"/>
      <c r="W828" s="50"/>
      <c r="X828" s="50"/>
      <c r="Y828" s="50"/>
      <c r="Z828" s="50"/>
      <c r="AA828" s="50"/>
      <c r="AB828" s="50"/>
      <c r="AC828" s="50"/>
      <c r="AD828" s="50"/>
      <c r="AE828" s="50"/>
    </row>
    <row r="829" spans="19:31" ht="15">
      <c r="S829" s="50"/>
      <c r="T829" s="50"/>
      <c r="U829" s="50"/>
      <c r="V829" s="50"/>
      <c r="W829" s="50"/>
      <c r="X829" s="50"/>
      <c r="Y829" s="50"/>
      <c r="Z829" s="50"/>
      <c r="AA829" s="50"/>
      <c r="AB829" s="50"/>
      <c r="AC829" s="50"/>
      <c r="AD829" s="50"/>
      <c r="AE829" s="50"/>
    </row>
    <row r="830" spans="19:31" ht="15">
      <c r="S830" s="50"/>
      <c r="T830" s="50"/>
      <c r="U830" s="50"/>
      <c r="V830" s="50"/>
      <c r="W830" s="50"/>
      <c r="X830" s="50"/>
      <c r="Y830" s="50"/>
      <c r="Z830" s="50"/>
      <c r="AA830" s="50"/>
      <c r="AB830" s="50"/>
      <c r="AC830" s="50"/>
      <c r="AD830" s="50"/>
      <c r="AE830" s="50"/>
    </row>
    <row r="831" spans="19:31" ht="15">
      <c r="S831" s="50"/>
      <c r="T831" s="50"/>
      <c r="U831" s="50"/>
      <c r="V831" s="50"/>
      <c r="W831" s="50"/>
      <c r="X831" s="50"/>
      <c r="Y831" s="50"/>
      <c r="Z831" s="50"/>
      <c r="AA831" s="50"/>
      <c r="AB831" s="50"/>
      <c r="AC831" s="50"/>
      <c r="AD831" s="50"/>
      <c r="AE831" s="50"/>
    </row>
    <row r="832" spans="19:31" ht="15">
      <c r="S832" s="50"/>
      <c r="T832" s="50"/>
      <c r="U832" s="50"/>
      <c r="V832" s="50"/>
      <c r="W832" s="50"/>
      <c r="X832" s="50"/>
      <c r="Y832" s="50"/>
      <c r="Z832" s="50"/>
      <c r="AA832" s="50"/>
      <c r="AB832" s="50"/>
      <c r="AC832" s="50"/>
      <c r="AD832" s="50"/>
      <c r="AE832" s="50"/>
    </row>
    <row r="833" spans="19:31" ht="15">
      <c r="S833" s="50"/>
      <c r="T833" s="50"/>
      <c r="U833" s="50"/>
      <c r="V833" s="50"/>
      <c r="W833" s="50"/>
      <c r="X833" s="50"/>
      <c r="Y833" s="50"/>
      <c r="Z833" s="50"/>
      <c r="AA833" s="50"/>
      <c r="AB833" s="50"/>
      <c r="AC833" s="50"/>
      <c r="AD833" s="50"/>
      <c r="AE833" s="50"/>
    </row>
    <row r="834" spans="19:31" ht="15">
      <c r="S834" s="50"/>
      <c r="T834" s="50"/>
      <c r="U834" s="50"/>
      <c r="V834" s="50"/>
      <c r="W834" s="50"/>
      <c r="X834" s="50"/>
      <c r="Y834" s="50"/>
      <c r="Z834" s="50"/>
      <c r="AA834" s="50"/>
      <c r="AB834" s="50"/>
      <c r="AC834" s="50"/>
      <c r="AD834" s="50"/>
      <c r="AE834" s="50"/>
    </row>
    <row r="835" spans="19:31" ht="15">
      <c r="S835" s="50"/>
      <c r="T835" s="50"/>
      <c r="U835" s="50"/>
      <c r="V835" s="50"/>
      <c r="W835" s="50"/>
      <c r="X835" s="50"/>
      <c r="Y835" s="50"/>
      <c r="Z835" s="50"/>
      <c r="AA835" s="50"/>
      <c r="AB835" s="50"/>
      <c r="AC835" s="50"/>
      <c r="AD835" s="50"/>
      <c r="AE835" s="50"/>
    </row>
    <row r="836" spans="19:31" ht="15">
      <c r="S836" s="50"/>
      <c r="T836" s="50"/>
      <c r="U836" s="50"/>
      <c r="V836" s="50"/>
      <c r="W836" s="50"/>
      <c r="X836" s="50"/>
      <c r="Y836" s="50"/>
      <c r="Z836" s="50"/>
      <c r="AA836" s="50"/>
      <c r="AB836" s="50"/>
      <c r="AC836" s="50"/>
      <c r="AD836" s="50"/>
      <c r="AE836" s="50"/>
    </row>
    <row r="837" spans="19:31" ht="15">
      <c r="S837" s="50"/>
      <c r="T837" s="50"/>
      <c r="U837" s="50"/>
      <c r="V837" s="50"/>
      <c r="W837" s="50"/>
      <c r="X837" s="50"/>
      <c r="Y837" s="50"/>
      <c r="Z837" s="50"/>
      <c r="AA837" s="50"/>
      <c r="AB837" s="50"/>
      <c r="AC837" s="50"/>
      <c r="AD837" s="50"/>
      <c r="AE837" s="50"/>
    </row>
    <row r="838" spans="19:31" ht="15">
      <c r="S838" s="50"/>
      <c r="T838" s="50"/>
      <c r="U838" s="50"/>
      <c r="V838" s="50"/>
      <c r="W838" s="50"/>
      <c r="X838" s="50"/>
      <c r="Y838" s="50"/>
      <c r="Z838" s="50"/>
      <c r="AA838" s="50"/>
      <c r="AB838" s="50"/>
      <c r="AC838" s="50"/>
      <c r="AD838" s="50"/>
      <c r="AE838" s="50"/>
    </row>
    <row r="839" spans="19:31" ht="15">
      <c r="S839" s="50"/>
      <c r="T839" s="50"/>
      <c r="U839" s="50"/>
      <c r="V839" s="50"/>
      <c r="W839" s="50"/>
      <c r="X839" s="50"/>
      <c r="Y839" s="50"/>
      <c r="Z839" s="50"/>
      <c r="AA839" s="50"/>
      <c r="AB839" s="50"/>
      <c r="AC839" s="50"/>
      <c r="AD839" s="50"/>
      <c r="AE839" s="50"/>
    </row>
    <row r="840" spans="19:31" ht="15">
      <c r="S840" s="50"/>
      <c r="T840" s="50"/>
      <c r="U840" s="50"/>
      <c r="V840" s="50"/>
      <c r="W840" s="50"/>
      <c r="X840" s="50"/>
      <c r="Y840" s="50"/>
      <c r="Z840" s="50"/>
      <c r="AA840" s="50"/>
      <c r="AB840" s="50"/>
      <c r="AC840" s="50"/>
      <c r="AD840" s="50"/>
      <c r="AE840" s="50"/>
    </row>
    <row r="841" spans="19:31" ht="15">
      <c r="S841" s="50"/>
      <c r="T841" s="50"/>
      <c r="U841" s="50"/>
      <c r="V841" s="50"/>
      <c r="W841" s="50"/>
      <c r="X841" s="50"/>
      <c r="Y841" s="50"/>
      <c r="Z841" s="50"/>
      <c r="AA841" s="50"/>
      <c r="AB841" s="50"/>
      <c r="AC841" s="50"/>
      <c r="AD841" s="50"/>
      <c r="AE841" s="50"/>
    </row>
    <row r="842" spans="19:31" ht="15">
      <c r="S842" s="50"/>
      <c r="T842" s="50"/>
      <c r="U842" s="50"/>
      <c r="V842" s="50"/>
      <c r="W842" s="50"/>
      <c r="X842" s="50"/>
      <c r="Y842" s="50"/>
      <c r="Z842" s="50"/>
      <c r="AA842" s="50"/>
      <c r="AB842" s="50"/>
      <c r="AC842" s="50"/>
      <c r="AD842" s="50"/>
      <c r="AE842" s="50"/>
    </row>
    <row r="843" spans="19:31" ht="15">
      <c r="S843" s="50"/>
      <c r="T843" s="50"/>
      <c r="U843" s="50"/>
      <c r="V843" s="50"/>
      <c r="W843" s="50"/>
      <c r="X843" s="50"/>
      <c r="Y843" s="50"/>
      <c r="Z843" s="50"/>
      <c r="AA843" s="50"/>
      <c r="AB843" s="50"/>
      <c r="AC843" s="50"/>
      <c r="AD843" s="50"/>
      <c r="AE843" s="50"/>
    </row>
    <row r="844" spans="19:31" ht="15">
      <c r="S844" s="50"/>
      <c r="T844" s="50"/>
      <c r="U844" s="50"/>
      <c r="V844" s="50"/>
      <c r="W844" s="50"/>
      <c r="X844" s="50"/>
      <c r="Y844" s="50"/>
      <c r="Z844" s="50"/>
      <c r="AA844" s="50"/>
      <c r="AB844" s="50"/>
      <c r="AC844" s="50"/>
      <c r="AD844" s="50"/>
      <c r="AE844" s="50"/>
    </row>
    <row r="845" spans="19:31" ht="15">
      <c r="S845" s="50"/>
      <c r="T845" s="50"/>
      <c r="U845" s="50"/>
      <c r="V845" s="50"/>
      <c r="W845" s="50"/>
      <c r="X845" s="50"/>
      <c r="Y845" s="50"/>
      <c r="Z845" s="50"/>
      <c r="AA845" s="50"/>
      <c r="AB845" s="50"/>
      <c r="AC845" s="50"/>
      <c r="AD845" s="50"/>
      <c r="AE845" s="50"/>
    </row>
    <row r="846" spans="19:31" ht="15">
      <c r="S846" s="50"/>
      <c r="T846" s="50"/>
      <c r="U846" s="50"/>
      <c r="V846" s="50"/>
      <c r="W846" s="50"/>
      <c r="X846" s="50"/>
      <c r="Y846" s="50"/>
      <c r="Z846" s="50"/>
      <c r="AA846" s="50"/>
      <c r="AB846" s="50"/>
      <c r="AC846" s="50"/>
      <c r="AD846" s="50"/>
      <c r="AE846" s="50"/>
    </row>
    <row r="847" spans="19:31" ht="15">
      <c r="S847" s="50"/>
      <c r="T847" s="50"/>
      <c r="U847" s="50"/>
      <c r="V847" s="50"/>
      <c r="W847" s="50"/>
      <c r="X847" s="50"/>
      <c r="Y847" s="50"/>
      <c r="Z847" s="50"/>
      <c r="AA847" s="50"/>
      <c r="AB847" s="50"/>
      <c r="AC847" s="50"/>
      <c r="AD847" s="50"/>
      <c r="AE847" s="50"/>
    </row>
    <row r="848" spans="19:31" ht="15">
      <c r="S848" s="50"/>
      <c r="T848" s="50"/>
      <c r="U848" s="50"/>
      <c r="V848" s="50"/>
      <c r="W848" s="50"/>
      <c r="X848" s="50"/>
      <c r="Y848" s="50"/>
      <c r="Z848" s="50"/>
      <c r="AA848" s="50"/>
      <c r="AB848" s="50"/>
      <c r="AC848" s="50"/>
      <c r="AD848" s="50"/>
      <c r="AE848" s="50"/>
    </row>
    <row r="849" spans="19:31" ht="15">
      <c r="S849" s="50"/>
      <c r="T849" s="50"/>
      <c r="U849" s="50"/>
      <c r="V849" s="50"/>
      <c r="W849" s="50"/>
      <c r="X849" s="50"/>
      <c r="Y849" s="50"/>
      <c r="Z849" s="50"/>
      <c r="AA849" s="50"/>
      <c r="AB849" s="50"/>
      <c r="AC849" s="50"/>
      <c r="AD849" s="50"/>
      <c r="AE849" s="50"/>
    </row>
    <row r="850" spans="19:31" ht="15">
      <c r="S850" s="50"/>
      <c r="T850" s="50"/>
      <c r="U850" s="50"/>
      <c r="V850" s="50"/>
      <c r="W850" s="50"/>
      <c r="X850" s="50"/>
      <c r="Y850" s="50"/>
      <c r="Z850" s="50"/>
      <c r="AA850" s="50"/>
      <c r="AB850" s="50"/>
      <c r="AC850" s="50"/>
      <c r="AD850" s="50"/>
      <c r="AE850" s="50"/>
    </row>
    <row r="851" spans="19:31" ht="15">
      <c r="S851" s="50"/>
      <c r="T851" s="50"/>
      <c r="U851" s="50"/>
      <c r="V851" s="50"/>
      <c r="W851" s="50"/>
      <c r="X851" s="50"/>
      <c r="Y851" s="50"/>
      <c r="Z851" s="50"/>
      <c r="AA851" s="50"/>
      <c r="AB851" s="50"/>
      <c r="AC851" s="50"/>
      <c r="AD851" s="50"/>
      <c r="AE851" s="50"/>
    </row>
    <row r="852" spans="19:31" ht="15">
      <c r="S852" s="50"/>
      <c r="T852" s="50"/>
      <c r="U852" s="50"/>
      <c r="V852" s="50"/>
      <c r="W852" s="50"/>
      <c r="X852" s="50"/>
      <c r="Y852" s="50"/>
      <c r="Z852" s="50"/>
      <c r="AA852" s="50"/>
      <c r="AB852" s="50"/>
      <c r="AC852" s="50"/>
      <c r="AD852" s="50"/>
      <c r="AE852" s="50"/>
    </row>
    <row r="853" spans="19:31" ht="15">
      <c r="S853" s="50"/>
      <c r="T853" s="50"/>
      <c r="U853" s="50"/>
      <c r="V853" s="50"/>
      <c r="W853" s="50"/>
      <c r="X853" s="50"/>
      <c r="Y853" s="50"/>
      <c r="Z853" s="50"/>
      <c r="AA853" s="50"/>
      <c r="AB853" s="50"/>
      <c r="AC853" s="50"/>
      <c r="AD853" s="50"/>
      <c r="AE853" s="50"/>
    </row>
    <row r="854" spans="19:31" ht="15">
      <c r="S854" s="50"/>
      <c r="T854" s="50"/>
      <c r="U854" s="50"/>
      <c r="V854" s="50"/>
      <c r="W854" s="50"/>
      <c r="X854" s="50"/>
      <c r="Y854" s="50"/>
      <c r="Z854" s="50"/>
      <c r="AA854" s="50"/>
      <c r="AB854" s="50"/>
      <c r="AC854" s="50"/>
      <c r="AD854" s="50"/>
      <c r="AE854" s="50"/>
    </row>
    <row r="855" spans="19:31" ht="15">
      <c r="S855" s="50"/>
      <c r="T855" s="50"/>
      <c r="U855" s="50"/>
      <c r="V855" s="50"/>
      <c r="W855" s="50"/>
      <c r="X855" s="50"/>
      <c r="Y855" s="50"/>
      <c r="Z855" s="50"/>
      <c r="AA855" s="50"/>
      <c r="AB855" s="50"/>
      <c r="AC855" s="50"/>
      <c r="AD855" s="50"/>
      <c r="AE855" s="50"/>
    </row>
    <row r="856" spans="19:31" ht="15">
      <c r="S856" s="50"/>
      <c r="T856" s="50"/>
      <c r="U856" s="50"/>
      <c r="V856" s="50"/>
      <c r="W856" s="50"/>
      <c r="X856" s="50"/>
      <c r="Y856" s="50"/>
      <c r="Z856" s="50"/>
      <c r="AA856" s="50"/>
      <c r="AB856" s="50"/>
      <c r="AC856" s="50"/>
      <c r="AD856" s="50"/>
      <c r="AE856" s="50"/>
    </row>
    <row r="857" spans="19:31" ht="15">
      <c r="S857" s="50"/>
      <c r="T857" s="50"/>
      <c r="U857" s="50"/>
      <c r="V857" s="50"/>
      <c r="W857" s="50"/>
      <c r="X857" s="50"/>
      <c r="Y857" s="50"/>
      <c r="Z857" s="50"/>
      <c r="AA857" s="50"/>
      <c r="AB857" s="50"/>
      <c r="AC857" s="50"/>
      <c r="AD857" s="50"/>
      <c r="AE857" s="50"/>
    </row>
    <row r="858" spans="19:31" ht="15">
      <c r="S858" s="50"/>
      <c r="T858" s="50"/>
      <c r="U858" s="50"/>
      <c r="V858" s="50"/>
      <c r="W858" s="50"/>
      <c r="X858" s="50"/>
      <c r="Y858" s="50"/>
      <c r="Z858" s="50"/>
      <c r="AA858" s="50"/>
      <c r="AB858" s="50"/>
      <c r="AC858" s="50"/>
      <c r="AD858" s="50"/>
      <c r="AE858" s="50"/>
    </row>
    <row r="859" spans="19:31" ht="15">
      <c r="S859" s="50"/>
      <c r="T859" s="50"/>
      <c r="U859" s="50"/>
      <c r="V859" s="50"/>
      <c r="W859" s="50"/>
      <c r="X859" s="50"/>
      <c r="Y859" s="50"/>
      <c r="Z859" s="50"/>
      <c r="AA859" s="50"/>
      <c r="AB859" s="50"/>
      <c r="AC859" s="50"/>
      <c r="AD859" s="50"/>
      <c r="AE859" s="50"/>
    </row>
    <row r="860" spans="19:31" ht="15">
      <c r="S860" s="50"/>
      <c r="T860" s="50"/>
      <c r="U860" s="50"/>
      <c r="V860" s="50"/>
      <c r="W860" s="50"/>
      <c r="X860" s="50"/>
      <c r="Y860" s="50"/>
      <c r="Z860" s="50"/>
      <c r="AA860" s="50"/>
      <c r="AB860" s="50"/>
      <c r="AC860" s="50"/>
      <c r="AD860" s="50"/>
      <c r="AE860" s="50"/>
    </row>
    <row r="861" spans="19:31" ht="15">
      <c r="S861" s="50"/>
      <c r="T861" s="50"/>
      <c r="U861" s="50"/>
      <c r="V861" s="50"/>
      <c r="W861" s="50"/>
      <c r="X861" s="50"/>
      <c r="Y861" s="50"/>
      <c r="Z861" s="50"/>
      <c r="AA861" s="50"/>
      <c r="AB861" s="50"/>
      <c r="AC861" s="50"/>
      <c r="AD861" s="50"/>
      <c r="AE861" s="50"/>
    </row>
    <row r="862" spans="19:31" ht="15">
      <c r="S862" s="50"/>
      <c r="T862" s="50"/>
      <c r="U862" s="50"/>
      <c r="V862" s="50"/>
      <c r="W862" s="50"/>
      <c r="X862" s="50"/>
      <c r="Y862" s="50"/>
      <c r="Z862" s="50"/>
      <c r="AA862" s="50"/>
      <c r="AB862" s="50"/>
      <c r="AC862" s="50"/>
      <c r="AD862" s="50"/>
      <c r="AE862" s="50"/>
    </row>
    <row r="863" spans="19:31" ht="15">
      <c r="S863" s="50"/>
      <c r="T863" s="50"/>
      <c r="U863" s="50"/>
      <c r="V863" s="50"/>
      <c r="W863" s="50"/>
      <c r="X863" s="50"/>
      <c r="Y863" s="50"/>
      <c r="Z863" s="50"/>
      <c r="AA863" s="50"/>
      <c r="AB863" s="50"/>
      <c r="AC863" s="50"/>
      <c r="AD863" s="50"/>
      <c r="AE863" s="50"/>
    </row>
    <row r="864" spans="19:31" ht="15">
      <c r="S864" s="50"/>
      <c r="T864" s="50"/>
      <c r="U864" s="50"/>
      <c r="V864" s="50"/>
      <c r="W864" s="50"/>
      <c r="X864" s="50"/>
      <c r="Y864" s="50"/>
      <c r="Z864" s="50"/>
      <c r="AA864" s="50"/>
      <c r="AB864" s="50"/>
      <c r="AC864" s="50"/>
      <c r="AD864" s="50"/>
      <c r="AE864" s="50"/>
    </row>
    <row r="865" spans="19:31" ht="15">
      <c r="S865" s="50"/>
      <c r="T865" s="50"/>
      <c r="U865" s="50"/>
      <c r="V865" s="50"/>
      <c r="W865" s="50"/>
      <c r="X865" s="50"/>
      <c r="Y865" s="50"/>
      <c r="Z865" s="50"/>
      <c r="AA865" s="50"/>
      <c r="AB865" s="50"/>
      <c r="AC865" s="50"/>
      <c r="AD865" s="50"/>
      <c r="AE865" s="50"/>
    </row>
    <row r="866" spans="19:31" ht="15">
      <c r="S866" s="50"/>
      <c r="T866" s="50"/>
      <c r="U866" s="50"/>
      <c r="V866" s="50"/>
      <c r="W866" s="50"/>
      <c r="X866" s="50"/>
      <c r="Y866" s="50"/>
      <c r="Z866" s="50"/>
      <c r="AA866" s="50"/>
      <c r="AB866" s="50"/>
      <c r="AC866" s="50"/>
      <c r="AD866" s="50"/>
      <c r="AE866" s="50"/>
    </row>
    <row r="867" spans="19:31" ht="15">
      <c r="S867" s="50"/>
      <c r="T867" s="50"/>
      <c r="U867" s="50"/>
      <c r="V867" s="50"/>
      <c r="W867" s="50"/>
      <c r="X867" s="50"/>
      <c r="Y867" s="50"/>
      <c r="Z867" s="50"/>
      <c r="AA867" s="50"/>
      <c r="AB867" s="50"/>
      <c r="AC867" s="50"/>
      <c r="AD867" s="50"/>
      <c r="AE867" s="50"/>
    </row>
    <row r="868" spans="19:31" ht="15">
      <c r="S868" s="50"/>
      <c r="T868" s="50"/>
      <c r="U868" s="50"/>
      <c r="V868" s="50"/>
      <c r="W868" s="50"/>
      <c r="X868" s="50"/>
      <c r="Y868" s="50"/>
      <c r="Z868" s="50"/>
      <c r="AA868" s="50"/>
      <c r="AB868" s="50"/>
      <c r="AC868" s="50"/>
      <c r="AD868" s="50"/>
      <c r="AE868" s="50"/>
    </row>
    <row r="869" spans="19:31" ht="15">
      <c r="S869" s="50"/>
      <c r="T869" s="50"/>
      <c r="U869" s="50"/>
      <c r="V869" s="50"/>
      <c r="W869" s="50"/>
      <c r="X869" s="50"/>
      <c r="Y869" s="50"/>
      <c r="Z869" s="50"/>
      <c r="AA869" s="50"/>
      <c r="AB869" s="50"/>
      <c r="AC869" s="50"/>
      <c r="AD869" s="50"/>
      <c r="AE869" s="50"/>
    </row>
    <row r="870" spans="19:31" ht="15">
      <c r="S870" s="50"/>
      <c r="T870" s="50"/>
      <c r="U870" s="50"/>
      <c r="V870" s="50"/>
      <c r="W870" s="50"/>
      <c r="X870" s="50"/>
      <c r="Y870" s="50"/>
      <c r="Z870" s="50"/>
      <c r="AA870" s="50"/>
      <c r="AB870" s="50"/>
      <c r="AC870" s="50"/>
      <c r="AD870" s="50"/>
      <c r="AE870" s="50"/>
    </row>
    <row r="871" spans="19:31" ht="15">
      <c r="S871" s="50"/>
      <c r="T871" s="50"/>
      <c r="U871" s="50"/>
      <c r="V871" s="50"/>
      <c r="W871" s="50"/>
      <c r="X871" s="50"/>
      <c r="Y871" s="50"/>
      <c r="Z871" s="50"/>
      <c r="AA871" s="50"/>
      <c r="AB871" s="50"/>
      <c r="AC871" s="50"/>
      <c r="AD871" s="50"/>
      <c r="AE871" s="50"/>
    </row>
    <row r="872" spans="19:31" ht="15">
      <c r="S872" s="50"/>
      <c r="T872" s="50"/>
      <c r="U872" s="50"/>
      <c r="V872" s="50"/>
      <c r="W872" s="50"/>
      <c r="X872" s="50"/>
      <c r="Y872" s="50"/>
      <c r="Z872" s="50"/>
      <c r="AA872" s="50"/>
      <c r="AB872" s="50"/>
      <c r="AC872" s="50"/>
      <c r="AD872" s="50"/>
      <c r="AE872" s="50"/>
    </row>
    <row r="873" spans="19:31" ht="15">
      <c r="S873" s="50"/>
      <c r="T873" s="50"/>
      <c r="U873" s="50"/>
      <c r="V873" s="50"/>
      <c r="W873" s="50"/>
      <c r="X873" s="50"/>
      <c r="Y873" s="50"/>
      <c r="Z873" s="50"/>
      <c r="AA873" s="50"/>
      <c r="AB873" s="50"/>
      <c r="AC873" s="50"/>
      <c r="AD873" s="50"/>
      <c r="AE873" s="50"/>
    </row>
    <row r="874" spans="19:31" ht="15">
      <c r="S874" s="50"/>
      <c r="T874" s="50"/>
      <c r="U874" s="50"/>
      <c r="V874" s="50"/>
      <c r="W874" s="50"/>
      <c r="X874" s="50"/>
      <c r="Y874" s="50"/>
      <c r="Z874" s="50"/>
      <c r="AA874" s="50"/>
      <c r="AB874" s="50"/>
      <c r="AC874" s="50"/>
      <c r="AD874" s="50"/>
      <c r="AE874" s="50"/>
    </row>
    <row r="875" spans="19:31" ht="15">
      <c r="S875" s="50"/>
      <c r="T875" s="50"/>
      <c r="U875" s="50"/>
      <c r="V875" s="50"/>
      <c r="W875" s="50"/>
      <c r="X875" s="50"/>
      <c r="Y875" s="50"/>
      <c r="Z875" s="50"/>
      <c r="AA875" s="50"/>
      <c r="AB875" s="50"/>
      <c r="AC875" s="50"/>
      <c r="AD875" s="50"/>
      <c r="AE875" s="50"/>
    </row>
    <row r="876" spans="19:31" ht="15">
      <c r="S876" s="50"/>
      <c r="T876" s="50"/>
      <c r="U876" s="50"/>
      <c r="V876" s="50"/>
      <c r="W876" s="50"/>
      <c r="X876" s="50"/>
      <c r="Y876" s="50"/>
      <c r="Z876" s="50"/>
      <c r="AA876" s="50"/>
      <c r="AB876" s="50"/>
      <c r="AC876" s="50"/>
      <c r="AD876" s="50"/>
      <c r="AE876" s="50"/>
    </row>
    <row r="877" spans="19:31" ht="15">
      <c r="S877" s="50"/>
      <c r="T877" s="50"/>
      <c r="U877" s="50"/>
      <c r="V877" s="50"/>
      <c r="W877" s="50"/>
      <c r="X877" s="50"/>
      <c r="Y877" s="50"/>
      <c r="Z877" s="50"/>
      <c r="AA877" s="50"/>
      <c r="AB877" s="50"/>
      <c r="AC877" s="50"/>
      <c r="AD877" s="50"/>
      <c r="AE877" s="50"/>
    </row>
    <row r="878" spans="19:31" ht="15">
      <c r="S878" s="50"/>
      <c r="T878" s="50"/>
      <c r="U878" s="50"/>
      <c r="V878" s="50"/>
      <c r="W878" s="50"/>
      <c r="X878" s="50"/>
      <c r="Y878" s="50"/>
      <c r="Z878" s="50"/>
      <c r="AA878" s="50"/>
      <c r="AB878" s="50"/>
      <c r="AC878" s="50"/>
      <c r="AD878" s="50"/>
      <c r="AE878" s="50"/>
    </row>
    <row r="879" spans="19:31" ht="15">
      <c r="S879" s="50"/>
      <c r="T879" s="50"/>
      <c r="U879" s="50"/>
      <c r="V879" s="50"/>
      <c r="W879" s="50"/>
      <c r="X879" s="50"/>
      <c r="Y879" s="50"/>
      <c r="Z879" s="50"/>
      <c r="AA879" s="50"/>
      <c r="AB879" s="50"/>
      <c r="AC879" s="50"/>
      <c r="AD879" s="50"/>
      <c r="AE879" s="50"/>
    </row>
    <row r="880" spans="19:31" ht="15">
      <c r="S880" s="50"/>
      <c r="T880" s="50"/>
      <c r="U880" s="50"/>
      <c r="V880" s="50"/>
      <c r="W880" s="50"/>
      <c r="X880" s="50"/>
      <c r="Y880" s="50"/>
      <c r="Z880" s="50"/>
      <c r="AA880" s="50"/>
      <c r="AB880" s="50"/>
      <c r="AC880" s="50"/>
      <c r="AD880" s="50"/>
      <c r="AE880" s="50"/>
    </row>
    <row r="881" spans="19:31" ht="15">
      <c r="S881" s="50"/>
      <c r="T881" s="50"/>
      <c r="U881" s="50"/>
      <c r="V881" s="50"/>
      <c r="W881" s="50"/>
      <c r="X881" s="50"/>
      <c r="Y881" s="50"/>
      <c r="Z881" s="50"/>
      <c r="AA881" s="50"/>
      <c r="AB881" s="50"/>
      <c r="AC881" s="50"/>
      <c r="AD881" s="50"/>
      <c r="AE881" s="50"/>
    </row>
    <row r="882" spans="19:31" ht="15">
      <c r="S882" s="50"/>
      <c r="T882" s="50"/>
      <c r="U882" s="50"/>
      <c r="V882" s="50"/>
      <c r="W882" s="50"/>
      <c r="X882" s="50"/>
      <c r="Y882" s="50"/>
      <c r="Z882" s="50"/>
      <c r="AA882" s="50"/>
      <c r="AB882" s="50"/>
      <c r="AC882" s="50"/>
      <c r="AD882" s="50"/>
      <c r="AE882" s="50"/>
    </row>
    <row r="883" spans="19:31" ht="15">
      <c r="S883" s="50"/>
      <c r="T883" s="50"/>
      <c r="U883" s="50"/>
      <c r="V883" s="50"/>
      <c r="W883" s="50"/>
      <c r="X883" s="50"/>
      <c r="Y883" s="50"/>
      <c r="Z883" s="50"/>
      <c r="AA883" s="50"/>
      <c r="AB883" s="50"/>
      <c r="AC883" s="50"/>
      <c r="AD883" s="50"/>
      <c r="AE883" s="50"/>
    </row>
    <row r="884" spans="19:31" ht="15">
      <c r="S884" s="50"/>
      <c r="T884" s="50"/>
      <c r="U884" s="50"/>
      <c r="V884" s="50"/>
      <c r="W884" s="50"/>
      <c r="X884" s="50"/>
      <c r="Y884" s="50"/>
      <c r="Z884" s="50"/>
      <c r="AA884" s="50"/>
      <c r="AB884" s="50"/>
      <c r="AC884" s="50"/>
      <c r="AD884" s="50"/>
      <c r="AE884" s="50"/>
    </row>
    <row r="885" spans="19:31" ht="15">
      <c r="S885" s="50"/>
      <c r="T885" s="50"/>
      <c r="U885" s="50"/>
      <c r="V885" s="50"/>
      <c r="W885" s="50"/>
      <c r="X885" s="50"/>
      <c r="Y885" s="50"/>
      <c r="Z885" s="50"/>
      <c r="AA885" s="50"/>
      <c r="AB885" s="50"/>
      <c r="AC885" s="50"/>
      <c r="AD885" s="50"/>
      <c r="AE885" s="50"/>
    </row>
    <row r="886" spans="19:31" ht="15">
      <c r="S886" s="50"/>
      <c r="T886" s="50"/>
      <c r="U886" s="50"/>
      <c r="V886" s="50"/>
      <c r="W886" s="50"/>
      <c r="X886" s="50"/>
      <c r="Y886" s="50"/>
      <c r="Z886" s="50"/>
      <c r="AA886" s="50"/>
      <c r="AB886" s="50"/>
      <c r="AC886" s="50"/>
      <c r="AD886" s="50"/>
      <c r="AE886" s="50"/>
    </row>
    <row r="887" spans="19:31" ht="15">
      <c r="S887" s="50"/>
      <c r="T887" s="50"/>
      <c r="U887" s="50"/>
      <c r="V887" s="50"/>
      <c r="W887" s="50"/>
      <c r="X887" s="50"/>
      <c r="Y887" s="50"/>
      <c r="Z887" s="50"/>
      <c r="AA887" s="50"/>
      <c r="AB887" s="50"/>
      <c r="AC887" s="50"/>
      <c r="AD887" s="50"/>
      <c r="AE887" s="50"/>
    </row>
    <row r="888" spans="19:31" ht="15">
      <c r="S888" s="50"/>
      <c r="T888" s="50"/>
      <c r="U888" s="50"/>
      <c r="V888" s="50"/>
      <c r="W888" s="50"/>
      <c r="X888" s="50"/>
      <c r="Y888" s="50"/>
      <c r="Z888" s="50"/>
      <c r="AA888" s="50"/>
      <c r="AB888" s="50"/>
      <c r="AC888" s="50"/>
      <c r="AD888" s="50"/>
      <c r="AE888" s="50"/>
    </row>
    <row r="889" spans="19:31" ht="15">
      <c r="S889" s="50"/>
      <c r="T889" s="50"/>
      <c r="U889" s="50"/>
      <c r="V889" s="50"/>
      <c r="W889" s="50"/>
      <c r="X889" s="50"/>
      <c r="Y889" s="50"/>
      <c r="Z889" s="50"/>
      <c r="AA889" s="50"/>
      <c r="AB889" s="50"/>
      <c r="AC889" s="50"/>
      <c r="AD889" s="50"/>
      <c r="AE889" s="50"/>
    </row>
    <row r="890" spans="19:31" ht="15">
      <c r="S890" s="50"/>
      <c r="T890" s="50"/>
      <c r="U890" s="50"/>
      <c r="V890" s="50"/>
      <c r="W890" s="50"/>
      <c r="X890" s="50"/>
      <c r="Y890" s="50"/>
      <c r="Z890" s="50"/>
      <c r="AA890" s="50"/>
      <c r="AB890" s="50"/>
      <c r="AC890" s="50"/>
      <c r="AD890" s="50"/>
      <c r="AE890" s="50"/>
    </row>
    <row r="891" spans="19:31" ht="15">
      <c r="S891" s="50"/>
      <c r="T891" s="50"/>
      <c r="U891" s="50"/>
      <c r="V891" s="50"/>
      <c r="W891" s="50"/>
      <c r="X891" s="50"/>
      <c r="Y891" s="50"/>
      <c r="Z891" s="50"/>
      <c r="AA891" s="50"/>
      <c r="AB891" s="50"/>
      <c r="AC891" s="50"/>
      <c r="AD891" s="50"/>
      <c r="AE891" s="50"/>
    </row>
    <row r="892" spans="19:31" ht="15">
      <c r="S892" s="50"/>
      <c r="T892" s="50"/>
      <c r="U892" s="50"/>
      <c r="V892" s="50"/>
      <c r="W892" s="50"/>
      <c r="X892" s="50"/>
      <c r="Y892" s="50"/>
      <c r="Z892" s="50"/>
      <c r="AA892" s="50"/>
      <c r="AB892" s="50"/>
      <c r="AC892" s="50"/>
      <c r="AD892" s="50"/>
      <c r="AE892" s="50"/>
    </row>
    <row r="893" spans="19:31" ht="15">
      <c r="S893" s="50"/>
      <c r="T893" s="50"/>
      <c r="U893" s="50"/>
      <c r="V893" s="50"/>
      <c r="W893" s="50"/>
      <c r="X893" s="50"/>
      <c r="Y893" s="50"/>
      <c r="Z893" s="50"/>
      <c r="AA893" s="50"/>
      <c r="AB893" s="50"/>
      <c r="AC893" s="50"/>
      <c r="AD893" s="50"/>
      <c r="AE893" s="50"/>
    </row>
    <row r="894" spans="19:31" ht="15">
      <c r="S894" s="50"/>
      <c r="T894" s="50"/>
      <c r="U894" s="50"/>
      <c r="V894" s="50"/>
      <c r="W894" s="50"/>
      <c r="X894" s="50"/>
      <c r="Y894" s="50"/>
      <c r="Z894" s="50"/>
      <c r="AA894" s="50"/>
      <c r="AB894" s="50"/>
      <c r="AC894" s="50"/>
      <c r="AD894" s="50"/>
      <c r="AE894" s="50"/>
    </row>
    <row r="895" spans="19:31" ht="15">
      <c r="S895" s="50"/>
      <c r="T895" s="50"/>
      <c r="U895" s="50"/>
      <c r="V895" s="50"/>
      <c r="W895" s="50"/>
      <c r="X895" s="50"/>
      <c r="Y895" s="50"/>
      <c r="Z895" s="50"/>
      <c r="AA895" s="50"/>
      <c r="AB895" s="50"/>
      <c r="AC895" s="50"/>
      <c r="AD895" s="50"/>
      <c r="AE895" s="50"/>
    </row>
    <row r="896" spans="19:31" ht="15">
      <c r="S896" s="50"/>
      <c r="T896" s="50"/>
      <c r="U896" s="50"/>
      <c r="V896" s="50"/>
      <c r="W896" s="50"/>
      <c r="X896" s="50"/>
      <c r="Y896" s="50"/>
      <c r="Z896" s="50"/>
      <c r="AA896" s="50"/>
      <c r="AB896" s="50"/>
      <c r="AC896" s="50"/>
      <c r="AD896" s="50"/>
      <c r="AE896" s="50"/>
    </row>
    <row r="897" spans="19:31" ht="15">
      <c r="S897" s="50"/>
      <c r="T897" s="50"/>
      <c r="U897" s="50"/>
      <c r="V897" s="50"/>
      <c r="W897" s="50"/>
      <c r="X897" s="50"/>
      <c r="Y897" s="50"/>
      <c r="Z897" s="50"/>
      <c r="AA897" s="50"/>
      <c r="AB897" s="50"/>
      <c r="AC897" s="50"/>
      <c r="AD897" s="50"/>
      <c r="AE897" s="50"/>
    </row>
    <row r="898" spans="19:31" ht="15">
      <c r="S898" s="50"/>
      <c r="T898" s="50"/>
      <c r="U898" s="50"/>
      <c r="V898" s="50"/>
      <c r="W898" s="50"/>
      <c r="X898" s="50"/>
      <c r="Y898" s="50"/>
      <c r="Z898" s="50"/>
      <c r="AA898" s="50"/>
      <c r="AB898" s="50"/>
      <c r="AC898" s="50"/>
      <c r="AD898" s="50"/>
      <c r="AE898" s="50"/>
    </row>
    <row r="899" spans="19:31" ht="15">
      <c r="S899" s="50"/>
      <c r="T899" s="50"/>
      <c r="U899" s="50"/>
      <c r="V899" s="50"/>
      <c r="W899" s="50"/>
      <c r="X899" s="50"/>
      <c r="Y899" s="50"/>
      <c r="Z899" s="50"/>
      <c r="AA899" s="50"/>
      <c r="AB899" s="50"/>
      <c r="AC899" s="50"/>
      <c r="AD899" s="50"/>
      <c r="AE899" s="50"/>
    </row>
    <row r="900" spans="19:31" ht="15">
      <c r="S900" s="50"/>
      <c r="T900" s="50"/>
      <c r="U900" s="50"/>
      <c r="V900" s="50"/>
      <c r="W900" s="50"/>
      <c r="X900" s="50"/>
      <c r="Y900" s="50"/>
      <c r="Z900" s="50"/>
      <c r="AA900" s="50"/>
      <c r="AB900" s="50"/>
      <c r="AC900" s="50"/>
      <c r="AD900" s="50"/>
      <c r="AE900" s="50"/>
    </row>
    <row r="901" spans="19:31" ht="15">
      <c r="S901" s="50"/>
      <c r="T901" s="50"/>
      <c r="U901" s="50"/>
      <c r="V901" s="50"/>
      <c r="W901" s="50"/>
      <c r="X901" s="50"/>
      <c r="Y901" s="50"/>
      <c r="Z901" s="50"/>
      <c r="AA901" s="50"/>
      <c r="AB901" s="50"/>
      <c r="AC901" s="50"/>
      <c r="AD901" s="50"/>
      <c r="AE901" s="50"/>
    </row>
    <row r="902" spans="19:31" ht="15">
      <c r="S902" s="50"/>
      <c r="T902" s="50"/>
      <c r="U902" s="50"/>
      <c r="V902" s="50"/>
      <c r="W902" s="50"/>
      <c r="X902" s="50"/>
      <c r="Y902" s="50"/>
      <c r="Z902" s="50"/>
      <c r="AA902" s="50"/>
      <c r="AB902" s="50"/>
      <c r="AC902" s="50"/>
      <c r="AD902" s="50"/>
      <c r="AE902" s="50"/>
    </row>
    <row r="903" spans="19:31" ht="15">
      <c r="S903" s="50"/>
      <c r="T903" s="50"/>
      <c r="U903" s="50"/>
      <c r="V903" s="50"/>
      <c r="W903" s="50"/>
      <c r="X903" s="50"/>
      <c r="Y903" s="50"/>
      <c r="Z903" s="50"/>
      <c r="AA903" s="50"/>
      <c r="AB903" s="50"/>
      <c r="AC903" s="50"/>
      <c r="AD903" s="50"/>
      <c r="AE903" s="50"/>
    </row>
    <row r="904" spans="19:31" ht="15">
      <c r="S904" s="50"/>
      <c r="T904" s="50"/>
      <c r="U904" s="50"/>
      <c r="V904" s="50"/>
      <c r="W904" s="50"/>
      <c r="X904" s="50"/>
      <c r="Y904" s="50"/>
      <c r="Z904" s="50"/>
      <c r="AA904" s="50"/>
      <c r="AB904" s="50"/>
      <c r="AC904" s="50"/>
      <c r="AD904" s="50"/>
      <c r="AE904" s="50"/>
    </row>
    <row r="905" spans="19:31" ht="15">
      <c r="S905" s="50"/>
      <c r="T905" s="50"/>
      <c r="U905" s="50"/>
      <c r="V905" s="50"/>
      <c r="W905" s="50"/>
      <c r="X905" s="50"/>
      <c r="Y905" s="50"/>
      <c r="Z905" s="50"/>
      <c r="AA905" s="50"/>
      <c r="AB905" s="50"/>
      <c r="AC905" s="50"/>
      <c r="AD905" s="50"/>
      <c r="AE905" s="50"/>
    </row>
    <row r="906" spans="19:31" ht="15">
      <c r="S906" s="50"/>
      <c r="T906" s="50"/>
      <c r="U906" s="50"/>
      <c r="V906" s="50"/>
      <c r="W906" s="50"/>
      <c r="X906" s="50"/>
      <c r="Y906" s="50"/>
      <c r="Z906" s="50"/>
      <c r="AA906" s="50"/>
      <c r="AB906" s="50"/>
      <c r="AC906" s="50"/>
      <c r="AD906" s="50"/>
      <c r="AE906" s="50"/>
    </row>
    <row r="907" spans="19:31" ht="15">
      <c r="S907" s="50"/>
      <c r="T907" s="50"/>
      <c r="U907" s="50"/>
      <c r="V907" s="50"/>
      <c r="W907" s="50"/>
      <c r="X907" s="50"/>
      <c r="Y907" s="50"/>
      <c r="Z907" s="50"/>
      <c r="AA907" s="50"/>
      <c r="AB907" s="50"/>
      <c r="AC907" s="50"/>
      <c r="AD907" s="50"/>
      <c r="AE907" s="50"/>
    </row>
    <row r="908" spans="19:31" ht="15">
      <c r="S908" s="50"/>
      <c r="T908" s="50"/>
      <c r="U908" s="50"/>
      <c r="V908" s="50"/>
      <c r="W908" s="50"/>
      <c r="X908" s="50"/>
      <c r="Y908" s="50"/>
      <c r="Z908" s="50"/>
      <c r="AA908" s="50"/>
      <c r="AB908" s="50"/>
      <c r="AC908" s="50"/>
      <c r="AD908" s="50"/>
      <c r="AE908" s="50"/>
    </row>
    <row r="909" spans="19:31" ht="15">
      <c r="S909" s="50"/>
      <c r="T909" s="50"/>
      <c r="U909" s="50"/>
      <c r="V909" s="50"/>
      <c r="W909" s="50"/>
      <c r="X909" s="50"/>
      <c r="Y909" s="50"/>
      <c r="Z909" s="50"/>
      <c r="AA909" s="50"/>
      <c r="AB909" s="50"/>
      <c r="AC909" s="50"/>
      <c r="AD909" s="50"/>
      <c r="AE909" s="50"/>
    </row>
    <row r="910" spans="19:31" ht="15">
      <c r="S910" s="50"/>
      <c r="T910" s="50"/>
      <c r="U910" s="50"/>
      <c r="V910" s="50"/>
      <c r="W910" s="50"/>
      <c r="X910" s="50"/>
      <c r="Y910" s="50"/>
      <c r="Z910" s="50"/>
      <c r="AA910" s="50"/>
      <c r="AB910" s="50"/>
      <c r="AC910" s="50"/>
      <c r="AD910" s="50"/>
      <c r="AE910" s="50"/>
    </row>
    <row r="911" spans="19:31" ht="15">
      <c r="S911" s="50"/>
      <c r="T911" s="50"/>
      <c r="U911" s="50"/>
      <c r="V911" s="50"/>
      <c r="W911" s="50"/>
      <c r="X911" s="50"/>
      <c r="Y911" s="50"/>
      <c r="Z911" s="50"/>
      <c r="AA911" s="50"/>
      <c r="AB911" s="50"/>
      <c r="AC911" s="50"/>
      <c r="AD911" s="50"/>
      <c r="AE911" s="50"/>
    </row>
    <row r="912" spans="19:31" ht="15">
      <c r="S912" s="50"/>
      <c r="T912" s="50"/>
      <c r="U912" s="50"/>
      <c r="V912" s="50"/>
      <c r="W912" s="50"/>
      <c r="X912" s="50"/>
      <c r="Y912" s="50"/>
      <c r="Z912" s="50"/>
      <c r="AA912" s="50"/>
      <c r="AB912" s="50"/>
      <c r="AC912" s="50"/>
      <c r="AD912" s="50"/>
      <c r="AE912" s="50"/>
    </row>
    <row r="913" spans="19:31" ht="15">
      <c r="S913" s="50"/>
      <c r="T913" s="50"/>
      <c r="U913" s="50"/>
      <c r="V913" s="50"/>
      <c r="W913" s="50"/>
      <c r="X913" s="50"/>
      <c r="Y913" s="50"/>
      <c r="Z913" s="50"/>
      <c r="AA913" s="50"/>
      <c r="AB913" s="50"/>
      <c r="AC913" s="50"/>
      <c r="AD913" s="50"/>
      <c r="AE913" s="50"/>
    </row>
    <row r="914" spans="19:31" ht="15">
      <c r="S914" s="50"/>
      <c r="T914" s="50"/>
      <c r="U914" s="50"/>
      <c r="V914" s="50"/>
      <c r="W914" s="50"/>
      <c r="X914" s="50"/>
      <c r="Y914" s="50"/>
      <c r="Z914" s="50"/>
      <c r="AA914" s="50"/>
      <c r="AB914" s="50"/>
      <c r="AC914" s="50"/>
      <c r="AD914" s="50"/>
      <c r="AE914" s="50"/>
    </row>
    <row r="915" spans="19:31" ht="15">
      <c r="S915" s="50"/>
      <c r="T915" s="50"/>
      <c r="U915" s="50"/>
      <c r="V915" s="50"/>
      <c r="W915" s="50"/>
      <c r="X915" s="50"/>
      <c r="Y915" s="50"/>
      <c r="Z915" s="50"/>
      <c r="AA915" s="50"/>
      <c r="AB915" s="50"/>
      <c r="AC915" s="50"/>
      <c r="AD915" s="50"/>
      <c r="AE915" s="50"/>
    </row>
    <row r="916" spans="19:31" ht="15">
      <c r="S916" s="50"/>
      <c r="T916" s="50"/>
      <c r="U916" s="50"/>
      <c r="V916" s="50"/>
      <c r="W916" s="50"/>
      <c r="X916" s="50"/>
      <c r="Y916" s="50"/>
      <c r="Z916" s="50"/>
      <c r="AA916" s="50"/>
      <c r="AB916" s="50"/>
      <c r="AC916" s="50"/>
      <c r="AD916" s="50"/>
      <c r="AE916" s="50"/>
    </row>
    <row r="917" spans="19:31" ht="15">
      <c r="S917" s="50"/>
      <c r="T917" s="50"/>
      <c r="U917" s="50"/>
      <c r="V917" s="50"/>
      <c r="W917" s="50"/>
      <c r="X917" s="50"/>
      <c r="Y917" s="50"/>
      <c r="Z917" s="50"/>
      <c r="AA917" s="50"/>
      <c r="AB917" s="50"/>
      <c r="AC917" s="50"/>
      <c r="AD917" s="50"/>
      <c r="AE917" s="50"/>
    </row>
    <row r="918" spans="19:31" ht="15">
      <c r="S918" s="50"/>
      <c r="T918" s="50"/>
      <c r="U918" s="50"/>
      <c r="V918" s="50"/>
      <c r="W918" s="50"/>
      <c r="X918" s="50"/>
      <c r="Y918" s="50"/>
      <c r="Z918" s="50"/>
      <c r="AA918" s="50"/>
      <c r="AB918" s="50"/>
      <c r="AC918" s="50"/>
      <c r="AD918" s="50"/>
      <c r="AE918" s="50"/>
    </row>
    <row r="919" spans="19:31" ht="15">
      <c r="S919" s="50"/>
      <c r="T919" s="50"/>
      <c r="U919" s="50"/>
      <c r="V919" s="50"/>
      <c r="W919" s="50"/>
      <c r="X919" s="50"/>
      <c r="Y919" s="50"/>
      <c r="Z919" s="50"/>
      <c r="AA919" s="50"/>
      <c r="AB919" s="50"/>
      <c r="AC919" s="50"/>
      <c r="AD919" s="50"/>
      <c r="AE919" s="50"/>
    </row>
    <row r="920" spans="19:31" ht="15">
      <c r="S920" s="50"/>
      <c r="T920" s="50"/>
      <c r="U920" s="50"/>
      <c r="V920" s="50"/>
      <c r="W920" s="50"/>
      <c r="X920" s="50"/>
      <c r="Y920" s="50"/>
      <c r="Z920" s="50"/>
      <c r="AA920" s="50"/>
      <c r="AB920" s="50"/>
      <c r="AC920" s="50"/>
      <c r="AD920" s="50"/>
      <c r="AE920" s="50"/>
    </row>
    <row r="921" spans="19:31" ht="15">
      <c r="S921" s="50"/>
      <c r="T921" s="50"/>
      <c r="U921" s="50"/>
      <c r="V921" s="50"/>
      <c r="W921" s="50"/>
      <c r="X921" s="50"/>
      <c r="Y921" s="50"/>
      <c r="Z921" s="50"/>
      <c r="AA921" s="50"/>
      <c r="AB921" s="50"/>
      <c r="AC921" s="50"/>
      <c r="AD921" s="50"/>
      <c r="AE921" s="50"/>
    </row>
    <row r="922" spans="19:31" ht="15">
      <c r="S922" s="50"/>
      <c r="T922" s="50"/>
      <c r="U922" s="50"/>
      <c r="V922" s="50"/>
      <c r="W922" s="50"/>
      <c r="X922" s="50"/>
      <c r="Y922" s="50"/>
      <c r="Z922" s="50"/>
      <c r="AA922" s="50"/>
      <c r="AB922" s="50"/>
      <c r="AC922" s="50"/>
      <c r="AD922" s="50"/>
      <c r="AE922" s="50"/>
    </row>
    <row r="923" spans="19:31" ht="15">
      <c r="S923" s="50"/>
      <c r="T923" s="50"/>
      <c r="U923" s="50"/>
      <c r="V923" s="50"/>
      <c r="W923" s="50"/>
      <c r="X923" s="50"/>
      <c r="Y923" s="50"/>
      <c r="Z923" s="50"/>
      <c r="AA923" s="50"/>
      <c r="AB923" s="50"/>
      <c r="AC923" s="50"/>
      <c r="AD923" s="50"/>
      <c r="AE923" s="50"/>
    </row>
    <row r="924" spans="19:31" ht="15">
      <c r="S924" s="50"/>
      <c r="T924" s="50"/>
      <c r="U924" s="50"/>
      <c r="V924" s="50"/>
      <c r="W924" s="50"/>
      <c r="X924" s="50"/>
      <c r="Y924" s="50"/>
      <c r="Z924" s="50"/>
      <c r="AA924" s="50"/>
      <c r="AB924" s="50"/>
      <c r="AC924" s="50"/>
      <c r="AD924" s="50"/>
      <c r="AE924" s="50"/>
    </row>
    <row r="925" spans="19:31" ht="15">
      <c r="S925" s="50"/>
      <c r="T925" s="50"/>
      <c r="U925" s="50"/>
      <c r="V925" s="50"/>
      <c r="W925" s="50"/>
      <c r="X925" s="50"/>
      <c r="Y925" s="50"/>
      <c r="Z925" s="50"/>
      <c r="AA925" s="50"/>
      <c r="AB925" s="50"/>
      <c r="AC925" s="50"/>
      <c r="AD925" s="50"/>
      <c r="AE925" s="50"/>
    </row>
    <row r="926" spans="19:31" ht="15">
      <c r="S926" s="50"/>
      <c r="T926" s="50"/>
      <c r="U926" s="50"/>
      <c r="V926" s="50"/>
      <c r="W926" s="50"/>
      <c r="X926" s="50"/>
      <c r="Y926" s="50"/>
      <c r="Z926" s="50"/>
      <c r="AA926" s="50"/>
      <c r="AB926" s="50"/>
      <c r="AC926" s="50"/>
      <c r="AD926" s="50"/>
      <c r="AE926" s="50"/>
    </row>
    <row r="927" spans="19:31" ht="15">
      <c r="S927" s="50"/>
      <c r="T927" s="50"/>
      <c r="U927" s="50"/>
      <c r="V927" s="50"/>
      <c r="W927" s="50"/>
      <c r="X927" s="50"/>
      <c r="Y927" s="50"/>
      <c r="Z927" s="50"/>
      <c r="AA927" s="50"/>
      <c r="AB927" s="50"/>
      <c r="AC927" s="50"/>
      <c r="AD927" s="50"/>
      <c r="AE927" s="50"/>
    </row>
    <row r="928" spans="19:31" ht="15">
      <c r="S928" s="50"/>
      <c r="T928" s="50"/>
      <c r="U928" s="50"/>
      <c r="V928" s="50"/>
      <c r="W928" s="50"/>
      <c r="X928" s="50"/>
      <c r="Y928" s="50"/>
      <c r="Z928" s="50"/>
      <c r="AA928" s="50"/>
      <c r="AB928" s="50"/>
      <c r="AC928" s="50"/>
      <c r="AD928" s="50"/>
      <c r="AE928" s="50"/>
    </row>
    <row r="929" spans="19:31" ht="15">
      <c r="S929" s="50"/>
      <c r="T929" s="50"/>
      <c r="U929" s="50"/>
      <c r="V929" s="50"/>
      <c r="W929" s="50"/>
      <c r="X929" s="50"/>
      <c r="Y929" s="50"/>
      <c r="Z929" s="50"/>
      <c r="AA929" s="50"/>
      <c r="AB929" s="50"/>
      <c r="AC929" s="50"/>
      <c r="AD929" s="50"/>
      <c r="AE929" s="50"/>
    </row>
    <row r="930" spans="19:31" ht="15">
      <c r="S930" s="50"/>
      <c r="T930" s="50"/>
      <c r="U930" s="50"/>
      <c r="V930" s="50"/>
      <c r="W930" s="50"/>
      <c r="X930" s="50"/>
      <c r="Y930" s="50"/>
      <c r="Z930" s="50"/>
      <c r="AA930" s="50"/>
      <c r="AB930" s="50"/>
      <c r="AC930" s="50"/>
      <c r="AD930" s="50"/>
      <c r="AE930" s="50"/>
    </row>
    <row r="931" spans="19:31" ht="15">
      <c r="S931" s="50"/>
      <c r="T931" s="50"/>
      <c r="U931" s="50"/>
      <c r="V931" s="50"/>
      <c r="W931" s="50"/>
      <c r="X931" s="50"/>
      <c r="Y931" s="50"/>
      <c r="Z931" s="50"/>
      <c r="AA931" s="50"/>
      <c r="AB931" s="50"/>
      <c r="AC931" s="50"/>
      <c r="AD931" s="50"/>
      <c r="AE931" s="50"/>
    </row>
    <row r="932" spans="19:31" ht="15">
      <c r="S932" s="50"/>
      <c r="T932" s="50"/>
      <c r="U932" s="50"/>
      <c r="V932" s="50"/>
      <c r="W932" s="50"/>
      <c r="X932" s="50"/>
      <c r="Y932" s="50"/>
      <c r="Z932" s="50"/>
      <c r="AA932" s="50"/>
      <c r="AB932" s="50"/>
      <c r="AC932" s="50"/>
      <c r="AD932" s="50"/>
      <c r="AE932" s="50"/>
    </row>
    <row r="933" spans="19:31" ht="15">
      <c r="S933" s="50"/>
      <c r="T933" s="50"/>
      <c r="U933" s="50"/>
      <c r="V933" s="50"/>
      <c r="W933" s="50"/>
      <c r="X933" s="50"/>
      <c r="Y933" s="50"/>
      <c r="Z933" s="50"/>
      <c r="AA933" s="50"/>
      <c r="AB933" s="50"/>
      <c r="AC933" s="50"/>
      <c r="AD933" s="50"/>
      <c r="AE933" s="50"/>
    </row>
    <row r="934" spans="19:31" ht="15">
      <c r="S934" s="50"/>
      <c r="T934" s="50"/>
      <c r="U934" s="50"/>
      <c r="V934" s="50"/>
      <c r="W934" s="50"/>
      <c r="X934" s="50"/>
      <c r="Y934" s="50"/>
      <c r="Z934" s="50"/>
      <c r="AA934" s="50"/>
      <c r="AB934" s="50"/>
      <c r="AC934" s="50"/>
      <c r="AD934" s="50"/>
      <c r="AE934" s="50"/>
    </row>
    <row r="935" spans="19:31" ht="15">
      <c r="S935" s="50"/>
      <c r="T935" s="50"/>
      <c r="U935" s="50"/>
      <c r="V935" s="50"/>
      <c r="W935" s="50"/>
      <c r="X935" s="50"/>
      <c r="Y935" s="50"/>
      <c r="Z935" s="50"/>
      <c r="AA935" s="50"/>
      <c r="AB935" s="50"/>
      <c r="AC935" s="50"/>
      <c r="AD935" s="50"/>
      <c r="AE935" s="50"/>
    </row>
    <row r="936" spans="19:31" ht="15">
      <c r="S936" s="50"/>
      <c r="T936" s="50"/>
      <c r="U936" s="50"/>
      <c r="V936" s="50"/>
      <c r="W936" s="50"/>
      <c r="X936" s="50"/>
      <c r="Y936" s="50"/>
      <c r="Z936" s="50"/>
      <c r="AA936" s="50"/>
      <c r="AB936" s="50"/>
      <c r="AC936" s="50"/>
      <c r="AD936" s="50"/>
      <c r="AE936" s="50"/>
    </row>
    <row r="937" spans="19:31" ht="15">
      <c r="S937" s="50"/>
      <c r="T937" s="50"/>
      <c r="U937" s="50"/>
      <c r="V937" s="50"/>
      <c r="W937" s="50"/>
      <c r="X937" s="50"/>
      <c r="Y937" s="50"/>
      <c r="Z937" s="50"/>
      <c r="AA937" s="50"/>
      <c r="AB937" s="50"/>
      <c r="AC937" s="50"/>
      <c r="AD937" s="50"/>
      <c r="AE937" s="50"/>
    </row>
    <row r="938" spans="19:31" ht="15">
      <c r="S938" s="50"/>
      <c r="T938" s="50"/>
      <c r="U938" s="50"/>
      <c r="V938" s="50"/>
      <c r="W938" s="50"/>
      <c r="X938" s="50"/>
      <c r="Y938" s="50"/>
      <c r="Z938" s="50"/>
      <c r="AA938" s="50"/>
      <c r="AB938" s="50"/>
      <c r="AC938" s="50"/>
      <c r="AD938" s="50"/>
      <c r="AE938" s="50"/>
    </row>
    <row r="939" spans="19:31" ht="15">
      <c r="S939" s="50"/>
      <c r="T939" s="50"/>
      <c r="U939" s="50"/>
      <c r="V939" s="50"/>
      <c r="W939" s="50"/>
      <c r="X939" s="50"/>
      <c r="Y939" s="50"/>
      <c r="Z939" s="50"/>
      <c r="AA939" s="50"/>
      <c r="AB939" s="50"/>
      <c r="AC939" s="50"/>
      <c r="AD939" s="50"/>
      <c r="AE939" s="50"/>
    </row>
    <row r="940" spans="19:31" ht="15">
      <c r="S940" s="50"/>
      <c r="T940" s="50"/>
      <c r="U940" s="50"/>
      <c r="V940" s="50"/>
      <c r="W940" s="50"/>
      <c r="X940" s="50"/>
      <c r="Y940" s="50"/>
      <c r="Z940" s="50"/>
      <c r="AA940" s="50"/>
      <c r="AB940" s="50"/>
      <c r="AC940" s="50"/>
      <c r="AD940" s="50"/>
      <c r="AE940" s="50"/>
    </row>
    <row r="941" spans="19:31" ht="15">
      <c r="S941" s="50"/>
      <c r="T941" s="50"/>
      <c r="U941" s="50"/>
      <c r="V941" s="50"/>
      <c r="W941" s="50"/>
      <c r="X941" s="50"/>
      <c r="Y941" s="50"/>
      <c r="Z941" s="50"/>
      <c r="AA941" s="50"/>
      <c r="AB941" s="50"/>
      <c r="AC941" s="50"/>
      <c r="AD941" s="50"/>
      <c r="AE941" s="50"/>
    </row>
    <row r="942" spans="19:31" ht="15">
      <c r="S942" s="50"/>
      <c r="T942" s="50"/>
      <c r="U942" s="50"/>
      <c r="V942" s="50"/>
      <c r="W942" s="50"/>
      <c r="X942" s="50"/>
      <c r="Y942" s="50"/>
      <c r="Z942" s="50"/>
      <c r="AA942" s="50"/>
      <c r="AB942" s="50"/>
      <c r="AC942" s="50"/>
      <c r="AD942" s="50"/>
      <c r="AE942" s="50"/>
    </row>
    <row r="943" spans="19:31" ht="15">
      <c r="S943" s="50"/>
      <c r="T943" s="50"/>
      <c r="U943" s="50"/>
      <c r="V943" s="50"/>
      <c r="W943" s="50"/>
      <c r="X943" s="50"/>
      <c r="Y943" s="50"/>
      <c r="Z943" s="50"/>
      <c r="AA943" s="50"/>
      <c r="AB943" s="50"/>
      <c r="AC943" s="50"/>
      <c r="AD943" s="50"/>
      <c r="AE943" s="50"/>
    </row>
    <row r="944" spans="19:31" ht="15">
      <c r="S944" s="50"/>
      <c r="T944" s="50"/>
      <c r="U944" s="50"/>
      <c r="V944" s="50"/>
      <c r="W944" s="50"/>
      <c r="X944" s="50"/>
      <c r="Y944" s="50"/>
      <c r="Z944" s="50"/>
      <c r="AA944" s="50"/>
      <c r="AB944" s="50"/>
      <c r="AC944" s="50"/>
      <c r="AD944" s="50"/>
      <c r="AE944" s="50"/>
    </row>
    <row r="945" spans="19:31" ht="15">
      <c r="S945" s="50"/>
      <c r="T945" s="50"/>
      <c r="U945" s="50"/>
      <c r="V945" s="50"/>
      <c r="W945" s="50"/>
      <c r="X945" s="50"/>
      <c r="Y945" s="50"/>
      <c r="Z945" s="50"/>
      <c r="AA945" s="50"/>
      <c r="AB945" s="50"/>
      <c r="AC945" s="50"/>
      <c r="AD945" s="50"/>
      <c r="AE945" s="50"/>
    </row>
    <row r="946" spans="19:31" ht="15">
      <c r="S946" s="50"/>
      <c r="T946" s="50"/>
      <c r="U946" s="50"/>
      <c r="V946" s="50"/>
      <c r="W946" s="50"/>
      <c r="X946" s="50"/>
      <c r="Y946" s="50"/>
      <c r="Z946" s="50"/>
      <c r="AA946" s="50"/>
      <c r="AB946" s="50"/>
      <c r="AC946" s="50"/>
      <c r="AD946" s="50"/>
      <c r="AE946" s="50"/>
    </row>
    <row r="947" spans="19:31" ht="15">
      <c r="S947" s="50"/>
      <c r="T947" s="50"/>
      <c r="U947" s="50"/>
      <c r="V947" s="50"/>
      <c r="W947" s="50"/>
      <c r="X947" s="50"/>
      <c r="Y947" s="50"/>
      <c r="Z947" s="50"/>
      <c r="AA947" s="50"/>
      <c r="AB947" s="50"/>
      <c r="AC947" s="50"/>
      <c r="AD947" s="50"/>
      <c r="AE947" s="50"/>
    </row>
    <row r="948" spans="19:31" ht="15">
      <c r="S948" s="50"/>
      <c r="T948" s="50"/>
      <c r="U948" s="50"/>
      <c r="V948" s="50"/>
      <c r="W948" s="50"/>
      <c r="X948" s="50"/>
      <c r="Y948" s="50"/>
      <c r="Z948" s="50"/>
      <c r="AA948" s="50"/>
      <c r="AB948" s="50"/>
      <c r="AC948" s="50"/>
      <c r="AD948" s="50"/>
      <c r="AE948" s="50"/>
    </row>
    <row r="949" spans="19:31" ht="15">
      <c r="S949" s="50"/>
      <c r="T949" s="50"/>
      <c r="U949" s="50"/>
      <c r="V949" s="50"/>
      <c r="W949" s="50"/>
      <c r="X949" s="50"/>
      <c r="Y949" s="50"/>
      <c r="Z949" s="50"/>
      <c r="AA949" s="50"/>
      <c r="AB949" s="50"/>
      <c r="AC949" s="50"/>
      <c r="AD949" s="50"/>
      <c r="AE949" s="50"/>
    </row>
    <row r="950" spans="19:31" ht="15">
      <c r="S950" s="50"/>
      <c r="T950" s="50"/>
      <c r="U950" s="50"/>
      <c r="V950" s="50"/>
      <c r="W950" s="50"/>
      <c r="X950" s="50"/>
      <c r="Y950" s="50"/>
      <c r="Z950" s="50"/>
      <c r="AA950" s="50"/>
      <c r="AB950" s="50"/>
      <c r="AC950" s="50"/>
      <c r="AD950" s="50"/>
      <c r="AE950" s="50"/>
    </row>
    <row r="951" spans="19:31" ht="15">
      <c r="S951" s="50"/>
      <c r="T951" s="50"/>
      <c r="U951" s="50"/>
      <c r="V951" s="50"/>
      <c r="W951" s="50"/>
      <c r="X951" s="50"/>
      <c r="Y951" s="50"/>
      <c r="Z951" s="50"/>
      <c r="AA951" s="50"/>
      <c r="AB951" s="50"/>
      <c r="AC951" s="50"/>
      <c r="AD951" s="50"/>
      <c r="AE951" s="50"/>
    </row>
    <row r="952" spans="19:31" ht="15">
      <c r="S952" s="50"/>
      <c r="T952" s="50"/>
      <c r="U952" s="50"/>
      <c r="V952" s="50"/>
      <c r="W952" s="50"/>
      <c r="X952" s="50"/>
      <c r="Y952" s="50"/>
      <c r="Z952" s="50"/>
      <c r="AA952" s="50"/>
      <c r="AB952" s="50"/>
      <c r="AC952" s="50"/>
      <c r="AD952" s="50"/>
      <c r="AE952" s="50"/>
    </row>
    <row r="953" spans="19:31" ht="15">
      <c r="S953" s="50"/>
      <c r="T953" s="50"/>
      <c r="U953" s="50"/>
      <c r="V953" s="50"/>
      <c r="W953" s="50"/>
      <c r="X953" s="50"/>
      <c r="Y953" s="50"/>
      <c r="Z953" s="50"/>
      <c r="AA953" s="50"/>
      <c r="AB953" s="50"/>
      <c r="AC953" s="50"/>
      <c r="AD953" s="50"/>
      <c r="AE953" s="50"/>
    </row>
    <row r="954" spans="19:31" ht="15">
      <c r="S954" s="50"/>
      <c r="T954" s="50"/>
      <c r="U954" s="50"/>
      <c r="V954" s="50"/>
      <c r="W954" s="50"/>
      <c r="X954" s="50"/>
      <c r="Y954" s="50"/>
      <c r="Z954" s="50"/>
      <c r="AA954" s="50"/>
      <c r="AB954" s="50"/>
      <c r="AC954" s="50"/>
      <c r="AD954" s="50"/>
      <c r="AE954" s="50"/>
    </row>
    <row r="955" spans="19:31" ht="15">
      <c r="S955" s="50"/>
      <c r="T955" s="50"/>
      <c r="U955" s="50"/>
      <c r="V955" s="50"/>
      <c r="W955" s="50"/>
      <c r="X955" s="50"/>
      <c r="Y955" s="50"/>
      <c r="Z955" s="50"/>
      <c r="AA955" s="50"/>
      <c r="AB955" s="50"/>
      <c r="AC955" s="50"/>
      <c r="AD955" s="50"/>
      <c r="AE955" s="50"/>
    </row>
    <row r="956" spans="19:31" ht="15">
      <c r="S956" s="50"/>
      <c r="T956" s="50"/>
      <c r="U956" s="50"/>
      <c r="V956" s="50"/>
      <c r="W956" s="50"/>
      <c r="X956" s="50"/>
      <c r="Y956" s="50"/>
      <c r="Z956" s="50"/>
      <c r="AA956" s="50"/>
      <c r="AB956" s="50"/>
      <c r="AC956" s="50"/>
      <c r="AD956" s="50"/>
      <c r="AE956" s="50"/>
    </row>
    <row r="957" spans="19:31" ht="15">
      <c r="S957" s="50"/>
      <c r="T957" s="50"/>
      <c r="U957" s="50"/>
      <c r="V957" s="50"/>
      <c r="W957" s="50"/>
      <c r="X957" s="50"/>
      <c r="Y957" s="50"/>
      <c r="Z957" s="50"/>
      <c r="AA957" s="50"/>
      <c r="AB957" s="50"/>
      <c r="AC957" s="50"/>
      <c r="AD957" s="50"/>
      <c r="AE957" s="50"/>
    </row>
    <row r="958" spans="19:31" ht="15">
      <c r="S958" s="50"/>
      <c r="T958" s="50"/>
      <c r="U958" s="50"/>
      <c r="V958" s="50"/>
      <c r="W958" s="50"/>
      <c r="X958" s="50"/>
      <c r="Y958" s="50"/>
      <c r="Z958" s="50"/>
      <c r="AA958" s="50"/>
      <c r="AB958" s="50"/>
      <c r="AC958" s="50"/>
      <c r="AD958" s="50"/>
      <c r="AE958" s="50"/>
    </row>
    <row r="959" spans="19:31" ht="15">
      <c r="S959" s="50"/>
      <c r="T959" s="50"/>
      <c r="U959" s="50"/>
      <c r="V959" s="50"/>
      <c r="W959" s="50"/>
      <c r="X959" s="50"/>
      <c r="Y959" s="50"/>
      <c r="Z959" s="50"/>
      <c r="AA959" s="50"/>
      <c r="AB959" s="50"/>
      <c r="AC959" s="50"/>
      <c r="AD959" s="50"/>
      <c r="AE959" s="50"/>
    </row>
    <row r="960" spans="19:31" ht="15">
      <c r="S960" s="50"/>
      <c r="T960" s="50"/>
      <c r="U960" s="50"/>
      <c r="V960" s="50"/>
      <c r="W960" s="50"/>
      <c r="X960" s="50"/>
      <c r="Y960" s="50"/>
      <c r="Z960" s="50"/>
      <c r="AA960" s="50"/>
      <c r="AB960" s="50"/>
      <c r="AC960" s="50"/>
      <c r="AD960" s="50"/>
      <c r="AE960" s="50"/>
    </row>
    <row r="961" spans="19:31" ht="15">
      <c r="S961" s="50"/>
      <c r="T961" s="50"/>
      <c r="U961" s="50"/>
      <c r="V961" s="50"/>
      <c r="W961" s="50"/>
      <c r="X961" s="50"/>
      <c r="Y961" s="50"/>
      <c r="Z961" s="50"/>
      <c r="AA961" s="50"/>
      <c r="AB961" s="50"/>
      <c r="AC961" s="50"/>
      <c r="AD961" s="50"/>
      <c r="AE961" s="50"/>
    </row>
    <row r="962" spans="19:31" ht="15">
      <c r="S962" s="50"/>
      <c r="T962" s="50"/>
      <c r="U962" s="50"/>
      <c r="V962" s="50"/>
      <c r="W962" s="50"/>
      <c r="X962" s="50"/>
      <c r="Y962" s="50"/>
      <c r="Z962" s="50"/>
      <c r="AA962" s="50"/>
      <c r="AB962" s="50"/>
      <c r="AC962" s="50"/>
      <c r="AD962" s="50"/>
      <c r="AE962" s="50"/>
    </row>
    <row r="963" spans="19:31" ht="15">
      <c r="S963" s="50"/>
      <c r="T963" s="50"/>
      <c r="U963" s="50"/>
      <c r="V963" s="50"/>
      <c r="W963" s="50"/>
      <c r="X963" s="50"/>
      <c r="Y963" s="50"/>
      <c r="Z963" s="50"/>
      <c r="AA963" s="50"/>
      <c r="AB963" s="50"/>
      <c r="AC963" s="50"/>
      <c r="AD963" s="50"/>
      <c r="AE963" s="50"/>
    </row>
    <row r="964" spans="19:31" ht="15">
      <c r="S964" s="50"/>
      <c r="T964" s="50"/>
      <c r="U964" s="50"/>
      <c r="V964" s="50"/>
      <c r="W964" s="50"/>
      <c r="X964" s="50"/>
      <c r="Y964" s="50"/>
      <c r="Z964" s="50"/>
      <c r="AA964" s="50"/>
      <c r="AB964" s="50"/>
      <c r="AC964" s="50"/>
      <c r="AD964" s="50"/>
      <c r="AE964" s="50"/>
    </row>
    <row r="965" spans="19:31" ht="15">
      <c r="S965" s="50"/>
      <c r="T965" s="50"/>
      <c r="U965" s="50"/>
      <c r="V965" s="50"/>
      <c r="W965" s="50"/>
      <c r="X965" s="50"/>
      <c r="Y965" s="50"/>
      <c r="Z965" s="50"/>
      <c r="AA965" s="50"/>
      <c r="AB965" s="50"/>
      <c r="AC965" s="50"/>
      <c r="AD965" s="50"/>
      <c r="AE965" s="50"/>
    </row>
    <row r="966" spans="19:31" ht="15">
      <c r="S966" s="50"/>
      <c r="T966" s="50"/>
      <c r="U966" s="50"/>
      <c r="V966" s="50"/>
      <c r="W966" s="50"/>
      <c r="X966" s="50"/>
      <c r="Y966" s="50"/>
      <c r="Z966" s="50"/>
      <c r="AA966" s="50"/>
      <c r="AB966" s="50"/>
      <c r="AC966" s="50"/>
      <c r="AD966" s="50"/>
      <c r="AE966" s="50"/>
    </row>
    <row r="967" spans="19:31" ht="15">
      <c r="S967" s="50"/>
      <c r="T967" s="50"/>
      <c r="U967" s="50"/>
      <c r="V967" s="50"/>
      <c r="W967" s="50"/>
      <c r="X967" s="50"/>
      <c r="Y967" s="50"/>
      <c r="Z967" s="50"/>
      <c r="AA967" s="50"/>
      <c r="AB967" s="50"/>
      <c r="AC967" s="50"/>
      <c r="AD967" s="50"/>
      <c r="AE967" s="50"/>
    </row>
    <row r="968" spans="19:31" ht="15">
      <c r="S968" s="50"/>
      <c r="T968" s="50"/>
      <c r="U968" s="50"/>
      <c r="V968" s="50"/>
      <c r="W968" s="50"/>
      <c r="X968" s="50"/>
      <c r="Y968" s="50"/>
      <c r="Z968" s="50"/>
      <c r="AA968" s="50"/>
      <c r="AB968" s="50"/>
      <c r="AC968" s="50"/>
      <c r="AD968" s="50"/>
      <c r="AE968" s="50"/>
    </row>
    <row r="969" spans="19:31" ht="15">
      <c r="S969" s="50"/>
      <c r="T969" s="50"/>
      <c r="U969" s="50"/>
      <c r="V969" s="50"/>
      <c r="W969" s="50"/>
      <c r="X969" s="50"/>
      <c r="Y969" s="50"/>
      <c r="Z969" s="50"/>
      <c r="AA969" s="50"/>
      <c r="AB969" s="50"/>
      <c r="AC969" s="50"/>
      <c r="AD969" s="50"/>
      <c r="AE969" s="50"/>
    </row>
    <row r="970" spans="19:31" ht="15">
      <c r="S970" s="50"/>
      <c r="T970" s="50"/>
      <c r="U970" s="50"/>
      <c r="V970" s="50"/>
      <c r="W970" s="50"/>
      <c r="X970" s="50"/>
      <c r="Y970" s="50"/>
      <c r="Z970" s="50"/>
      <c r="AA970" s="50"/>
      <c r="AB970" s="50"/>
      <c r="AC970" s="50"/>
      <c r="AD970" s="50"/>
      <c r="AE970" s="50"/>
    </row>
    <row r="971" spans="19:31" ht="15">
      <c r="S971" s="50"/>
      <c r="T971" s="50"/>
      <c r="U971" s="50"/>
      <c r="V971" s="50"/>
      <c r="W971" s="50"/>
      <c r="X971" s="50"/>
      <c r="Y971" s="50"/>
      <c r="Z971" s="50"/>
      <c r="AA971" s="50"/>
      <c r="AB971" s="50"/>
      <c r="AC971" s="50"/>
      <c r="AD971" s="50"/>
      <c r="AE971" s="50"/>
    </row>
    <row r="972" spans="19:31" ht="15">
      <c r="S972" s="50"/>
      <c r="T972" s="50"/>
      <c r="U972" s="50"/>
      <c r="V972" s="50"/>
      <c r="W972" s="50"/>
      <c r="X972" s="50"/>
      <c r="Y972" s="50"/>
      <c r="Z972" s="50"/>
      <c r="AA972" s="50"/>
      <c r="AB972" s="50"/>
      <c r="AC972" s="50"/>
      <c r="AD972" s="50"/>
      <c r="AE972" s="50"/>
    </row>
    <row r="973" spans="19:31" ht="15">
      <c r="S973" s="50"/>
      <c r="T973" s="50"/>
      <c r="U973" s="50"/>
      <c r="V973" s="50"/>
      <c r="W973" s="50"/>
      <c r="X973" s="50"/>
      <c r="Y973" s="50"/>
      <c r="Z973" s="50"/>
      <c r="AA973" s="50"/>
      <c r="AB973" s="50"/>
      <c r="AC973" s="50"/>
      <c r="AD973" s="50"/>
      <c r="AE973" s="50"/>
    </row>
    <row r="974" spans="19:31" ht="15">
      <c r="S974" s="50"/>
      <c r="T974" s="50"/>
      <c r="U974" s="50"/>
      <c r="V974" s="50"/>
      <c r="W974" s="50"/>
      <c r="X974" s="50"/>
      <c r="Y974" s="50"/>
      <c r="Z974" s="50"/>
      <c r="AA974" s="50"/>
      <c r="AB974" s="50"/>
      <c r="AC974" s="50"/>
      <c r="AD974" s="50"/>
      <c r="AE974" s="50"/>
    </row>
    <row r="975" spans="19:31" ht="15">
      <c r="S975" s="50"/>
      <c r="T975" s="50"/>
      <c r="U975" s="50"/>
      <c r="V975" s="50"/>
      <c r="W975" s="50"/>
      <c r="X975" s="50"/>
      <c r="Y975" s="50"/>
      <c r="Z975" s="50"/>
      <c r="AA975" s="50"/>
      <c r="AB975" s="50"/>
      <c r="AC975" s="50"/>
      <c r="AD975" s="50"/>
      <c r="AE975" s="50"/>
    </row>
    <row r="976" spans="19:31" ht="15">
      <c r="S976" s="50"/>
      <c r="T976" s="50"/>
      <c r="U976" s="50"/>
      <c r="V976" s="50"/>
      <c r="W976" s="50"/>
      <c r="X976" s="50"/>
      <c r="Y976" s="50"/>
      <c r="Z976" s="50"/>
      <c r="AA976" s="50"/>
      <c r="AB976" s="50"/>
      <c r="AC976" s="50"/>
      <c r="AD976" s="50"/>
      <c r="AE976" s="50"/>
    </row>
    <row r="977" spans="19:31" ht="15">
      <c r="S977" s="50"/>
      <c r="T977" s="50"/>
      <c r="U977" s="50"/>
      <c r="V977" s="50"/>
      <c r="W977" s="50"/>
      <c r="X977" s="50"/>
      <c r="Y977" s="50"/>
      <c r="Z977" s="50"/>
      <c r="AA977" s="50"/>
      <c r="AB977" s="50"/>
      <c r="AC977" s="50"/>
      <c r="AD977" s="50"/>
      <c r="AE977" s="50"/>
    </row>
    <row r="978" spans="19:31" ht="15">
      <c r="S978" s="50"/>
      <c r="T978" s="50"/>
      <c r="U978" s="50"/>
      <c r="V978" s="50"/>
      <c r="W978" s="50"/>
      <c r="X978" s="50"/>
      <c r="Y978" s="50"/>
      <c r="Z978" s="50"/>
      <c r="AA978" s="50"/>
      <c r="AB978" s="50"/>
      <c r="AC978" s="50"/>
      <c r="AD978" s="50"/>
      <c r="AE978" s="50"/>
    </row>
    <row r="979" spans="19:31" ht="15">
      <c r="S979" s="50"/>
      <c r="T979" s="50"/>
      <c r="U979" s="50"/>
      <c r="V979" s="50"/>
      <c r="W979" s="50"/>
      <c r="X979" s="50"/>
      <c r="Y979" s="50"/>
      <c r="Z979" s="50"/>
      <c r="AA979" s="50"/>
      <c r="AB979" s="50"/>
      <c r="AC979" s="50"/>
      <c r="AD979" s="50"/>
      <c r="AE979" s="50"/>
    </row>
    <row r="980" spans="19:31" ht="15">
      <c r="S980" s="50"/>
      <c r="T980" s="50"/>
      <c r="U980" s="50"/>
      <c r="V980" s="50"/>
      <c r="W980" s="50"/>
      <c r="X980" s="50"/>
      <c r="Y980" s="50"/>
      <c r="Z980" s="50"/>
      <c r="AA980" s="50"/>
      <c r="AB980" s="50"/>
      <c r="AC980" s="50"/>
      <c r="AD980" s="50"/>
      <c r="AE980" s="50"/>
    </row>
    <row r="981" spans="19:31" ht="15">
      <c r="S981" s="50"/>
      <c r="T981" s="50"/>
      <c r="U981" s="50"/>
      <c r="V981" s="50"/>
      <c r="W981" s="50"/>
      <c r="X981" s="50"/>
      <c r="Y981" s="50"/>
      <c r="Z981" s="50"/>
      <c r="AA981" s="50"/>
      <c r="AB981" s="50"/>
      <c r="AC981" s="50"/>
      <c r="AD981" s="50"/>
      <c r="AE981" s="50"/>
    </row>
    <row r="982" spans="19:31" ht="15">
      <c r="S982" s="50"/>
      <c r="T982" s="50"/>
      <c r="U982" s="50"/>
      <c r="V982" s="50"/>
      <c r="W982" s="50"/>
      <c r="X982" s="50"/>
      <c r="Y982" s="50"/>
      <c r="Z982" s="50"/>
      <c r="AA982" s="50"/>
      <c r="AB982" s="50"/>
      <c r="AC982" s="50"/>
      <c r="AD982" s="50"/>
      <c r="AE982" s="50"/>
    </row>
    <row r="983" spans="19:31" ht="15">
      <c r="S983" s="50"/>
      <c r="T983" s="50"/>
      <c r="U983" s="50"/>
      <c r="V983" s="50"/>
      <c r="W983" s="50"/>
      <c r="X983" s="50"/>
      <c r="Y983" s="50"/>
      <c r="Z983" s="50"/>
      <c r="AA983" s="50"/>
      <c r="AB983" s="50"/>
      <c r="AC983" s="50"/>
      <c r="AD983" s="50"/>
      <c r="AE983" s="50"/>
    </row>
    <row r="984" spans="19:31" ht="15">
      <c r="S984" s="50"/>
      <c r="T984" s="50"/>
      <c r="U984" s="50"/>
      <c r="V984" s="50"/>
      <c r="W984" s="50"/>
      <c r="X984" s="50"/>
      <c r="Y984" s="50"/>
      <c r="Z984" s="50"/>
      <c r="AA984" s="50"/>
      <c r="AB984" s="50"/>
      <c r="AC984" s="50"/>
      <c r="AD984" s="50"/>
      <c r="AE984" s="50"/>
    </row>
    <row r="985" spans="19:31" ht="15">
      <c r="S985" s="50"/>
      <c r="T985" s="50"/>
      <c r="U985" s="50"/>
      <c r="V985" s="50"/>
      <c r="W985" s="50"/>
      <c r="X985" s="50"/>
      <c r="Y985" s="50"/>
      <c r="Z985" s="50"/>
      <c r="AA985" s="50"/>
      <c r="AB985" s="50"/>
      <c r="AC985" s="50"/>
      <c r="AD985" s="50"/>
      <c r="AE985" s="50"/>
    </row>
    <row r="986" spans="19:31" ht="15">
      <c r="S986" s="50"/>
      <c r="T986" s="50"/>
      <c r="U986" s="50"/>
      <c r="V986" s="50"/>
      <c r="W986" s="50"/>
      <c r="X986" s="50"/>
      <c r="Y986" s="50"/>
      <c r="Z986" s="50"/>
      <c r="AA986" s="50"/>
      <c r="AB986" s="50"/>
      <c r="AC986" s="50"/>
      <c r="AD986" s="50"/>
      <c r="AE986" s="50"/>
    </row>
    <row r="987" spans="19:31" ht="15">
      <c r="S987" s="50"/>
      <c r="T987" s="50"/>
      <c r="U987" s="50"/>
      <c r="V987" s="50"/>
      <c r="W987" s="50"/>
      <c r="X987" s="50"/>
      <c r="Y987" s="50"/>
      <c r="Z987" s="50"/>
      <c r="AA987" s="50"/>
      <c r="AB987" s="50"/>
      <c r="AC987" s="50"/>
      <c r="AD987" s="50"/>
      <c r="AE987" s="50"/>
    </row>
    <row r="988" spans="19:31" ht="15">
      <c r="S988" s="50"/>
      <c r="T988" s="50"/>
      <c r="U988" s="50"/>
      <c r="V988" s="50"/>
      <c r="W988" s="50"/>
      <c r="X988" s="50"/>
      <c r="Y988" s="50"/>
      <c r="Z988" s="50"/>
      <c r="AA988" s="50"/>
      <c r="AB988" s="50"/>
      <c r="AC988" s="50"/>
      <c r="AD988" s="50"/>
      <c r="AE988" s="50"/>
    </row>
    <row r="989" spans="19:31" ht="15">
      <c r="S989" s="50"/>
      <c r="T989" s="50"/>
      <c r="U989" s="50"/>
      <c r="V989" s="50"/>
      <c r="W989" s="50"/>
      <c r="X989" s="50"/>
      <c r="Y989" s="50"/>
      <c r="Z989" s="50"/>
      <c r="AA989" s="50"/>
      <c r="AB989" s="50"/>
      <c r="AC989" s="50"/>
      <c r="AD989" s="50"/>
      <c r="AE989" s="50"/>
    </row>
    <row r="990" spans="19:31" ht="15">
      <c r="S990" s="50"/>
      <c r="T990" s="50"/>
      <c r="U990" s="50"/>
      <c r="V990" s="50"/>
      <c r="W990" s="50"/>
      <c r="X990" s="50"/>
      <c r="Y990" s="50"/>
      <c r="Z990" s="50"/>
      <c r="AA990" s="50"/>
      <c r="AB990" s="50"/>
      <c r="AC990" s="50"/>
      <c r="AD990" s="50"/>
      <c r="AE990" s="50"/>
    </row>
    <row r="991" spans="19:31" ht="15">
      <c r="S991" s="50"/>
      <c r="T991" s="50"/>
      <c r="U991" s="50"/>
      <c r="V991" s="50"/>
      <c r="W991" s="50"/>
      <c r="X991" s="50"/>
      <c r="Y991" s="50"/>
      <c r="Z991" s="50"/>
      <c r="AA991" s="50"/>
      <c r="AB991" s="50"/>
      <c r="AC991" s="50"/>
      <c r="AD991" s="50"/>
      <c r="AE991" s="50"/>
    </row>
    <row r="992" spans="19:31" ht="15">
      <c r="S992" s="50"/>
      <c r="T992" s="50"/>
      <c r="U992" s="50"/>
      <c r="V992" s="50"/>
      <c r="W992" s="50"/>
      <c r="X992" s="50"/>
      <c r="Y992" s="50"/>
      <c r="Z992" s="50"/>
      <c r="AA992" s="50"/>
      <c r="AB992" s="50"/>
      <c r="AC992" s="50"/>
      <c r="AD992" s="50"/>
      <c r="AE992" s="50"/>
    </row>
    <row r="993" spans="19:31" ht="15">
      <c r="S993" s="50"/>
      <c r="T993" s="50"/>
      <c r="U993" s="50"/>
      <c r="V993" s="50"/>
      <c r="W993" s="50"/>
      <c r="X993" s="50"/>
      <c r="Y993" s="50"/>
      <c r="Z993" s="50"/>
      <c r="AA993" s="50"/>
      <c r="AB993" s="50"/>
      <c r="AC993" s="50"/>
      <c r="AD993" s="50"/>
      <c r="AE993" s="50"/>
    </row>
    <row r="994" spans="19:31" ht="15">
      <c r="S994" s="50"/>
      <c r="T994" s="50"/>
      <c r="U994" s="50"/>
      <c r="V994" s="50"/>
      <c r="W994" s="50"/>
      <c r="X994" s="50"/>
      <c r="Y994" s="50"/>
      <c r="Z994" s="50"/>
      <c r="AA994" s="50"/>
      <c r="AB994" s="50"/>
      <c r="AC994" s="50"/>
      <c r="AD994" s="50"/>
      <c r="AE994" s="50"/>
    </row>
    <row r="995" spans="19:31" ht="15">
      <c r="S995" s="50"/>
      <c r="T995" s="50"/>
      <c r="U995" s="50"/>
      <c r="V995" s="50"/>
      <c r="W995" s="50"/>
      <c r="X995" s="50"/>
      <c r="Y995" s="50"/>
      <c r="Z995" s="50"/>
      <c r="AA995" s="50"/>
      <c r="AB995" s="50"/>
      <c r="AC995" s="50"/>
      <c r="AD995" s="50"/>
      <c r="AE995" s="50"/>
    </row>
    <row r="996" spans="19:31" ht="15">
      <c r="S996" s="50"/>
      <c r="T996" s="50"/>
      <c r="U996" s="50"/>
      <c r="V996" s="50"/>
      <c r="W996" s="50"/>
      <c r="X996" s="50"/>
      <c r="Y996" s="50"/>
      <c r="Z996" s="50"/>
      <c r="AA996" s="50"/>
      <c r="AB996" s="50"/>
      <c r="AC996" s="50"/>
      <c r="AD996" s="50"/>
      <c r="AE996" s="50"/>
    </row>
    <row r="997" spans="19:31" ht="15">
      <c r="S997" s="50"/>
      <c r="T997" s="50"/>
      <c r="U997" s="50"/>
      <c r="V997" s="50"/>
      <c r="W997" s="50"/>
      <c r="X997" s="50"/>
      <c r="Y997" s="50"/>
      <c r="Z997" s="50"/>
      <c r="AA997" s="50"/>
      <c r="AB997" s="50"/>
      <c r="AC997" s="50"/>
      <c r="AD997" s="50"/>
      <c r="AE997" s="50"/>
    </row>
    <row r="998" spans="19:31" ht="15">
      <c r="S998" s="50"/>
      <c r="T998" s="50"/>
      <c r="U998" s="50"/>
      <c r="V998" s="50"/>
      <c r="W998" s="50"/>
      <c r="X998" s="50"/>
      <c r="Y998" s="50"/>
      <c r="Z998" s="50"/>
      <c r="AA998" s="50"/>
      <c r="AB998" s="50"/>
      <c r="AC998" s="50"/>
      <c r="AD998" s="50"/>
      <c r="AE998" s="50"/>
    </row>
    <row r="999" spans="19:31" ht="15">
      <c r="S999" s="50"/>
      <c r="T999" s="50"/>
      <c r="U999" s="50"/>
      <c r="V999" s="50"/>
      <c r="W999" s="50"/>
      <c r="X999" s="50"/>
      <c r="Y999" s="50"/>
      <c r="Z999" s="50"/>
      <c r="AA999" s="50"/>
      <c r="AB999" s="50"/>
      <c r="AC999" s="50"/>
      <c r="AD999" s="50"/>
      <c r="AE999" s="50"/>
    </row>
    <row r="1000" spans="19:31" ht="15">
      <c r="S1000" s="50"/>
      <c r="T1000" s="50"/>
      <c r="U1000" s="50"/>
      <c r="V1000" s="50"/>
      <c r="W1000" s="50"/>
      <c r="X1000" s="50"/>
      <c r="Y1000" s="50"/>
      <c r="Z1000" s="50"/>
      <c r="AA1000" s="50"/>
      <c r="AB1000" s="50"/>
      <c r="AC1000" s="50"/>
      <c r="AD1000" s="50"/>
      <c r="AE1000" s="50"/>
    </row>
    <row r="1001" spans="19:31" ht="15">
      <c r="S1001" s="50"/>
      <c r="T1001" s="50"/>
      <c r="U1001" s="50"/>
      <c r="V1001" s="50"/>
      <c r="W1001" s="50"/>
      <c r="X1001" s="50"/>
      <c r="Y1001" s="50"/>
      <c r="Z1001" s="50"/>
      <c r="AA1001" s="50"/>
      <c r="AB1001" s="50"/>
      <c r="AC1001" s="50"/>
      <c r="AD1001" s="50"/>
      <c r="AE1001" s="50"/>
    </row>
    <row r="1002" spans="19:31" ht="15">
      <c r="S1002" s="50"/>
      <c r="T1002" s="50"/>
      <c r="U1002" s="50"/>
      <c r="V1002" s="50"/>
      <c r="W1002" s="50"/>
      <c r="X1002" s="50"/>
      <c r="Y1002" s="50"/>
      <c r="Z1002" s="50"/>
      <c r="AA1002" s="50"/>
      <c r="AB1002" s="50"/>
      <c r="AC1002" s="50"/>
      <c r="AD1002" s="50"/>
      <c r="AE1002" s="50"/>
    </row>
    <row r="1003" spans="19:31" ht="15">
      <c r="S1003" s="50"/>
      <c r="T1003" s="50"/>
      <c r="U1003" s="50"/>
      <c r="V1003" s="50"/>
      <c r="W1003" s="50"/>
      <c r="X1003" s="50"/>
      <c r="Y1003" s="50"/>
      <c r="Z1003" s="50"/>
      <c r="AA1003" s="50"/>
      <c r="AB1003" s="50"/>
      <c r="AC1003" s="50"/>
      <c r="AD1003" s="50"/>
      <c r="AE1003" s="50"/>
    </row>
    <row r="1004" spans="19:31" ht="15">
      <c r="S1004" s="50"/>
      <c r="T1004" s="50"/>
      <c r="U1004" s="50"/>
      <c r="V1004" s="50"/>
      <c r="W1004" s="50"/>
      <c r="X1004" s="50"/>
      <c r="Y1004" s="50"/>
      <c r="Z1004" s="50"/>
      <c r="AA1004" s="50"/>
      <c r="AB1004" s="50"/>
      <c r="AC1004" s="50"/>
      <c r="AD1004" s="50"/>
      <c r="AE1004" s="50"/>
    </row>
    <row r="1005" spans="19:31" ht="15">
      <c r="S1005" s="50"/>
      <c r="T1005" s="50"/>
      <c r="U1005" s="50"/>
      <c r="V1005" s="50"/>
      <c r="W1005" s="50"/>
      <c r="X1005" s="50"/>
      <c r="Y1005" s="50"/>
      <c r="Z1005" s="50"/>
      <c r="AA1005" s="50"/>
      <c r="AB1005" s="50"/>
      <c r="AC1005" s="50"/>
      <c r="AD1005" s="50"/>
      <c r="AE1005" s="50"/>
    </row>
    <row r="1006" spans="19:31" ht="15">
      <c r="S1006" s="50"/>
      <c r="T1006" s="50"/>
      <c r="U1006" s="50"/>
      <c r="V1006" s="50"/>
      <c r="W1006" s="50"/>
      <c r="X1006" s="50"/>
      <c r="Y1006" s="50"/>
      <c r="Z1006" s="50"/>
      <c r="AA1006" s="50"/>
      <c r="AB1006" s="50"/>
      <c r="AC1006" s="50"/>
      <c r="AD1006" s="50"/>
      <c r="AE1006" s="50"/>
    </row>
    <row r="1007" spans="19:31" ht="15">
      <c r="S1007" s="50"/>
      <c r="T1007" s="50"/>
      <c r="U1007" s="50"/>
      <c r="V1007" s="50"/>
      <c r="W1007" s="50"/>
      <c r="X1007" s="50"/>
      <c r="Y1007" s="50"/>
      <c r="Z1007" s="50"/>
      <c r="AA1007" s="50"/>
      <c r="AB1007" s="50"/>
      <c r="AC1007" s="50"/>
      <c r="AD1007" s="50"/>
      <c r="AE1007" s="50"/>
    </row>
    <row r="1008" spans="19:31" ht="15">
      <c r="S1008" s="50"/>
      <c r="T1008" s="50"/>
      <c r="U1008" s="50"/>
      <c r="V1008" s="50"/>
      <c r="W1008" s="50"/>
      <c r="X1008" s="50"/>
      <c r="Y1008" s="50"/>
      <c r="Z1008" s="50"/>
      <c r="AA1008" s="50"/>
      <c r="AB1008" s="50"/>
      <c r="AC1008" s="50"/>
      <c r="AD1008" s="50"/>
      <c r="AE1008" s="50"/>
    </row>
    <row r="1009" spans="19:31" ht="15">
      <c r="S1009" s="50"/>
      <c r="T1009" s="50"/>
      <c r="U1009" s="50"/>
      <c r="V1009" s="50"/>
      <c r="W1009" s="50"/>
      <c r="X1009" s="50"/>
      <c r="Y1009" s="50"/>
      <c r="Z1009" s="50"/>
      <c r="AA1009" s="50"/>
      <c r="AB1009" s="50"/>
      <c r="AC1009" s="50"/>
      <c r="AD1009" s="50"/>
      <c r="AE1009" s="50"/>
    </row>
    <row r="1010" spans="19:31" ht="15">
      <c r="S1010" s="50"/>
      <c r="T1010" s="50"/>
      <c r="U1010" s="50"/>
      <c r="V1010" s="50"/>
      <c r="W1010" s="50"/>
      <c r="X1010" s="50"/>
      <c r="Y1010" s="50"/>
      <c r="Z1010" s="50"/>
      <c r="AA1010" s="50"/>
      <c r="AB1010" s="50"/>
      <c r="AC1010" s="50"/>
      <c r="AD1010" s="50"/>
      <c r="AE1010" s="50"/>
    </row>
    <row r="1011" spans="19:31" ht="15">
      <c r="S1011" s="50"/>
      <c r="T1011" s="50"/>
      <c r="U1011" s="50"/>
      <c r="V1011" s="50"/>
      <c r="W1011" s="50"/>
      <c r="X1011" s="50"/>
      <c r="Y1011" s="50"/>
      <c r="Z1011" s="50"/>
      <c r="AA1011" s="50"/>
      <c r="AB1011" s="50"/>
      <c r="AC1011" s="50"/>
      <c r="AD1011" s="50"/>
      <c r="AE1011" s="50"/>
    </row>
    <row r="1012" spans="19:31" ht="15">
      <c r="S1012" s="50"/>
      <c r="T1012" s="50"/>
      <c r="U1012" s="50"/>
      <c r="V1012" s="50"/>
      <c r="W1012" s="50"/>
      <c r="X1012" s="50"/>
      <c r="Y1012" s="50"/>
      <c r="Z1012" s="50"/>
      <c r="AA1012" s="50"/>
      <c r="AB1012" s="50"/>
      <c r="AC1012" s="50"/>
      <c r="AD1012" s="50"/>
      <c r="AE1012" s="50"/>
    </row>
    <row r="1013" spans="19:31" ht="15">
      <c r="S1013" s="50"/>
      <c r="T1013" s="50"/>
      <c r="U1013" s="50"/>
      <c r="V1013" s="50"/>
      <c r="W1013" s="50"/>
      <c r="X1013" s="50"/>
      <c r="Y1013" s="50"/>
      <c r="Z1013" s="50"/>
      <c r="AA1013" s="50"/>
      <c r="AB1013" s="50"/>
      <c r="AC1013" s="50"/>
      <c r="AD1013" s="50"/>
      <c r="AE1013" s="50"/>
    </row>
    <row r="1014" spans="19:31" ht="15">
      <c r="S1014" s="50"/>
      <c r="T1014" s="50"/>
      <c r="U1014" s="50"/>
      <c r="V1014" s="50"/>
      <c r="W1014" s="50"/>
      <c r="X1014" s="50"/>
      <c r="Y1014" s="50"/>
      <c r="Z1014" s="50"/>
      <c r="AA1014" s="50"/>
      <c r="AB1014" s="50"/>
      <c r="AC1014" s="50"/>
      <c r="AD1014" s="50"/>
      <c r="AE1014" s="50"/>
    </row>
    <row r="1015" spans="19:31" ht="15">
      <c r="S1015" s="50"/>
      <c r="T1015" s="50"/>
      <c r="U1015" s="50"/>
      <c r="V1015" s="50"/>
      <c r="W1015" s="50"/>
      <c r="X1015" s="50"/>
      <c r="Y1015" s="50"/>
      <c r="Z1015" s="50"/>
      <c r="AA1015" s="50"/>
      <c r="AB1015" s="50"/>
      <c r="AC1015" s="50"/>
      <c r="AD1015" s="50"/>
      <c r="AE1015" s="50"/>
    </row>
    <row r="1016" spans="19:31" ht="15">
      <c r="S1016" s="50"/>
      <c r="T1016" s="50"/>
      <c r="U1016" s="50"/>
      <c r="V1016" s="50"/>
      <c r="W1016" s="50"/>
      <c r="X1016" s="50"/>
      <c r="Y1016" s="50"/>
      <c r="Z1016" s="50"/>
      <c r="AA1016" s="50"/>
      <c r="AB1016" s="50"/>
      <c r="AC1016" s="50"/>
      <c r="AD1016" s="50"/>
      <c r="AE1016" s="50"/>
    </row>
    <row r="1017" spans="19:31" ht="15">
      <c r="S1017" s="50"/>
      <c r="T1017" s="50"/>
      <c r="U1017" s="50"/>
      <c r="V1017" s="50"/>
      <c r="W1017" s="50"/>
      <c r="X1017" s="50"/>
      <c r="Y1017" s="50"/>
      <c r="Z1017" s="50"/>
      <c r="AA1017" s="50"/>
      <c r="AB1017" s="50"/>
      <c r="AC1017" s="50"/>
      <c r="AD1017" s="50"/>
      <c r="AE1017" s="50"/>
    </row>
    <row r="1018" spans="19:31" ht="15">
      <c r="S1018" s="50"/>
      <c r="T1018" s="50"/>
      <c r="U1018" s="50"/>
      <c r="V1018" s="50"/>
      <c r="W1018" s="50"/>
      <c r="X1018" s="50"/>
      <c r="Y1018" s="50"/>
      <c r="Z1018" s="50"/>
      <c r="AA1018" s="50"/>
      <c r="AB1018" s="50"/>
      <c r="AC1018" s="50"/>
      <c r="AD1018" s="50"/>
      <c r="AE1018" s="50"/>
    </row>
    <row r="1019" spans="19:31" ht="15">
      <c r="S1019" s="50"/>
      <c r="T1019" s="50"/>
      <c r="U1019" s="50"/>
      <c r="V1019" s="50"/>
      <c r="W1019" s="50"/>
      <c r="X1019" s="50"/>
      <c r="Y1019" s="50"/>
      <c r="Z1019" s="50"/>
      <c r="AA1019" s="50"/>
      <c r="AB1019" s="50"/>
      <c r="AC1019" s="50"/>
      <c r="AD1019" s="50"/>
      <c r="AE1019" s="50"/>
    </row>
    <row r="1020" spans="19:31" ht="15">
      <c r="S1020" s="50"/>
      <c r="T1020" s="50"/>
      <c r="U1020" s="50"/>
      <c r="V1020" s="50"/>
      <c r="W1020" s="50"/>
      <c r="X1020" s="50"/>
      <c r="Y1020" s="50"/>
      <c r="Z1020" s="50"/>
      <c r="AA1020" s="50"/>
      <c r="AB1020" s="50"/>
      <c r="AC1020" s="50"/>
      <c r="AD1020" s="50"/>
      <c r="AE1020" s="50"/>
    </row>
    <row r="1021" spans="19:31" ht="15">
      <c r="S1021" s="50"/>
      <c r="T1021" s="50"/>
      <c r="U1021" s="50"/>
      <c r="V1021" s="50"/>
      <c r="W1021" s="50"/>
      <c r="X1021" s="50"/>
      <c r="Y1021" s="50"/>
      <c r="Z1021" s="50"/>
      <c r="AA1021" s="50"/>
      <c r="AB1021" s="50"/>
      <c r="AC1021" s="50"/>
      <c r="AD1021" s="50"/>
      <c r="AE1021" s="50"/>
    </row>
    <row r="1022" spans="19:31" ht="15">
      <c r="S1022" s="50"/>
      <c r="T1022" s="50"/>
      <c r="U1022" s="50"/>
      <c r="V1022" s="50"/>
      <c r="W1022" s="50"/>
      <c r="X1022" s="50"/>
      <c r="Y1022" s="50"/>
      <c r="Z1022" s="50"/>
      <c r="AA1022" s="50"/>
      <c r="AB1022" s="50"/>
      <c r="AC1022" s="50"/>
      <c r="AD1022" s="50"/>
      <c r="AE1022" s="50"/>
    </row>
    <row r="1023" spans="19:31" ht="15">
      <c r="S1023" s="50"/>
      <c r="T1023" s="50"/>
      <c r="U1023" s="50"/>
      <c r="V1023" s="50"/>
      <c r="W1023" s="50"/>
      <c r="X1023" s="50"/>
      <c r="Y1023" s="50"/>
      <c r="Z1023" s="50"/>
      <c r="AA1023" s="50"/>
      <c r="AB1023" s="50"/>
      <c r="AC1023" s="50"/>
      <c r="AD1023" s="50"/>
      <c r="AE1023" s="50"/>
    </row>
    <row r="1024" spans="19:31" ht="15">
      <c r="S1024" s="50"/>
      <c r="T1024" s="50"/>
      <c r="U1024" s="50"/>
      <c r="V1024" s="50"/>
      <c r="W1024" s="50"/>
      <c r="X1024" s="50"/>
      <c r="Y1024" s="50"/>
      <c r="Z1024" s="50"/>
      <c r="AA1024" s="50"/>
      <c r="AB1024" s="50"/>
      <c r="AC1024" s="50"/>
      <c r="AD1024" s="50"/>
      <c r="AE1024" s="50"/>
    </row>
    <row r="1025" spans="19:31" ht="15">
      <c r="S1025" s="50"/>
      <c r="T1025" s="50"/>
      <c r="U1025" s="50"/>
      <c r="V1025" s="50"/>
      <c r="W1025" s="50"/>
      <c r="X1025" s="50"/>
      <c r="Y1025" s="50"/>
      <c r="Z1025" s="50"/>
      <c r="AA1025" s="50"/>
      <c r="AB1025" s="50"/>
      <c r="AC1025" s="50"/>
      <c r="AD1025" s="50"/>
      <c r="AE1025" s="50"/>
    </row>
    <row r="1026" spans="19:31" ht="15">
      <c r="S1026" s="50"/>
      <c r="T1026" s="50"/>
      <c r="U1026" s="50"/>
      <c r="V1026" s="50"/>
      <c r="W1026" s="50"/>
      <c r="X1026" s="50"/>
      <c r="Y1026" s="50"/>
      <c r="Z1026" s="50"/>
      <c r="AA1026" s="50"/>
      <c r="AB1026" s="50"/>
      <c r="AC1026" s="50"/>
      <c r="AD1026" s="50"/>
      <c r="AE1026" s="50"/>
    </row>
    <row r="1027" spans="19:31" ht="15">
      <c r="S1027" s="50"/>
      <c r="T1027" s="50"/>
      <c r="U1027" s="50"/>
      <c r="V1027" s="50"/>
      <c r="W1027" s="50"/>
      <c r="X1027" s="50"/>
      <c r="Y1027" s="50"/>
      <c r="Z1027" s="50"/>
      <c r="AA1027" s="50"/>
      <c r="AB1027" s="50"/>
      <c r="AC1027" s="50"/>
      <c r="AD1027" s="50"/>
      <c r="AE1027" s="50"/>
    </row>
    <row r="1028" spans="19:31" ht="15">
      <c r="S1028" s="50"/>
      <c r="T1028" s="50"/>
      <c r="U1028" s="50"/>
      <c r="V1028" s="50"/>
      <c r="W1028" s="50"/>
      <c r="X1028" s="50"/>
      <c r="Y1028" s="50"/>
      <c r="Z1028" s="50"/>
      <c r="AA1028" s="50"/>
      <c r="AB1028" s="50"/>
      <c r="AC1028" s="50"/>
      <c r="AD1028" s="50"/>
      <c r="AE1028" s="50"/>
    </row>
    <row r="1029" spans="19:31" ht="15">
      <c r="S1029" s="50"/>
      <c r="T1029" s="50"/>
      <c r="U1029" s="50"/>
      <c r="V1029" s="50"/>
      <c r="W1029" s="50"/>
      <c r="X1029" s="50"/>
      <c r="Y1029" s="50"/>
      <c r="Z1029" s="50"/>
      <c r="AA1029" s="50"/>
      <c r="AB1029" s="50"/>
      <c r="AC1029" s="50"/>
      <c r="AD1029" s="50"/>
      <c r="AE1029" s="50"/>
    </row>
    <row r="1030" spans="19:31" ht="15">
      <c r="S1030" s="50"/>
      <c r="T1030" s="50"/>
      <c r="U1030" s="50"/>
      <c r="V1030" s="50"/>
      <c r="W1030" s="50"/>
      <c r="X1030" s="50"/>
      <c r="Y1030" s="50"/>
      <c r="Z1030" s="50"/>
      <c r="AA1030" s="50"/>
      <c r="AB1030" s="50"/>
      <c r="AC1030" s="50"/>
      <c r="AD1030" s="50"/>
      <c r="AE1030" s="50"/>
    </row>
    <row r="1031" spans="19:31" ht="15">
      <c r="S1031" s="50"/>
      <c r="T1031" s="50"/>
      <c r="U1031" s="50"/>
      <c r="V1031" s="50"/>
      <c r="W1031" s="50"/>
      <c r="X1031" s="50"/>
      <c r="Y1031" s="50"/>
      <c r="Z1031" s="50"/>
      <c r="AA1031" s="50"/>
      <c r="AB1031" s="50"/>
      <c r="AC1031" s="50"/>
      <c r="AD1031" s="50"/>
      <c r="AE1031" s="50"/>
    </row>
    <row r="1032" spans="19:31" ht="15">
      <c r="S1032" s="50"/>
      <c r="T1032" s="50"/>
      <c r="U1032" s="50"/>
      <c r="V1032" s="50"/>
      <c r="W1032" s="50"/>
      <c r="X1032" s="50"/>
      <c r="Y1032" s="50"/>
      <c r="Z1032" s="50"/>
      <c r="AA1032" s="50"/>
      <c r="AB1032" s="50"/>
      <c r="AC1032" s="50"/>
      <c r="AD1032" s="50"/>
      <c r="AE1032" s="50"/>
    </row>
    <row r="1033" spans="19:31" ht="15">
      <c r="S1033" s="50"/>
      <c r="T1033" s="50"/>
      <c r="U1033" s="50"/>
      <c r="V1033" s="50"/>
      <c r="W1033" s="50"/>
      <c r="X1033" s="50"/>
      <c r="Y1033" s="50"/>
      <c r="Z1033" s="50"/>
      <c r="AA1033" s="50"/>
      <c r="AB1033" s="50"/>
      <c r="AC1033" s="50"/>
      <c r="AD1033" s="50"/>
      <c r="AE1033" s="50"/>
    </row>
    <row r="1034" spans="19:31" ht="15">
      <c r="S1034" s="50"/>
      <c r="T1034" s="50"/>
      <c r="U1034" s="50"/>
      <c r="V1034" s="50"/>
      <c r="W1034" s="50"/>
      <c r="X1034" s="50"/>
      <c r="Y1034" s="50"/>
      <c r="Z1034" s="50"/>
      <c r="AA1034" s="50"/>
      <c r="AB1034" s="50"/>
      <c r="AC1034" s="50"/>
      <c r="AD1034" s="50"/>
      <c r="AE1034" s="50"/>
    </row>
    <row r="1035" spans="19:31" ht="15">
      <c r="S1035" s="50"/>
      <c r="T1035" s="50"/>
      <c r="U1035" s="50"/>
      <c r="V1035" s="50"/>
      <c r="W1035" s="50"/>
      <c r="X1035" s="50"/>
      <c r="Y1035" s="50"/>
      <c r="Z1035" s="50"/>
      <c r="AA1035" s="50"/>
      <c r="AB1035" s="50"/>
      <c r="AC1035" s="50"/>
      <c r="AD1035" s="50"/>
      <c r="AE1035" s="50"/>
    </row>
    <row r="1036" spans="19:31" ht="15">
      <c r="S1036" s="50"/>
      <c r="T1036" s="50"/>
      <c r="U1036" s="50"/>
      <c r="V1036" s="50"/>
      <c r="W1036" s="50"/>
      <c r="X1036" s="50"/>
      <c r="Y1036" s="50"/>
      <c r="Z1036" s="50"/>
      <c r="AA1036" s="50"/>
      <c r="AB1036" s="50"/>
      <c r="AC1036" s="50"/>
      <c r="AD1036" s="50"/>
      <c r="AE1036" s="50"/>
    </row>
    <row r="1037" spans="19:31" ht="15">
      <c r="S1037" s="50"/>
      <c r="T1037" s="50"/>
      <c r="U1037" s="50"/>
      <c r="V1037" s="50"/>
      <c r="W1037" s="50"/>
      <c r="X1037" s="50"/>
      <c r="Y1037" s="50"/>
      <c r="Z1037" s="50"/>
      <c r="AA1037" s="50"/>
      <c r="AB1037" s="50"/>
      <c r="AC1037" s="50"/>
      <c r="AD1037" s="50"/>
      <c r="AE1037" s="50"/>
    </row>
    <row r="1038" spans="19:31" ht="15">
      <c r="S1038" s="50"/>
      <c r="T1038" s="50"/>
      <c r="U1038" s="50"/>
      <c r="V1038" s="50"/>
      <c r="W1038" s="50"/>
      <c r="X1038" s="50"/>
      <c r="Y1038" s="50"/>
      <c r="Z1038" s="50"/>
      <c r="AA1038" s="50"/>
      <c r="AB1038" s="50"/>
      <c r="AC1038" s="50"/>
      <c r="AD1038" s="50"/>
      <c r="AE1038" s="50"/>
    </row>
    <row r="1039" spans="19:31" ht="15">
      <c r="S1039" s="50"/>
      <c r="T1039" s="50"/>
      <c r="U1039" s="50"/>
      <c r="V1039" s="50"/>
      <c r="W1039" s="50"/>
      <c r="X1039" s="50"/>
      <c r="Y1039" s="50"/>
      <c r="Z1039" s="50"/>
      <c r="AA1039" s="50"/>
      <c r="AB1039" s="50"/>
      <c r="AC1039" s="50"/>
      <c r="AD1039" s="50"/>
      <c r="AE1039" s="50"/>
    </row>
    <row r="1040" spans="19:31" ht="15">
      <c r="S1040" s="50"/>
      <c r="T1040" s="50"/>
      <c r="U1040" s="50"/>
      <c r="V1040" s="50"/>
      <c r="W1040" s="50"/>
      <c r="X1040" s="50"/>
      <c r="Y1040" s="50"/>
      <c r="Z1040" s="50"/>
      <c r="AA1040" s="50"/>
      <c r="AB1040" s="50"/>
      <c r="AC1040" s="50"/>
      <c r="AD1040" s="50"/>
      <c r="AE1040" s="50"/>
    </row>
    <row r="1041" spans="19:31" ht="15">
      <c r="S1041" s="50"/>
      <c r="T1041" s="50"/>
      <c r="U1041" s="50"/>
      <c r="V1041" s="50"/>
      <c r="W1041" s="50"/>
      <c r="X1041" s="50"/>
      <c r="Y1041" s="50"/>
      <c r="Z1041" s="50"/>
      <c r="AA1041" s="50"/>
      <c r="AB1041" s="50"/>
      <c r="AC1041" s="50"/>
      <c r="AD1041" s="50"/>
      <c r="AE1041" s="50"/>
    </row>
    <row r="1042" spans="19:31" ht="15">
      <c r="S1042" s="50"/>
      <c r="T1042" s="50"/>
      <c r="U1042" s="50"/>
      <c r="V1042" s="50"/>
      <c r="W1042" s="50"/>
      <c r="X1042" s="50"/>
      <c r="Y1042" s="50"/>
      <c r="Z1042" s="50"/>
      <c r="AA1042" s="50"/>
      <c r="AB1042" s="50"/>
      <c r="AC1042" s="50"/>
      <c r="AD1042" s="50"/>
      <c r="AE1042" s="50"/>
    </row>
    <row r="1043" spans="19:31" ht="15">
      <c r="S1043" s="50"/>
      <c r="T1043" s="50"/>
      <c r="U1043" s="50"/>
      <c r="V1043" s="50"/>
      <c r="W1043" s="50"/>
      <c r="X1043" s="50"/>
      <c r="Y1043" s="50"/>
      <c r="Z1043" s="50"/>
      <c r="AA1043" s="50"/>
      <c r="AB1043" s="50"/>
      <c r="AC1043" s="50"/>
      <c r="AD1043" s="50"/>
      <c r="AE1043" s="50"/>
    </row>
    <row r="1044" spans="19:31" ht="15">
      <c r="S1044" s="50"/>
      <c r="T1044" s="50"/>
      <c r="U1044" s="50"/>
      <c r="V1044" s="50"/>
      <c r="W1044" s="50"/>
      <c r="X1044" s="50"/>
      <c r="Y1044" s="50"/>
      <c r="Z1044" s="50"/>
      <c r="AA1044" s="50"/>
      <c r="AB1044" s="50"/>
      <c r="AC1044" s="50"/>
      <c r="AD1044" s="50"/>
      <c r="AE1044" s="50"/>
    </row>
    <row r="1045" spans="19:31" ht="15">
      <c r="S1045" s="50"/>
      <c r="T1045" s="50"/>
      <c r="U1045" s="50"/>
      <c r="V1045" s="50"/>
      <c r="W1045" s="50"/>
      <c r="X1045" s="50"/>
      <c r="Y1045" s="50"/>
      <c r="Z1045" s="50"/>
      <c r="AA1045" s="50"/>
      <c r="AB1045" s="50"/>
      <c r="AC1045" s="50"/>
      <c r="AD1045" s="50"/>
      <c r="AE1045" s="50"/>
    </row>
    <row r="1046" spans="19:31" ht="15">
      <c r="S1046" s="50"/>
      <c r="T1046" s="50"/>
      <c r="U1046" s="50"/>
      <c r="V1046" s="50"/>
      <c r="W1046" s="50"/>
      <c r="X1046" s="50"/>
      <c r="Y1046" s="50"/>
      <c r="Z1046" s="50"/>
      <c r="AA1046" s="50"/>
      <c r="AB1046" s="50"/>
      <c r="AC1046" s="50"/>
      <c r="AD1046" s="50"/>
      <c r="AE1046" s="50"/>
    </row>
    <row r="1047" spans="19:31" ht="15">
      <c r="S1047" s="50"/>
      <c r="T1047" s="50"/>
      <c r="U1047" s="50"/>
      <c r="V1047" s="50"/>
      <c r="W1047" s="50"/>
      <c r="X1047" s="50"/>
      <c r="Y1047" s="50"/>
      <c r="Z1047" s="50"/>
      <c r="AA1047" s="50"/>
      <c r="AB1047" s="50"/>
      <c r="AC1047" s="50"/>
      <c r="AD1047" s="50"/>
      <c r="AE1047" s="50"/>
    </row>
    <row r="1048" spans="19:31" ht="15">
      <c r="S1048" s="50"/>
      <c r="T1048" s="50"/>
      <c r="U1048" s="50"/>
      <c r="V1048" s="50"/>
      <c r="W1048" s="50"/>
      <c r="X1048" s="50"/>
      <c r="Y1048" s="50"/>
      <c r="Z1048" s="50"/>
      <c r="AA1048" s="50"/>
      <c r="AB1048" s="50"/>
      <c r="AC1048" s="50"/>
      <c r="AD1048" s="50"/>
      <c r="AE1048" s="50"/>
    </row>
    <row r="1049" spans="19:31" ht="15">
      <c r="S1049" s="50"/>
      <c r="T1049" s="50"/>
      <c r="U1049" s="50"/>
      <c r="V1049" s="50"/>
      <c r="W1049" s="50"/>
      <c r="X1049" s="50"/>
      <c r="Y1049" s="50"/>
      <c r="Z1049" s="50"/>
      <c r="AA1049" s="50"/>
      <c r="AB1049" s="50"/>
      <c r="AC1049" s="50"/>
      <c r="AD1049" s="50"/>
      <c r="AE1049" s="50"/>
    </row>
    <row r="1050" spans="19:31" ht="15">
      <c r="S1050" s="50"/>
      <c r="T1050" s="50"/>
      <c r="U1050" s="50"/>
      <c r="V1050" s="50"/>
      <c r="W1050" s="50"/>
      <c r="X1050" s="50"/>
      <c r="Y1050" s="50"/>
      <c r="Z1050" s="50"/>
      <c r="AA1050" s="50"/>
      <c r="AB1050" s="50"/>
      <c r="AC1050" s="50"/>
      <c r="AD1050" s="50"/>
      <c r="AE1050" s="50"/>
    </row>
    <row r="1051" spans="19:31" ht="15">
      <c r="S1051" s="50"/>
      <c r="T1051" s="50"/>
      <c r="U1051" s="50"/>
      <c r="V1051" s="50"/>
      <c r="W1051" s="50"/>
      <c r="X1051" s="50"/>
      <c r="Y1051" s="50"/>
      <c r="Z1051" s="50"/>
      <c r="AA1051" s="50"/>
      <c r="AB1051" s="50"/>
      <c r="AC1051" s="50"/>
      <c r="AD1051" s="50"/>
      <c r="AE1051" s="50"/>
    </row>
    <row r="1052" spans="19:31" ht="15">
      <c r="S1052" s="50"/>
      <c r="T1052" s="50"/>
      <c r="U1052" s="50"/>
      <c r="V1052" s="50"/>
      <c r="W1052" s="50"/>
      <c r="X1052" s="50"/>
      <c r="Y1052" s="50"/>
      <c r="Z1052" s="50"/>
      <c r="AA1052" s="50"/>
      <c r="AB1052" s="50"/>
      <c r="AC1052" s="50"/>
      <c r="AD1052" s="50"/>
      <c r="AE1052" s="50"/>
    </row>
    <row r="1053" spans="19:31" ht="15">
      <c r="S1053" s="50"/>
      <c r="T1053" s="50"/>
      <c r="U1053" s="50"/>
      <c r="V1053" s="50"/>
      <c r="W1053" s="50"/>
      <c r="X1053" s="50"/>
      <c r="Y1053" s="50"/>
      <c r="Z1053" s="50"/>
      <c r="AA1053" s="50"/>
      <c r="AB1053" s="50"/>
      <c r="AC1053" s="50"/>
      <c r="AD1053" s="50"/>
      <c r="AE1053" s="50"/>
    </row>
    <row r="1054" spans="19:31" ht="15">
      <c r="S1054" s="50"/>
      <c r="T1054" s="50"/>
      <c r="U1054" s="50"/>
      <c r="V1054" s="50"/>
      <c r="W1054" s="50"/>
      <c r="X1054" s="50"/>
      <c r="Y1054" s="50"/>
      <c r="Z1054" s="50"/>
      <c r="AA1054" s="50"/>
      <c r="AB1054" s="50"/>
      <c r="AC1054" s="50"/>
      <c r="AD1054" s="50"/>
      <c r="AE1054" s="50"/>
    </row>
    <row r="1055" spans="19:31" ht="15">
      <c r="S1055" s="50"/>
      <c r="T1055" s="50"/>
      <c r="U1055" s="50"/>
      <c r="V1055" s="50"/>
      <c r="W1055" s="50"/>
      <c r="X1055" s="50"/>
      <c r="Y1055" s="50"/>
      <c r="Z1055" s="50"/>
      <c r="AA1055" s="50"/>
      <c r="AB1055" s="50"/>
      <c r="AC1055" s="50"/>
      <c r="AD1055" s="50"/>
      <c r="AE1055" s="50"/>
    </row>
    <row r="1056" spans="19:31" ht="15">
      <c r="S1056" s="50"/>
      <c r="T1056" s="50"/>
      <c r="U1056" s="50"/>
      <c r="V1056" s="50"/>
      <c r="W1056" s="50"/>
      <c r="X1056" s="50"/>
      <c r="Y1056" s="50"/>
      <c r="Z1056" s="50"/>
      <c r="AA1056" s="50"/>
      <c r="AB1056" s="50"/>
      <c r="AC1056" s="50"/>
      <c r="AD1056" s="50"/>
      <c r="AE1056" s="50"/>
    </row>
    <row r="1057" spans="19:31" ht="15">
      <c r="S1057" s="50"/>
      <c r="T1057" s="50"/>
      <c r="U1057" s="50"/>
      <c r="V1057" s="50"/>
      <c r="W1057" s="50"/>
      <c r="X1057" s="50"/>
      <c r="Y1057" s="50"/>
      <c r="Z1057" s="50"/>
      <c r="AA1057" s="50"/>
      <c r="AB1057" s="50"/>
      <c r="AC1057" s="50"/>
      <c r="AD1057" s="50"/>
      <c r="AE1057" s="50"/>
    </row>
    <row r="1058" spans="19:31" ht="15">
      <c r="S1058" s="50"/>
      <c r="T1058" s="50"/>
      <c r="U1058" s="50"/>
      <c r="V1058" s="50"/>
      <c r="W1058" s="50"/>
      <c r="X1058" s="50"/>
      <c r="Y1058" s="50"/>
      <c r="Z1058" s="50"/>
      <c r="AA1058" s="50"/>
      <c r="AB1058" s="50"/>
      <c r="AC1058" s="50"/>
      <c r="AD1058" s="50"/>
      <c r="AE1058" s="50"/>
    </row>
    <row r="1059" spans="19:31" ht="15">
      <c r="S1059" s="50"/>
      <c r="T1059" s="50"/>
      <c r="U1059" s="50"/>
      <c r="V1059" s="50"/>
      <c r="W1059" s="50"/>
      <c r="X1059" s="50"/>
      <c r="Y1059" s="50"/>
      <c r="Z1059" s="50"/>
      <c r="AA1059" s="50"/>
      <c r="AB1059" s="50"/>
      <c r="AC1059" s="50"/>
      <c r="AD1059" s="50"/>
      <c r="AE1059" s="50"/>
    </row>
    <row r="1060" spans="19:31" ht="15">
      <c r="S1060" s="50"/>
      <c r="T1060" s="50"/>
      <c r="U1060" s="50"/>
      <c r="V1060" s="50"/>
      <c r="W1060" s="50"/>
      <c r="X1060" s="50"/>
      <c r="Y1060" s="50"/>
      <c r="Z1060" s="50"/>
      <c r="AA1060" s="50"/>
      <c r="AB1060" s="50"/>
      <c r="AC1060" s="50"/>
      <c r="AD1060" s="50"/>
      <c r="AE1060" s="50"/>
    </row>
    <row r="1061" spans="19:31" ht="15">
      <c r="S1061" s="50"/>
      <c r="T1061" s="50"/>
      <c r="U1061" s="50"/>
      <c r="V1061" s="50"/>
      <c r="W1061" s="50"/>
      <c r="X1061" s="50"/>
      <c r="Y1061" s="50"/>
      <c r="Z1061" s="50"/>
      <c r="AA1061" s="50"/>
      <c r="AB1061" s="50"/>
      <c r="AC1061" s="50"/>
      <c r="AD1061" s="50"/>
      <c r="AE1061" s="50"/>
    </row>
    <row r="1062" spans="19:31" ht="15">
      <c r="S1062" s="50"/>
      <c r="T1062" s="50"/>
      <c r="U1062" s="50"/>
      <c r="V1062" s="50"/>
      <c r="W1062" s="50"/>
      <c r="X1062" s="50"/>
      <c r="Y1062" s="50"/>
      <c r="Z1062" s="50"/>
      <c r="AA1062" s="50"/>
      <c r="AB1062" s="50"/>
      <c r="AC1062" s="50"/>
      <c r="AD1062" s="50"/>
      <c r="AE1062" s="50"/>
    </row>
    <row r="1063" spans="19:31" ht="15">
      <c r="S1063" s="50"/>
      <c r="T1063" s="50"/>
      <c r="U1063" s="50"/>
      <c r="V1063" s="50"/>
      <c r="W1063" s="50"/>
      <c r="X1063" s="50"/>
      <c r="Y1063" s="50"/>
      <c r="Z1063" s="50"/>
      <c r="AA1063" s="50"/>
      <c r="AB1063" s="50"/>
      <c r="AC1063" s="50"/>
      <c r="AD1063" s="50"/>
      <c r="AE1063" s="50"/>
    </row>
    <row r="1064" spans="19:31" ht="15">
      <c r="S1064" s="50"/>
      <c r="T1064" s="50"/>
      <c r="U1064" s="50"/>
      <c r="V1064" s="50"/>
      <c r="W1064" s="50"/>
      <c r="X1064" s="50"/>
      <c r="Y1064" s="50"/>
      <c r="Z1064" s="50"/>
      <c r="AA1064" s="50"/>
      <c r="AB1064" s="50"/>
      <c r="AC1064" s="50"/>
      <c r="AD1064" s="50"/>
      <c r="AE1064" s="50"/>
    </row>
    <row r="1065" spans="19:31" ht="15">
      <c r="S1065" s="50"/>
      <c r="T1065" s="50"/>
      <c r="U1065" s="50"/>
      <c r="V1065" s="50"/>
      <c r="W1065" s="50"/>
      <c r="X1065" s="50"/>
      <c r="Y1065" s="50"/>
      <c r="Z1065" s="50"/>
      <c r="AA1065" s="50"/>
      <c r="AB1065" s="50"/>
      <c r="AC1065" s="50"/>
      <c r="AD1065" s="50"/>
      <c r="AE1065" s="50"/>
    </row>
    <row r="1066" spans="19:31" ht="15">
      <c r="S1066" s="50"/>
      <c r="T1066" s="50"/>
      <c r="U1066" s="50"/>
      <c r="V1066" s="50"/>
      <c r="W1066" s="50"/>
      <c r="X1066" s="50"/>
      <c r="Y1066" s="50"/>
      <c r="Z1066" s="50"/>
      <c r="AA1066" s="50"/>
      <c r="AB1066" s="50"/>
      <c r="AC1066" s="50"/>
      <c r="AD1066" s="50"/>
      <c r="AE1066" s="50"/>
    </row>
    <row r="1067" spans="19:31" ht="15">
      <c r="S1067" s="50"/>
      <c r="T1067" s="50"/>
      <c r="U1067" s="50"/>
      <c r="V1067" s="50"/>
      <c r="W1067" s="50"/>
      <c r="X1067" s="50"/>
      <c r="Y1067" s="50"/>
      <c r="Z1067" s="50"/>
      <c r="AA1067" s="50"/>
      <c r="AB1067" s="50"/>
      <c r="AC1067" s="50"/>
      <c r="AD1067" s="50"/>
      <c r="AE1067" s="50"/>
    </row>
    <row r="1068" spans="19:31" ht="15">
      <c r="S1068" s="50"/>
      <c r="T1068" s="50"/>
      <c r="U1068" s="50"/>
      <c r="V1068" s="50"/>
      <c r="W1068" s="50"/>
      <c r="X1068" s="50"/>
      <c r="Y1068" s="50"/>
      <c r="Z1068" s="50"/>
      <c r="AA1068" s="50"/>
      <c r="AB1068" s="50"/>
      <c r="AC1068" s="50"/>
      <c r="AD1068" s="50"/>
      <c r="AE1068" s="50"/>
    </row>
    <row r="1069" spans="19:31" ht="15">
      <c r="S1069" s="50"/>
      <c r="T1069" s="50"/>
      <c r="U1069" s="50"/>
      <c r="V1069" s="50"/>
      <c r="W1069" s="50"/>
      <c r="X1069" s="50"/>
      <c r="Y1069" s="50"/>
      <c r="Z1069" s="50"/>
      <c r="AA1069" s="50"/>
      <c r="AB1069" s="50"/>
      <c r="AC1069" s="50"/>
      <c r="AD1069" s="50"/>
      <c r="AE1069" s="50"/>
    </row>
    <row r="1070" spans="19:31" ht="15">
      <c r="S1070" s="50"/>
      <c r="T1070" s="50"/>
      <c r="U1070" s="50"/>
      <c r="V1070" s="50"/>
      <c r="W1070" s="50"/>
      <c r="X1070" s="50"/>
      <c r="Y1070" s="50"/>
      <c r="Z1070" s="50"/>
      <c r="AA1070" s="50"/>
      <c r="AB1070" s="50"/>
      <c r="AC1070" s="50"/>
      <c r="AD1070" s="50"/>
      <c r="AE1070" s="50"/>
    </row>
    <row r="1071" spans="19:31" ht="15">
      <c r="S1071" s="50"/>
      <c r="T1071" s="50"/>
      <c r="U1071" s="50"/>
      <c r="V1071" s="50"/>
      <c r="W1071" s="50"/>
      <c r="X1071" s="50"/>
      <c r="Y1071" s="50"/>
      <c r="Z1071" s="50"/>
      <c r="AA1071" s="50"/>
      <c r="AB1071" s="50"/>
      <c r="AC1071" s="50"/>
      <c r="AD1071" s="50"/>
      <c r="AE1071" s="50"/>
    </row>
    <row r="1072" spans="19:31" ht="15">
      <c r="S1072" s="50"/>
      <c r="T1072" s="50"/>
      <c r="U1072" s="50"/>
      <c r="V1072" s="50"/>
      <c r="W1072" s="50"/>
      <c r="X1072" s="50"/>
      <c r="Y1072" s="50"/>
      <c r="Z1072" s="50"/>
      <c r="AA1072" s="50"/>
      <c r="AB1072" s="50"/>
      <c r="AC1072" s="50"/>
      <c r="AD1072" s="50"/>
      <c r="AE1072" s="50"/>
    </row>
    <row r="1073" spans="19:31" ht="15">
      <c r="S1073" s="50"/>
      <c r="T1073" s="50"/>
      <c r="U1073" s="50"/>
      <c r="V1073" s="50"/>
      <c r="W1073" s="50"/>
      <c r="X1073" s="50"/>
      <c r="Y1073" s="50"/>
      <c r="Z1073" s="50"/>
      <c r="AA1073" s="50"/>
      <c r="AB1073" s="50"/>
      <c r="AC1073" s="50"/>
      <c r="AD1073" s="50"/>
      <c r="AE1073" s="50"/>
    </row>
    <row r="1074" spans="19:31" ht="15">
      <c r="S1074" s="50"/>
      <c r="T1074" s="50"/>
      <c r="U1074" s="50"/>
      <c r="V1074" s="50"/>
      <c r="W1074" s="50"/>
      <c r="X1074" s="50"/>
      <c r="Y1074" s="50"/>
      <c r="Z1074" s="50"/>
      <c r="AA1074" s="50"/>
      <c r="AB1074" s="50"/>
      <c r="AC1074" s="50"/>
      <c r="AD1074" s="50"/>
      <c r="AE1074" s="50"/>
    </row>
    <row r="1075" spans="19:31" ht="15">
      <c r="S1075" s="50"/>
      <c r="T1075" s="50"/>
      <c r="U1075" s="50"/>
      <c r="V1075" s="50"/>
      <c r="W1075" s="50"/>
      <c r="X1075" s="50"/>
      <c r="Y1075" s="50"/>
      <c r="Z1075" s="50"/>
      <c r="AA1075" s="50"/>
      <c r="AB1075" s="50"/>
      <c r="AC1075" s="50"/>
      <c r="AD1075" s="50"/>
      <c r="AE1075" s="50"/>
    </row>
    <row r="1076" spans="19:31" ht="15">
      <c r="S1076" s="50"/>
      <c r="T1076" s="50"/>
      <c r="U1076" s="50"/>
      <c r="V1076" s="50"/>
      <c r="W1076" s="50"/>
      <c r="X1076" s="50"/>
      <c r="Y1076" s="50"/>
      <c r="Z1076" s="50"/>
      <c r="AA1076" s="50"/>
      <c r="AB1076" s="50"/>
      <c r="AC1076" s="50"/>
      <c r="AD1076" s="50"/>
      <c r="AE1076" s="50"/>
    </row>
    <row r="1077" spans="19:31" ht="15">
      <c r="S1077" s="50"/>
      <c r="T1077" s="50"/>
      <c r="U1077" s="50"/>
      <c r="V1077" s="50"/>
      <c r="W1077" s="50"/>
      <c r="X1077" s="50"/>
      <c r="Y1077" s="50"/>
      <c r="Z1077" s="50"/>
      <c r="AA1077" s="50"/>
      <c r="AB1077" s="50"/>
      <c r="AC1077" s="50"/>
      <c r="AD1077" s="50"/>
      <c r="AE1077" s="50"/>
    </row>
    <row r="1078" spans="19:31" ht="15">
      <c r="S1078" s="50"/>
      <c r="T1078" s="50"/>
      <c r="U1078" s="50"/>
      <c r="V1078" s="50"/>
      <c r="W1078" s="50"/>
      <c r="X1078" s="50"/>
      <c r="Y1078" s="50"/>
      <c r="Z1078" s="50"/>
      <c r="AA1078" s="50"/>
      <c r="AB1078" s="50"/>
      <c r="AC1078" s="50"/>
      <c r="AD1078" s="50"/>
      <c r="AE1078" s="50"/>
    </row>
    <row r="1079" spans="19:31" ht="15">
      <c r="S1079" s="50"/>
      <c r="T1079" s="50"/>
      <c r="U1079" s="50"/>
      <c r="V1079" s="50"/>
      <c r="W1079" s="50"/>
      <c r="X1079" s="50"/>
      <c r="Y1079" s="50"/>
      <c r="Z1079" s="50"/>
      <c r="AA1079" s="50"/>
      <c r="AB1079" s="50"/>
      <c r="AC1079" s="50"/>
      <c r="AD1079" s="50"/>
      <c r="AE1079" s="50"/>
    </row>
    <row r="1080" spans="19:31" ht="15">
      <c r="S1080" s="50"/>
      <c r="T1080" s="50"/>
      <c r="U1080" s="50"/>
      <c r="V1080" s="50"/>
      <c r="W1080" s="50"/>
      <c r="X1080" s="50"/>
      <c r="Y1080" s="50"/>
      <c r="Z1080" s="50"/>
      <c r="AA1080" s="50"/>
      <c r="AB1080" s="50"/>
      <c r="AC1080" s="50"/>
      <c r="AD1080" s="50"/>
      <c r="AE1080" s="50"/>
    </row>
    <row r="1081" spans="19:31" ht="15">
      <c r="S1081" s="50"/>
      <c r="T1081" s="50"/>
      <c r="U1081" s="50"/>
      <c r="V1081" s="50"/>
      <c r="W1081" s="50"/>
      <c r="X1081" s="50"/>
      <c r="Y1081" s="50"/>
      <c r="Z1081" s="50"/>
      <c r="AA1081" s="50"/>
      <c r="AB1081" s="50"/>
      <c r="AC1081" s="50"/>
      <c r="AD1081" s="50"/>
      <c r="AE1081" s="50"/>
    </row>
    <row r="1082" spans="19:31" ht="15">
      <c r="S1082" s="50"/>
      <c r="T1082" s="50"/>
      <c r="U1082" s="50"/>
      <c r="V1082" s="50"/>
      <c r="W1082" s="50"/>
      <c r="X1082" s="50"/>
      <c r="Y1082" s="50"/>
      <c r="Z1082" s="50"/>
      <c r="AA1082" s="50"/>
      <c r="AB1082" s="50"/>
      <c r="AC1082" s="50"/>
      <c r="AD1082" s="50"/>
      <c r="AE1082" s="50"/>
    </row>
    <row r="1083" spans="19:31" ht="15">
      <c r="S1083" s="50"/>
      <c r="T1083" s="50"/>
      <c r="U1083" s="50"/>
      <c r="V1083" s="50"/>
      <c r="W1083" s="50"/>
      <c r="X1083" s="50"/>
      <c r="Y1083" s="50"/>
      <c r="Z1083" s="50"/>
      <c r="AA1083" s="50"/>
      <c r="AB1083" s="50"/>
      <c r="AC1083" s="50"/>
      <c r="AD1083" s="50"/>
      <c r="AE1083" s="50"/>
    </row>
    <row r="1084" spans="19:31" ht="15">
      <c r="S1084" s="50"/>
      <c r="T1084" s="50"/>
      <c r="U1084" s="50"/>
      <c r="V1084" s="50"/>
      <c r="W1084" s="50"/>
      <c r="X1084" s="50"/>
      <c r="Y1084" s="50"/>
      <c r="Z1084" s="50"/>
      <c r="AA1084" s="50"/>
      <c r="AB1084" s="50"/>
      <c r="AC1084" s="50"/>
      <c r="AD1084" s="50"/>
      <c r="AE1084" s="50"/>
    </row>
    <row r="1085" spans="19:31" ht="15">
      <c r="S1085" s="50"/>
      <c r="T1085" s="50"/>
      <c r="U1085" s="50"/>
      <c r="V1085" s="50"/>
      <c r="W1085" s="50"/>
      <c r="X1085" s="50"/>
      <c r="Y1085" s="50"/>
      <c r="Z1085" s="50"/>
      <c r="AA1085" s="50"/>
      <c r="AB1085" s="50"/>
      <c r="AC1085" s="50"/>
      <c r="AD1085" s="50"/>
      <c r="AE1085" s="50"/>
    </row>
    <row r="1086" spans="19:31" ht="15">
      <c r="S1086" s="50"/>
      <c r="T1086" s="50"/>
      <c r="U1086" s="50"/>
      <c r="V1086" s="50"/>
      <c r="W1086" s="50"/>
      <c r="X1086" s="50"/>
      <c r="Y1086" s="50"/>
      <c r="Z1086" s="50"/>
      <c r="AA1086" s="50"/>
      <c r="AB1086" s="50"/>
      <c r="AC1086" s="50"/>
      <c r="AD1086" s="50"/>
      <c r="AE1086" s="50"/>
    </row>
    <row r="1087" spans="19:31" ht="15">
      <c r="S1087" s="50"/>
      <c r="T1087" s="50"/>
      <c r="U1087" s="50"/>
      <c r="V1087" s="50"/>
      <c r="W1087" s="50"/>
      <c r="X1087" s="50"/>
      <c r="Y1087" s="50"/>
      <c r="Z1087" s="50"/>
      <c r="AA1087" s="50"/>
      <c r="AB1087" s="50"/>
      <c r="AC1087" s="50"/>
      <c r="AD1087" s="50"/>
      <c r="AE1087" s="50"/>
    </row>
    <row r="1088" spans="19:31" ht="15">
      <c r="S1088" s="50"/>
      <c r="T1088" s="50"/>
      <c r="U1088" s="50"/>
      <c r="V1088" s="50"/>
      <c r="W1088" s="50"/>
      <c r="X1088" s="50"/>
      <c r="Y1088" s="50"/>
      <c r="Z1088" s="50"/>
      <c r="AA1088" s="50"/>
      <c r="AB1088" s="50"/>
      <c r="AC1088" s="50"/>
      <c r="AD1088" s="50"/>
      <c r="AE1088" s="50"/>
    </row>
    <row r="1089" spans="19:31" ht="15">
      <c r="S1089" s="50"/>
      <c r="T1089" s="50"/>
      <c r="U1089" s="50"/>
      <c r="V1089" s="50"/>
      <c r="W1089" s="50"/>
      <c r="X1089" s="50"/>
      <c r="Y1089" s="50"/>
      <c r="Z1089" s="50"/>
      <c r="AA1089" s="50"/>
      <c r="AB1089" s="50"/>
      <c r="AC1089" s="50"/>
      <c r="AD1089" s="50"/>
      <c r="AE1089" s="50"/>
    </row>
    <row r="1090" spans="19:31" ht="15">
      <c r="S1090" s="50"/>
      <c r="T1090" s="50"/>
      <c r="U1090" s="50"/>
      <c r="V1090" s="50"/>
      <c r="W1090" s="50"/>
      <c r="X1090" s="50"/>
      <c r="Y1090" s="50"/>
      <c r="Z1090" s="50"/>
      <c r="AA1090" s="50"/>
      <c r="AB1090" s="50"/>
      <c r="AC1090" s="50"/>
      <c r="AD1090" s="50"/>
      <c r="AE1090" s="50"/>
    </row>
    <row r="1091" spans="19:31" ht="15">
      <c r="S1091" s="50"/>
      <c r="T1091" s="50"/>
      <c r="U1091" s="50"/>
      <c r="V1091" s="50"/>
      <c r="W1091" s="50"/>
      <c r="X1091" s="50"/>
      <c r="Y1091" s="50"/>
      <c r="Z1091" s="50"/>
      <c r="AA1091" s="50"/>
      <c r="AB1091" s="50"/>
      <c r="AC1091" s="50"/>
      <c r="AD1091" s="50"/>
      <c r="AE1091" s="50"/>
    </row>
    <row r="1092" spans="19:31" ht="15">
      <c r="S1092" s="50"/>
      <c r="T1092" s="50"/>
      <c r="U1092" s="50"/>
      <c r="V1092" s="50"/>
      <c r="W1092" s="50"/>
      <c r="X1092" s="50"/>
      <c r="Y1092" s="50"/>
      <c r="Z1092" s="50"/>
      <c r="AA1092" s="50"/>
      <c r="AB1092" s="50"/>
      <c r="AC1092" s="50"/>
      <c r="AD1092" s="50"/>
      <c r="AE1092" s="50"/>
    </row>
    <row r="1093" spans="19:31" ht="15">
      <c r="S1093" s="50"/>
      <c r="T1093" s="50"/>
      <c r="U1093" s="50"/>
      <c r="V1093" s="50"/>
      <c r="W1093" s="50"/>
      <c r="X1093" s="50"/>
      <c r="Y1093" s="50"/>
      <c r="Z1093" s="50"/>
      <c r="AA1093" s="50"/>
      <c r="AB1093" s="50"/>
      <c r="AC1093" s="50"/>
      <c r="AD1093" s="50"/>
      <c r="AE1093" s="50"/>
    </row>
    <row r="1094" spans="19:31" ht="15">
      <c r="S1094" s="50"/>
      <c r="T1094" s="50"/>
      <c r="U1094" s="50"/>
      <c r="V1094" s="50"/>
      <c r="W1094" s="50"/>
      <c r="X1094" s="50"/>
      <c r="Y1094" s="50"/>
      <c r="Z1094" s="50"/>
      <c r="AA1094" s="50"/>
      <c r="AB1094" s="50"/>
      <c r="AC1094" s="50"/>
      <c r="AD1094" s="50"/>
      <c r="AE1094" s="50"/>
    </row>
    <row r="1095" spans="19:31" ht="15">
      <c r="S1095" s="50"/>
      <c r="T1095" s="50"/>
      <c r="U1095" s="50"/>
      <c r="V1095" s="50"/>
      <c r="W1095" s="50"/>
      <c r="X1095" s="50"/>
      <c r="Y1095" s="50"/>
      <c r="Z1095" s="50"/>
      <c r="AA1095" s="50"/>
      <c r="AB1095" s="50"/>
      <c r="AC1095" s="50"/>
      <c r="AD1095" s="50"/>
      <c r="AE1095" s="50"/>
    </row>
    <row r="1096" spans="19:31" ht="15">
      <c r="S1096" s="50"/>
      <c r="T1096" s="50"/>
      <c r="U1096" s="50"/>
      <c r="V1096" s="50"/>
      <c r="W1096" s="50"/>
      <c r="X1096" s="50"/>
      <c r="Y1096" s="50"/>
      <c r="Z1096" s="50"/>
      <c r="AA1096" s="50"/>
      <c r="AB1096" s="50"/>
      <c r="AC1096" s="50"/>
      <c r="AD1096" s="50"/>
      <c r="AE1096" s="50"/>
    </row>
    <row r="1097" spans="19:31" ht="15">
      <c r="S1097" s="50"/>
      <c r="T1097" s="50"/>
      <c r="U1097" s="50"/>
      <c r="V1097" s="50"/>
      <c r="W1097" s="50"/>
      <c r="X1097" s="50"/>
      <c r="Y1097" s="50"/>
      <c r="Z1097" s="50"/>
      <c r="AA1097" s="50"/>
      <c r="AB1097" s="50"/>
      <c r="AC1097" s="50"/>
      <c r="AD1097" s="50"/>
      <c r="AE1097" s="50"/>
    </row>
    <row r="1098" spans="19:31" ht="15">
      <c r="S1098" s="50"/>
      <c r="T1098" s="50"/>
      <c r="U1098" s="50"/>
      <c r="V1098" s="50"/>
      <c r="W1098" s="50"/>
      <c r="X1098" s="50"/>
      <c r="Y1098" s="50"/>
      <c r="Z1098" s="50"/>
      <c r="AA1098" s="50"/>
      <c r="AB1098" s="50"/>
      <c r="AC1098" s="50"/>
      <c r="AD1098" s="50"/>
      <c r="AE1098" s="50"/>
    </row>
    <row r="1099" spans="19:31" ht="15">
      <c r="S1099" s="50"/>
      <c r="T1099" s="50"/>
      <c r="U1099" s="50"/>
      <c r="V1099" s="50"/>
      <c r="W1099" s="50"/>
      <c r="X1099" s="50"/>
      <c r="Y1099" s="50"/>
      <c r="Z1099" s="50"/>
      <c r="AA1099" s="50"/>
      <c r="AB1099" s="50"/>
      <c r="AC1099" s="50"/>
      <c r="AD1099" s="50"/>
      <c r="AE1099" s="50"/>
    </row>
    <row r="1100" spans="19:31" ht="15">
      <c r="S1100" s="50"/>
      <c r="T1100" s="50"/>
      <c r="U1100" s="50"/>
      <c r="V1100" s="50"/>
      <c r="W1100" s="50"/>
      <c r="X1100" s="50"/>
      <c r="Y1100" s="50"/>
      <c r="Z1100" s="50"/>
      <c r="AA1100" s="50"/>
      <c r="AB1100" s="50"/>
      <c r="AC1100" s="50"/>
      <c r="AD1100" s="50"/>
      <c r="AE1100" s="50"/>
    </row>
    <row r="1101" spans="19:31" ht="15">
      <c r="S1101" s="50"/>
      <c r="T1101" s="50"/>
      <c r="U1101" s="50"/>
      <c r="V1101" s="50"/>
      <c r="W1101" s="50"/>
      <c r="X1101" s="50"/>
      <c r="Y1101" s="50"/>
      <c r="Z1101" s="50"/>
      <c r="AA1101" s="50"/>
      <c r="AB1101" s="50"/>
      <c r="AC1101" s="50"/>
      <c r="AD1101" s="50"/>
      <c r="AE1101" s="50"/>
    </row>
    <row r="1102" spans="19:31" ht="15">
      <c r="S1102" s="50"/>
      <c r="T1102" s="50"/>
      <c r="U1102" s="50"/>
      <c r="V1102" s="50"/>
      <c r="W1102" s="50"/>
      <c r="X1102" s="50"/>
      <c r="Y1102" s="50"/>
      <c r="Z1102" s="50"/>
      <c r="AA1102" s="50"/>
      <c r="AB1102" s="50"/>
      <c r="AC1102" s="50"/>
      <c r="AD1102" s="50"/>
      <c r="AE1102" s="50"/>
    </row>
    <row r="1103" spans="19:31" ht="15">
      <c r="S1103" s="50"/>
      <c r="T1103" s="50"/>
      <c r="U1103" s="50"/>
      <c r="V1103" s="50"/>
      <c r="W1103" s="50"/>
      <c r="X1103" s="50"/>
      <c r="Y1103" s="50"/>
      <c r="Z1103" s="50"/>
      <c r="AA1103" s="50"/>
      <c r="AB1103" s="50"/>
      <c r="AC1103" s="50"/>
      <c r="AD1103" s="50"/>
      <c r="AE1103" s="50"/>
    </row>
    <row r="1104" spans="19:31" ht="15">
      <c r="S1104" s="50"/>
      <c r="T1104" s="50"/>
      <c r="U1104" s="50"/>
      <c r="V1104" s="50"/>
      <c r="W1104" s="50"/>
      <c r="X1104" s="50"/>
      <c r="Y1104" s="50"/>
      <c r="Z1104" s="50"/>
      <c r="AA1104" s="50"/>
      <c r="AB1104" s="50"/>
      <c r="AC1104" s="50"/>
      <c r="AD1104" s="50"/>
      <c r="AE1104" s="50"/>
    </row>
    <row r="1105" spans="19:31" ht="15">
      <c r="S1105" s="50"/>
      <c r="T1105" s="50"/>
      <c r="U1105" s="50"/>
      <c r="V1105" s="50"/>
      <c r="W1105" s="50"/>
      <c r="X1105" s="50"/>
      <c r="Y1105" s="50"/>
      <c r="Z1105" s="50"/>
      <c r="AA1105" s="50"/>
      <c r="AB1105" s="50"/>
      <c r="AC1105" s="50"/>
      <c r="AD1105" s="50"/>
      <c r="AE1105" s="50"/>
    </row>
    <row r="1106" spans="19:31" ht="15">
      <c r="S1106" s="50"/>
      <c r="T1106" s="50"/>
      <c r="U1106" s="50"/>
      <c r="V1106" s="50"/>
      <c r="W1106" s="50"/>
      <c r="X1106" s="50"/>
      <c r="Y1106" s="50"/>
      <c r="Z1106" s="50"/>
      <c r="AA1106" s="50"/>
      <c r="AB1106" s="50"/>
      <c r="AC1106" s="50"/>
      <c r="AD1106" s="50"/>
      <c r="AE1106" s="50"/>
    </row>
    <row r="1107" spans="19:31" ht="15">
      <c r="S1107" s="50"/>
      <c r="T1107" s="50"/>
      <c r="U1107" s="50"/>
      <c r="V1107" s="50"/>
      <c r="W1107" s="50"/>
      <c r="X1107" s="50"/>
      <c r="Y1107" s="50"/>
      <c r="Z1107" s="50"/>
      <c r="AA1107" s="50"/>
      <c r="AB1107" s="50"/>
      <c r="AC1107" s="50"/>
      <c r="AD1107" s="50"/>
      <c r="AE1107" s="50"/>
    </row>
    <row r="1108" spans="19:31" ht="15">
      <c r="S1108" s="50"/>
      <c r="T1108" s="50"/>
      <c r="U1108" s="50"/>
      <c r="V1108" s="50"/>
      <c r="W1108" s="50"/>
      <c r="X1108" s="50"/>
      <c r="Y1108" s="50"/>
      <c r="Z1108" s="50"/>
      <c r="AA1108" s="50"/>
      <c r="AB1108" s="50"/>
      <c r="AC1108" s="50"/>
      <c r="AD1108" s="50"/>
      <c r="AE1108" s="50"/>
    </row>
    <row r="1109" spans="19:31" ht="15">
      <c r="S1109" s="50"/>
      <c r="T1109" s="50"/>
      <c r="U1109" s="50"/>
      <c r="V1109" s="50"/>
      <c r="W1109" s="50"/>
      <c r="X1109" s="50"/>
      <c r="Y1109" s="50"/>
      <c r="Z1109" s="50"/>
      <c r="AA1109" s="50"/>
      <c r="AB1109" s="50"/>
      <c r="AC1109" s="50"/>
      <c r="AD1109" s="50"/>
      <c r="AE1109" s="50"/>
    </row>
    <row r="1110" spans="19:31" ht="15">
      <c r="S1110" s="50"/>
      <c r="T1110" s="50"/>
      <c r="U1110" s="50"/>
      <c r="V1110" s="50"/>
      <c r="W1110" s="50"/>
      <c r="X1110" s="50"/>
      <c r="Y1110" s="50"/>
      <c r="Z1110" s="50"/>
      <c r="AA1110" s="50"/>
      <c r="AB1110" s="50"/>
      <c r="AC1110" s="50"/>
      <c r="AD1110" s="50"/>
      <c r="AE1110" s="50"/>
    </row>
    <row r="1111" spans="19:31" ht="15">
      <c r="S1111" s="50"/>
      <c r="T1111" s="50"/>
      <c r="U1111" s="50"/>
      <c r="V1111" s="50"/>
      <c r="W1111" s="50"/>
      <c r="X1111" s="50"/>
      <c r="Y1111" s="50"/>
      <c r="Z1111" s="50"/>
      <c r="AA1111" s="50"/>
      <c r="AB1111" s="50"/>
      <c r="AC1111" s="50"/>
      <c r="AD1111" s="50"/>
      <c r="AE1111" s="50"/>
    </row>
    <row r="1112" spans="19:31" ht="15">
      <c r="S1112" s="50"/>
      <c r="T1112" s="50"/>
      <c r="U1112" s="50"/>
      <c r="V1112" s="50"/>
      <c r="W1112" s="50"/>
      <c r="X1112" s="50"/>
      <c r="Y1112" s="50"/>
      <c r="Z1112" s="50"/>
      <c r="AA1112" s="50"/>
      <c r="AB1112" s="50"/>
      <c r="AC1112" s="50"/>
      <c r="AD1112" s="50"/>
      <c r="AE1112" s="50"/>
    </row>
    <row r="1113" spans="19:31" ht="15">
      <c r="S1113" s="50"/>
      <c r="T1113" s="50"/>
      <c r="U1113" s="50"/>
      <c r="V1113" s="50"/>
      <c r="W1113" s="50"/>
      <c r="X1113" s="50"/>
      <c r="Y1113" s="50"/>
      <c r="Z1113" s="50"/>
      <c r="AA1113" s="50"/>
      <c r="AB1113" s="50"/>
      <c r="AC1113" s="50"/>
      <c r="AD1113" s="50"/>
      <c r="AE1113" s="50"/>
    </row>
    <row r="1114" spans="19:31" ht="15">
      <c r="S1114" s="50"/>
      <c r="T1114" s="50"/>
      <c r="U1114" s="50"/>
      <c r="V1114" s="50"/>
      <c r="W1114" s="50"/>
      <c r="X1114" s="50"/>
      <c r="Y1114" s="50"/>
      <c r="Z1114" s="50"/>
      <c r="AA1114" s="50"/>
      <c r="AB1114" s="50"/>
      <c r="AC1114" s="50"/>
      <c r="AD1114" s="50"/>
      <c r="AE1114" s="50"/>
    </row>
    <row r="1115" spans="19:31" ht="15">
      <c r="S1115" s="50"/>
      <c r="T1115" s="50"/>
      <c r="U1115" s="50"/>
      <c r="V1115" s="50"/>
      <c r="W1115" s="50"/>
      <c r="X1115" s="50"/>
      <c r="Y1115" s="50"/>
      <c r="Z1115" s="50"/>
      <c r="AA1115" s="50"/>
      <c r="AB1115" s="50"/>
      <c r="AC1115" s="50"/>
      <c r="AD1115" s="50"/>
      <c r="AE1115" s="50"/>
    </row>
    <row r="1116" spans="19:31" ht="15">
      <c r="S1116" s="50"/>
      <c r="T1116" s="50"/>
      <c r="U1116" s="50"/>
      <c r="V1116" s="50"/>
      <c r="W1116" s="50"/>
      <c r="X1116" s="50"/>
      <c r="Y1116" s="50"/>
      <c r="Z1116" s="50"/>
      <c r="AA1116" s="50"/>
      <c r="AB1116" s="50"/>
      <c r="AC1116" s="50"/>
      <c r="AD1116" s="50"/>
      <c r="AE1116" s="50"/>
    </row>
    <row r="1117" spans="19:31" ht="15">
      <c r="S1117" s="50"/>
      <c r="T1117" s="50"/>
      <c r="U1117" s="50"/>
      <c r="V1117" s="50"/>
      <c r="W1117" s="50"/>
      <c r="X1117" s="50"/>
      <c r="Y1117" s="50"/>
      <c r="Z1117" s="50"/>
      <c r="AA1117" s="50"/>
      <c r="AB1117" s="50"/>
      <c r="AC1117" s="50"/>
      <c r="AD1117" s="50"/>
      <c r="AE1117" s="50"/>
    </row>
    <row r="1118" spans="19:31" ht="15">
      <c r="S1118" s="50"/>
      <c r="T1118" s="50"/>
      <c r="U1118" s="50"/>
      <c r="V1118" s="50"/>
      <c r="W1118" s="50"/>
      <c r="X1118" s="50"/>
      <c r="Y1118" s="50"/>
      <c r="Z1118" s="50"/>
      <c r="AA1118" s="50"/>
      <c r="AB1118" s="50"/>
      <c r="AC1118" s="50"/>
      <c r="AD1118" s="50"/>
      <c r="AE1118" s="50"/>
    </row>
    <row r="1119" spans="19:31" ht="15">
      <c r="S1119" s="50"/>
      <c r="T1119" s="50"/>
      <c r="U1119" s="50"/>
      <c r="V1119" s="50"/>
      <c r="W1119" s="50"/>
      <c r="X1119" s="50"/>
      <c r="Y1119" s="50"/>
      <c r="Z1119" s="50"/>
      <c r="AA1119" s="50"/>
      <c r="AB1119" s="50"/>
      <c r="AC1119" s="50"/>
      <c r="AD1119" s="50"/>
      <c r="AE1119" s="50"/>
    </row>
    <row r="1120" spans="19:31" ht="15">
      <c r="S1120" s="50"/>
      <c r="T1120" s="50"/>
      <c r="U1120" s="50"/>
      <c r="V1120" s="50"/>
      <c r="W1120" s="50"/>
      <c r="X1120" s="50"/>
      <c r="Y1120" s="50"/>
      <c r="Z1120" s="50"/>
      <c r="AA1120" s="50"/>
      <c r="AB1120" s="50"/>
      <c r="AC1120" s="50"/>
      <c r="AD1120" s="50"/>
      <c r="AE1120" s="50"/>
    </row>
    <row r="1121" spans="19:31" ht="15">
      <c r="S1121" s="50"/>
      <c r="T1121" s="50"/>
      <c r="U1121" s="50"/>
      <c r="V1121" s="50"/>
      <c r="W1121" s="50"/>
      <c r="X1121" s="50"/>
      <c r="Y1121" s="50"/>
      <c r="Z1121" s="50"/>
      <c r="AA1121" s="50"/>
      <c r="AB1121" s="50"/>
      <c r="AC1121" s="50"/>
      <c r="AD1121" s="50"/>
      <c r="AE1121" s="50"/>
    </row>
    <row r="1122" spans="19:31" ht="15">
      <c r="S1122" s="50"/>
      <c r="T1122" s="50"/>
      <c r="U1122" s="50"/>
      <c r="V1122" s="50"/>
      <c r="W1122" s="50"/>
      <c r="X1122" s="50"/>
      <c r="Y1122" s="50"/>
      <c r="Z1122" s="50"/>
      <c r="AA1122" s="50"/>
      <c r="AB1122" s="50"/>
      <c r="AC1122" s="50"/>
      <c r="AD1122" s="50"/>
      <c r="AE1122" s="50"/>
    </row>
    <row r="1123" spans="19:31" ht="15">
      <c r="S1123" s="50"/>
      <c r="T1123" s="50"/>
      <c r="U1123" s="50"/>
      <c r="V1123" s="50"/>
      <c r="W1123" s="50"/>
      <c r="X1123" s="50"/>
      <c r="Y1123" s="50"/>
      <c r="Z1123" s="50"/>
      <c r="AA1123" s="50"/>
      <c r="AB1123" s="50"/>
      <c r="AC1123" s="50"/>
      <c r="AD1123" s="50"/>
      <c r="AE1123" s="50"/>
    </row>
    <row r="1124" spans="19:31" ht="15">
      <c r="S1124" s="50"/>
      <c r="T1124" s="50"/>
      <c r="U1124" s="50"/>
      <c r="V1124" s="50"/>
      <c r="W1124" s="50"/>
      <c r="X1124" s="50"/>
      <c r="Y1124" s="50"/>
      <c r="Z1124" s="50"/>
      <c r="AA1124" s="50"/>
      <c r="AB1124" s="50"/>
      <c r="AC1124" s="50"/>
      <c r="AD1124" s="50"/>
      <c r="AE1124" s="50"/>
    </row>
    <row r="1125" spans="19:31" ht="15">
      <c r="S1125" s="50"/>
      <c r="T1125" s="50"/>
      <c r="U1125" s="50"/>
      <c r="V1125" s="50"/>
      <c r="W1125" s="50"/>
      <c r="X1125" s="50"/>
      <c r="Y1125" s="50"/>
      <c r="Z1125" s="50"/>
      <c r="AA1125" s="50"/>
      <c r="AB1125" s="50"/>
      <c r="AC1125" s="50"/>
      <c r="AD1125" s="50"/>
      <c r="AE1125" s="50"/>
    </row>
    <row r="1126" spans="19:31" ht="15">
      <c r="S1126" s="50"/>
      <c r="T1126" s="50"/>
      <c r="U1126" s="50"/>
      <c r="V1126" s="50"/>
      <c r="W1126" s="50"/>
      <c r="X1126" s="50"/>
      <c r="Y1126" s="50"/>
      <c r="Z1126" s="50"/>
      <c r="AA1126" s="50"/>
      <c r="AB1126" s="50"/>
      <c r="AC1126" s="50"/>
      <c r="AD1126" s="50"/>
      <c r="AE1126" s="50"/>
    </row>
    <row r="1127" spans="19:31" ht="15">
      <c r="S1127" s="50"/>
      <c r="T1127" s="50"/>
      <c r="U1127" s="50"/>
      <c r="V1127" s="50"/>
      <c r="W1127" s="50"/>
      <c r="X1127" s="50"/>
      <c r="Y1127" s="50"/>
      <c r="Z1127" s="50"/>
      <c r="AA1127" s="50"/>
      <c r="AB1127" s="50"/>
      <c r="AC1127" s="50"/>
      <c r="AD1127" s="50"/>
      <c r="AE1127" s="50"/>
    </row>
    <row r="1128" spans="19:31" ht="15">
      <c r="S1128" s="50"/>
      <c r="T1128" s="50"/>
      <c r="U1128" s="50"/>
      <c r="V1128" s="50"/>
      <c r="W1128" s="50"/>
      <c r="X1128" s="50"/>
      <c r="Y1128" s="50"/>
      <c r="Z1128" s="50"/>
      <c r="AA1128" s="50"/>
      <c r="AB1128" s="50"/>
      <c r="AC1128" s="50"/>
      <c r="AD1128" s="50"/>
      <c r="AE1128" s="50"/>
    </row>
    <row r="1129" spans="19:31" ht="15">
      <c r="S1129" s="50"/>
      <c r="T1129" s="50"/>
      <c r="U1129" s="50"/>
      <c r="V1129" s="50"/>
      <c r="W1129" s="50"/>
      <c r="X1129" s="50"/>
      <c r="Y1129" s="50"/>
      <c r="Z1129" s="50"/>
      <c r="AA1129" s="50"/>
      <c r="AB1129" s="50"/>
      <c r="AC1129" s="50"/>
      <c r="AD1129" s="50"/>
      <c r="AE1129" s="50"/>
    </row>
    <row r="1130" spans="19:31" ht="15">
      <c r="S1130" s="50"/>
      <c r="T1130" s="50"/>
      <c r="U1130" s="50"/>
      <c r="V1130" s="50"/>
      <c r="W1130" s="50"/>
      <c r="X1130" s="50"/>
      <c r="Y1130" s="50"/>
      <c r="Z1130" s="50"/>
      <c r="AA1130" s="50"/>
      <c r="AB1130" s="50"/>
      <c r="AC1130" s="50"/>
      <c r="AD1130" s="50"/>
      <c r="AE1130" s="50"/>
    </row>
    <row r="1131" spans="19:31" ht="15">
      <c r="S1131" s="50"/>
      <c r="T1131" s="50"/>
      <c r="U1131" s="50"/>
      <c r="V1131" s="50"/>
      <c r="W1131" s="50"/>
      <c r="X1131" s="50"/>
      <c r="Y1131" s="50"/>
      <c r="Z1131" s="50"/>
      <c r="AA1131" s="50"/>
      <c r="AB1131" s="50"/>
      <c r="AC1131" s="50"/>
      <c r="AD1131" s="50"/>
      <c r="AE1131" s="50"/>
    </row>
    <row r="1132" spans="19:31" ht="15">
      <c r="S1132" s="50"/>
      <c r="T1132" s="50"/>
      <c r="U1132" s="50"/>
      <c r="V1132" s="50"/>
      <c r="W1132" s="50"/>
      <c r="X1132" s="50"/>
      <c r="Y1132" s="50"/>
      <c r="Z1132" s="50"/>
      <c r="AA1132" s="50"/>
      <c r="AB1132" s="50"/>
      <c r="AC1132" s="50"/>
      <c r="AD1132" s="50"/>
      <c r="AE1132" s="50"/>
    </row>
    <row r="1133" spans="19:31" ht="15">
      <c r="S1133" s="50"/>
      <c r="T1133" s="50"/>
      <c r="U1133" s="50"/>
      <c r="V1133" s="50"/>
      <c r="W1133" s="50"/>
      <c r="X1133" s="50"/>
      <c r="Y1133" s="50"/>
      <c r="Z1133" s="50"/>
      <c r="AA1133" s="50"/>
      <c r="AB1133" s="50"/>
      <c r="AC1133" s="50"/>
      <c r="AD1133" s="50"/>
      <c r="AE1133" s="50"/>
    </row>
    <row r="1134" spans="19:31" ht="15">
      <c r="S1134" s="50"/>
      <c r="T1134" s="50"/>
      <c r="U1134" s="50"/>
      <c r="V1134" s="50"/>
      <c r="W1134" s="50"/>
      <c r="X1134" s="50"/>
      <c r="Y1134" s="50"/>
      <c r="Z1134" s="50"/>
      <c r="AA1134" s="50"/>
      <c r="AB1134" s="50"/>
      <c r="AC1134" s="50"/>
      <c r="AD1134" s="50"/>
      <c r="AE1134" s="50"/>
    </row>
    <row r="1135" spans="19:31" ht="15">
      <c r="S1135" s="50"/>
      <c r="T1135" s="50"/>
      <c r="U1135" s="50"/>
      <c r="V1135" s="50"/>
      <c r="W1135" s="50"/>
      <c r="X1135" s="50"/>
      <c r="Y1135" s="50"/>
      <c r="Z1135" s="50"/>
      <c r="AA1135" s="50"/>
      <c r="AB1135" s="50"/>
      <c r="AC1135" s="50"/>
      <c r="AD1135" s="50"/>
      <c r="AE1135" s="50"/>
    </row>
    <row r="1136" spans="19:31" ht="15">
      <c r="S1136" s="50"/>
      <c r="T1136" s="50"/>
      <c r="U1136" s="50"/>
      <c r="V1136" s="50"/>
      <c r="W1136" s="50"/>
      <c r="X1136" s="50"/>
      <c r="Y1136" s="50"/>
      <c r="Z1136" s="50"/>
      <c r="AA1136" s="50"/>
      <c r="AB1136" s="50"/>
      <c r="AC1136" s="50"/>
      <c r="AD1136" s="50"/>
      <c r="AE1136" s="50"/>
    </row>
    <row r="1137" spans="19:31" ht="15">
      <c r="S1137" s="50"/>
      <c r="T1137" s="50"/>
      <c r="U1137" s="50"/>
      <c r="V1137" s="50"/>
      <c r="W1137" s="50"/>
      <c r="X1137" s="50"/>
      <c r="Y1137" s="50"/>
      <c r="Z1137" s="50"/>
      <c r="AA1137" s="50"/>
      <c r="AB1137" s="50"/>
      <c r="AC1137" s="50"/>
      <c r="AD1137" s="50"/>
      <c r="AE1137" s="50"/>
    </row>
    <row r="1138" spans="19:31" ht="15">
      <c r="S1138" s="50"/>
      <c r="T1138" s="50"/>
      <c r="U1138" s="50"/>
      <c r="V1138" s="50"/>
      <c r="W1138" s="50"/>
      <c r="X1138" s="50"/>
      <c r="Y1138" s="50"/>
      <c r="Z1138" s="50"/>
      <c r="AA1138" s="50"/>
      <c r="AB1138" s="50"/>
      <c r="AC1138" s="50"/>
      <c r="AD1138" s="50"/>
      <c r="AE1138" s="50"/>
    </row>
    <row r="1139" spans="19:31" ht="15">
      <c r="S1139" s="50"/>
      <c r="T1139" s="50"/>
      <c r="U1139" s="50"/>
      <c r="V1139" s="50"/>
      <c r="W1139" s="50"/>
      <c r="X1139" s="50"/>
      <c r="Y1139" s="50"/>
      <c r="Z1139" s="50"/>
      <c r="AA1139" s="50"/>
      <c r="AB1139" s="50"/>
      <c r="AC1139" s="50"/>
      <c r="AD1139" s="50"/>
      <c r="AE1139" s="50"/>
    </row>
    <row r="1140" spans="19:31" ht="15">
      <c r="S1140" s="50"/>
      <c r="T1140" s="50"/>
      <c r="U1140" s="50"/>
      <c r="V1140" s="50"/>
      <c r="W1140" s="50"/>
      <c r="X1140" s="50"/>
      <c r="Y1140" s="50"/>
      <c r="Z1140" s="50"/>
      <c r="AA1140" s="50"/>
      <c r="AB1140" s="50"/>
      <c r="AC1140" s="50"/>
      <c r="AD1140" s="50"/>
      <c r="AE1140" s="50"/>
    </row>
    <row r="1141" spans="19:31" ht="15">
      <c r="S1141" s="50"/>
      <c r="T1141" s="50"/>
      <c r="U1141" s="50"/>
      <c r="V1141" s="50"/>
      <c r="W1141" s="50"/>
      <c r="X1141" s="50"/>
      <c r="Y1141" s="50"/>
      <c r="Z1141" s="50"/>
      <c r="AA1141" s="50"/>
      <c r="AB1141" s="50"/>
      <c r="AC1141" s="50"/>
      <c r="AD1141" s="50"/>
      <c r="AE1141" s="50"/>
    </row>
    <row r="1142" spans="19:31" ht="15">
      <c r="S1142" s="50"/>
      <c r="T1142" s="50"/>
      <c r="U1142" s="50"/>
      <c r="V1142" s="50"/>
      <c r="W1142" s="50"/>
      <c r="X1142" s="50"/>
      <c r="Y1142" s="50"/>
      <c r="Z1142" s="50"/>
      <c r="AA1142" s="50"/>
      <c r="AB1142" s="50"/>
      <c r="AC1142" s="50"/>
      <c r="AD1142" s="50"/>
      <c r="AE1142" s="50"/>
    </row>
    <row r="1143" spans="19:31" ht="15">
      <c r="S1143" s="50"/>
      <c r="T1143" s="50"/>
      <c r="U1143" s="50"/>
      <c r="V1143" s="50"/>
      <c r="W1143" s="50"/>
      <c r="X1143" s="50"/>
      <c r="Y1143" s="50"/>
      <c r="Z1143" s="50"/>
      <c r="AA1143" s="50"/>
      <c r="AB1143" s="50"/>
      <c r="AC1143" s="50"/>
      <c r="AD1143" s="50"/>
      <c r="AE1143" s="50"/>
    </row>
    <row r="1144" spans="19:31" ht="15">
      <c r="S1144" s="50"/>
      <c r="T1144" s="50"/>
      <c r="U1144" s="50"/>
      <c r="V1144" s="50"/>
      <c r="W1144" s="50"/>
      <c r="X1144" s="50"/>
      <c r="Y1144" s="50"/>
      <c r="Z1144" s="50"/>
      <c r="AA1144" s="50"/>
      <c r="AB1144" s="50"/>
      <c r="AC1144" s="50"/>
      <c r="AD1144" s="50"/>
      <c r="AE1144" s="50"/>
    </row>
    <row r="1145" spans="19:31" ht="15">
      <c r="S1145" s="50"/>
      <c r="T1145" s="50"/>
      <c r="U1145" s="50"/>
      <c r="V1145" s="50"/>
      <c r="W1145" s="50"/>
      <c r="X1145" s="50"/>
      <c r="Y1145" s="50"/>
      <c r="Z1145" s="50"/>
      <c r="AA1145" s="50"/>
      <c r="AB1145" s="50"/>
      <c r="AC1145" s="50"/>
      <c r="AD1145" s="50"/>
      <c r="AE1145" s="50"/>
    </row>
    <row r="1146" spans="19:31" ht="15">
      <c r="S1146" s="50"/>
      <c r="T1146" s="50"/>
      <c r="U1146" s="50"/>
      <c r="V1146" s="50"/>
      <c r="W1146" s="50"/>
      <c r="X1146" s="50"/>
      <c r="Y1146" s="50"/>
      <c r="Z1146" s="50"/>
      <c r="AA1146" s="50"/>
      <c r="AB1146" s="50"/>
      <c r="AC1146" s="50"/>
      <c r="AD1146" s="50"/>
      <c r="AE1146" s="50"/>
    </row>
    <row r="1147" spans="19:31" ht="15">
      <c r="S1147" s="50"/>
      <c r="T1147" s="50"/>
      <c r="U1147" s="50"/>
      <c r="V1147" s="50"/>
      <c r="W1147" s="50"/>
      <c r="X1147" s="50"/>
      <c r="Y1147" s="50"/>
      <c r="Z1147" s="50"/>
      <c r="AA1147" s="50"/>
      <c r="AB1147" s="50"/>
      <c r="AC1147" s="50"/>
      <c r="AD1147" s="50"/>
      <c r="AE1147" s="50"/>
    </row>
    <row r="1148" spans="19:31" ht="15">
      <c r="S1148" s="50"/>
      <c r="T1148" s="50"/>
      <c r="U1148" s="50"/>
      <c r="V1148" s="50"/>
      <c r="W1148" s="50"/>
      <c r="X1148" s="50"/>
      <c r="Y1148" s="50"/>
      <c r="Z1148" s="50"/>
      <c r="AA1148" s="50"/>
      <c r="AB1148" s="50"/>
      <c r="AC1148" s="50"/>
      <c r="AD1148" s="50"/>
      <c r="AE1148" s="50"/>
    </row>
    <row r="1149" spans="19:31" ht="15">
      <c r="S1149" s="50"/>
      <c r="T1149" s="50"/>
      <c r="U1149" s="50"/>
      <c r="V1149" s="50"/>
      <c r="W1149" s="50"/>
      <c r="X1149" s="50"/>
      <c r="Y1149" s="50"/>
      <c r="Z1149" s="50"/>
      <c r="AA1149" s="50"/>
      <c r="AB1149" s="50"/>
      <c r="AC1149" s="50"/>
      <c r="AD1149" s="50"/>
      <c r="AE1149" s="50"/>
    </row>
    <row r="1150" spans="19:31" ht="15">
      <c r="S1150" s="50"/>
      <c r="T1150" s="50"/>
      <c r="U1150" s="50"/>
      <c r="V1150" s="50"/>
      <c r="W1150" s="50"/>
      <c r="X1150" s="50"/>
      <c r="Y1150" s="50"/>
      <c r="Z1150" s="50"/>
      <c r="AA1150" s="50"/>
      <c r="AB1150" s="50"/>
      <c r="AC1150" s="50"/>
      <c r="AD1150" s="50"/>
      <c r="AE1150" s="50"/>
    </row>
    <row r="1151" spans="19:31" ht="15">
      <c r="S1151" s="50"/>
      <c r="T1151" s="50"/>
      <c r="U1151" s="50"/>
      <c r="V1151" s="50"/>
      <c r="W1151" s="50"/>
      <c r="X1151" s="50"/>
      <c r="Y1151" s="50"/>
      <c r="Z1151" s="50"/>
      <c r="AA1151" s="50"/>
      <c r="AB1151" s="50"/>
      <c r="AC1151" s="50"/>
      <c r="AD1151" s="50"/>
      <c r="AE1151" s="50"/>
    </row>
    <row r="1152" spans="19:31" ht="15">
      <c r="S1152" s="50"/>
      <c r="T1152" s="50"/>
      <c r="U1152" s="50"/>
      <c r="V1152" s="50"/>
      <c r="W1152" s="50"/>
      <c r="X1152" s="50"/>
      <c r="Y1152" s="50"/>
      <c r="Z1152" s="50"/>
      <c r="AA1152" s="50"/>
      <c r="AB1152" s="50"/>
      <c r="AC1152" s="50"/>
      <c r="AD1152" s="50"/>
      <c r="AE1152" s="50"/>
    </row>
    <row r="1153" spans="19:31" ht="15">
      <c r="S1153" s="50"/>
      <c r="T1153" s="50"/>
      <c r="U1153" s="50"/>
      <c r="V1153" s="50"/>
      <c r="W1153" s="50"/>
      <c r="X1153" s="50"/>
      <c r="Y1153" s="50"/>
      <c r="Z1153" s="50"/>
      <c r="AA1153" s="50"/>
      <c r="AB1153" s="50"/>
      <c r="AC1153" s="50"/>
      <c r="AD1153" s="50"/>
      <c r="AE1153" s="50"/>
    </row>
    <row r="1154" spans="19:31" ht="15">
      <c r="S1154" s="50"/>
      <c r="T1154" s="50"/>
      <c r="U1154" s="50"/>
      <c r="V1154" s="50"/>
      <c r="W1154" s="50"/>
      <c r="X1154" s="50"/>
      <c r="Y1154" s="50"/>
      <c r="Z1154" s="50"/>
      <c r="AA1154" s="50"/>
      <c r="AB1154" s="50"/>
      <c r="AC1154" s="50"/>
      <c r="AD1154" s="50"/>
      <c r="AE1154" s="50"/>
    </row>
    <row r="1155" spans="19:31" ht="15">
      <c r="S1155" s="50"/>
      <c r="T1155" s="50"/>
      <c r="U1155" s="50"/>
      <c r="V1155" s="50"/>
      <c r="W1155" s="50"/>
      <c r="X1155" s="50"/>
      <c r="Y1155" s="50"/>
      <c r="Z1155" s="50"/>
      <c r="AA1155" s="50"/>
      <c r="AB1155" s="50"/>
      <c r="AC1155" s="50"/>
      <c r="AD1155" s="50"/>
      <c r="AE1155" s="50"/>
    </row>
    <row r="1156" spans="19:31" ht="15">
      <c r="S1156" s="50"/>
      <c r="T1156" s="50"/>
      <c r="U1156" s="50"/>
      <c r="V1156" s="50"/>
      <c r="W1156" s="50"/>
      <c r="X1156" s="50"/>
      <c r="Y1156" s="50"/>
      <c r="Z1156" s="50"/>
      <c r="AA1156" s="50"/>
      <c r="AB1156" s="50"/>
      <c r="AC1156" s="50"/>
      <c r="AD1156" s="50"/>
      <c r="AE1156" s="50"/>
    </row>
    <row r="1157" spans="19:31" ht="15">
      <c r="S1157" s="50"/>
      <c r="T1157" s="50"/>
      <c r="U1157" s="50"/>
      <c r="V1157" s="50"/>
      <c r="W1157" s="50"/>
      <c r="X1157" s="50"/>
      <c r="Y1157" s="50"/>
      <c r="Z1157" s="50"/>
      <c r="AA1157" s="50"/>
      <c r="AB1157" s="50"/>
      <c r="AC1157" s="50"/>
      <c r="AD1157" s="50"/>
      <c r="AE1157" s="50"/>
    </row>
    <row r="1158" spans="19:31" ht="15">
      <c r="S1158" s="50"/>
      <c r="T1158" s="50"/>
      <c r="U1158" s="50"/>
      <c r="V1158" s="50"/>
      <c r="W1158" s="50"/>
      <c r="X1158" s="50"/>
      <c r="Y1158" s="50"/>
      <c r="Z1158" s="50"/>
      <c r="AA1158" s="50"/>
      <c r="AB1158" s="50"/>
      <c r="AC1158" s="50"/>
      <c r="AD1158" s="50"/>
      <c r="AE1158" s="50"/>
    </row>
    <row r="1159" spans="19:31" ht="15">
      <c r="S1159" s="50"/>
      <c r="T1159" s="50"/>
      <c r="U1159" s="50"/>
      <c r="V1159" s="50"/>
      <c r="W1159" s="50"/>
      <c r="X1159" s="50"/>
      <c r="Y1159" s="50"/>
      <c r="Z1159" s="50"/>
      <c r="AA1159" s="50"/>
      <c r="AB1159" s="50"/>
      <c r="AC1159" s="50"/>
      <c r="AD1159" s="50"/>
      <c r="AE1159" s="50"/>
    </row>
    <row r="1160" spans="19:31" ht="15">
      <c r="S1160" s="50"/>
      <c r="T1160" s="50"/>
      <c r="U1160" s="50"/>
      <c r="V1160" s="50"/>
      <c r="W1160" s="50"/>
      <c r="X1160" s="50"/>
      <c r="Y1160" s="50"/>
      <c r="Z1160" s="50"/>
      <c r="AA1160" s="50"/>
      <c r="AB1160" s="50"/>
      <c r="AC1160" s="50"/>
      <c r="AD1160" s="50"/>
      <c r="AE1160" s="50"/>
    </row>
    <row r="1161" spans="19:31" ht="15">
      <c r="S1161" s="50"/>
      <c r="T1161" s="50"/>
      <c r="U1161" s="50"/>
      <c r="V1161" s="50"/>
      <c r="W1161" s="50"/>
      <c r="X1161" s="50"/>
      <c r="Y1161" s="50"/>
      <c r="Z1161" s="50"/>
      <c r="AA1161" s="50"/>
      <c r="AB1161" s="50"/>
      <c r="AC1161" s="50"/>
      <c r="AD1161" s="50"/>
      <c r="AE1161" s="50"/>
    </row>
    <row r="1162" spans="19:31" ht="15">
      <c r="S1162" s="50"/>
      <c r="T1162" s="50"/>
      <c r="U1162" s="50"/>
      <c r="V1162" s="50"/>
      <c r="W1162" s="50"/>
      <c r="X1162" s="50"/>
      <c r="Y1162" s="50"/>
      <c r="Z1162" s="50"/>
      <c r="AA1162" s="50"/>
      <c r="AB1162" s="50"/>
      <c r="AC1162" s="50"/>
      <c r="AD1162" s="50"/>
      <c r="AE1162" s="50"/>
    </row>
    <row r="1163" spans="19:31" ht="15">
      <c r="S1163" s="50"/>
      <c r="T1163" s="50"/>
      <c r="U1163" s="50"/>
      <c r="V1163" s="50"/>
      <c r="W1163" s="50"/>
      <c r="X1163" s="50"/>
      <c r="Y1163" s="50"/>
      <c r="Z1163" s="50"/>
      <c r="AA1163" s="50"/>
      <c r="AB1163" s="50"/>
      <c r="AC1163" s="50"/>
      <c r="AD1163" s="50"/>
      <c r="AE1163" s="50"/>
    </row>
    <row r="1164" spans="19:31" ht="15">
      <c r="S1164" s="50"/>
      <c r="T1164" s="50"/>
      <c r="U1164" s="50"/>
      <c r="V1164" s="50"/>
      <c r="W1164" s="50"/>
      <c r="X1164" s="50"/>
      <c r="Y1164" s="50"/>
      <c r="Z1164" s="50"/>
      <c r="AA1164" s="50"/>
      <c r="AB1164" s="50"/>
      <c r="AC1164" s="50"/>
      <c r="AD1164" s="50"/>
      <c r="AE1164" s="50"/>
    </row>
    <row r="1165" spans="19:31" ht="15">
      <c r="S1165" s="50"/>
      <c r="T1165" s="50"/>
      <c r="U1165" s="50"/>
      <c r="V1165" s="50"/>
      <c r="W1165" s="50"/>
      <c r="X1165" s="50"/>
      <c r="Y1165" s="50"/>
      <c r="Z1165" s="50"/>
      <c r="AA1165" s="50"/>
      <c r="AB1165" s="50"/>
      <c r="AC1165" s="50"/>
      <c r="AD1165" s="50"/>
      <c r="AE1165" s="50"/>
    </row>
    <row r="1166" spans="19:31" ht="15">
      <c r="S1166" s="50"/>
      <c r="T1166" s="50"/>
      <c r="U1166" s="50"/>
      <c r="V1166" s="50"/>
      <c r="W1166" s="50"/>
      <c r="X1166" s="50"/>
      <c r="Y1166" s="50"/>
      <c r="Z1166" s="50"/>
      <c r="AA1166" s="50"/>
      <c r="AB1166" s="50"/>
      <c r="AC1166" s="50"/>
      <c r="AD1166" s="50"/>
      <c r="AE1166" s="50"/>
    </row>
    <row r="1167" spans="19:31" ht="15">
      <c r="S1167" s="50"/>
      <c r="T1167" s="50"/>
      <c r="U1167" s="50"/>
      <c r="V1167" s="50"/>
      <c r="W1167" s="50"/>
      <c r="X1167" s="50"/>
      <c r="Y1167" s="50"/>
      <c r="Z1167" s="50"/>
      <c r="AA1167" s="50"/>
      <c r="AB1167" s="50"/>
      <c r="AC1167" s="50"/>
      <c r="AD1167" s="50"/>
      <c r="AE1167" s="50"/>
    </row>
    <row r="1168" spans="19:31" ht="15">
      <c r="S1168" s="50"/>
      <c r="T1168" s="50"/>
      <c r="U1168" s="50"/>
      <c r="V1168" s="50"/>
      <c r="W1168" s="50"/>
      <c r="X1168" s="50"/>
      <c r="Y1168" s="50"/>
      <c r="Z1168" s="50"/>
      <c r="AA1168" s="50"/>
      <c r="AB1168" s="50"/>
      <c r="AC1168" s="50"/>
      <c r="AD1168" s="50"/>
      <c r="AE1168" s="50"/>
    </row>
    <row r="1169" spans="19:31" ht="15">
      <c r="S1169" s="50"/>
      <c r="T1169" s="50"/>
      <c r="U1169" s="50"/>
      <c r="V1169" s="50"/>
      <c r="W1169" s="50"/>
      <c r="X1169" s="50"/>
      <c r="Y1169" s="50"/>
      <c r="Z1169" s="50"/>
      <c r="AA1169" s="50"/>
      <c r="AB1169" s="50"/>
      <c r="AC1169" s="50"/>
      <c r="AD1169" s="50"/>
      <c r="AE1169" s="50"/>
    </row>
    <row r="1170" spans="19:31" ht="15">
      <c r="S1170" s="50"/>
      <c r="T1170" s="50"/>
      <c r="U1170" s="50"/>
      <c r="V1170" s="50"/>
      <c r="W1170" s="50"/>
      <c r="X1170" s="50"/>
      <c r="Y1170" s="50"/>
      <c r="Z1170" s="50"/>
      <c r="AA1170" s="50"/>
      <c r="AB1170" s="50"/>
      <c r="AC1170" s="50"/>
      <c r="AD1170" s="50"/>
      <c r="AE1170" s="50"/>
    </row>
    <row r="1171" spans="19:31" ht="15">
      <c r="S1171" s="50"/>
      <c r="T1171" s="50"/>
      <c r="U1171" s="50"/>
      <c r="V1171" s="50"/>
      <c r="W1171" s="50"/>
      <c r="X1171" s="50"/>
      <c r="Y1171" s="50"/>
      <c r="Z1171" s="50"/>
      <c r="AA1171" s="50"/>
      <c r="AB1171" s="50"/>
      <c r="AC1171" s="50"/>
      <c r="AD1171" s="50"/>
      <c r="AE1171" s="50"/>
    </row>
    <row r="1172" spans="19:31" ht="15">
      <c r="S1172" s="50"/>
      <c r="T1172" s="50"/>
      <c r="U1172" s="50"/>
      <c r="V1172" s="50"/>
      <c r="W1172" s="50"/>
      <c r="X1172" s="50"/>
      <c r="Y1172" s="50"/>
      <c r="Z1172" s="50"/>
      <c r="AA1172" s="50"/>
      <c r="AB1172" s="50"/>
      <c r="AC1172" s="50"/>
      <c r="AD1172" s="50"/>
      <c r="AE1172" s="50"/>
    </row>
    <row r="1173" spans="19:31" ht="15">
      <c r="S1173" s="50"/>
      <c r="T1173" s="50"/>
      <c r="U1173" s="50"/>
      <c r="V1173" s="50"/>
      <c r="W1173" s="50"/>
      <c r="X1173" s="50"/>
      <c r="Y1173" s="50"/>
      <c r="Z1173" s="50"/>
      <c r="AA1173" s="50"/>
      <c r="AB1173" s="50"/>
      <c r="AC1173" s="50"/>
      <c r="AD1173" s="50"/>
      <c r="AE1173" s="50"/>
    </row>
    <row r="1174" spans="19:31" ht="15">
      <c r="S1174" s="50"/>
      <c r="T1174" s="50"/>
      <c r="U1174" s="50"/>
      <c r="V1174" s="50"/>
      <c r="W1174" s="50"/>
      <c r="X1174" s="50"/>
      <c r="Y1174" s="50"/>
      <c r="Z1174" s="50"/>
      <c r="AA1174" s="50"/>
      <c r="AB1174" s="50"/>
      <c r="AC1174" s="50"/>
      <c r="AD1174" s="50"/>
      <c r="AE1174" s="50"/>
    </row>
    <row r="1175" spans="19:31" ht="15">
      <c r="S1175" s="50"/>
      <c r="T1175" s="50"/>
      <c r="U1175" s="50"/>
      <c r="V1175" s="50"/>
      <c r="W1175" s="50"/>
      <c r="X1175" s="50"/>
      <c r="Y1175" s="50"/>
      <c r="Z1175" s="50"/>
      <c r="AA1175" s="50"/>
      <c r="AB1175" s="50"/>
      <c r="AC1175" s="50"/>
      <c r="AD1175" s="50"/>
      <c r="AE1175" s="50"/>
    </row>
    <row r="1176" spans="19:31" ht="15">
      <c r="S1176" s="50"/>
      <c r="T1176" s="50"/>
      <c r="U1176" s="50"/>
      <c r="V1176" s="50"/>
      <c r="W1176" s="50"/>
      <c r="X1176" s="50"/>
      <c r="Y1176" s="50"/>
      <c r="Z1176" s="50"/>
      <c r="AA1176" s="50"/>
      <c r="AB1176" s="50"/>
      <c r="AC1176" s="50"/>
      <c r="AD1176" s="50"/>
      <c r="AE1176" s="50"/>
    </row>
    <row r="1177" spans="19:31" ht="15">
      <c r="S1177" s="50"/>
      <c r="T1177" s="50"/>
      <c r="U1177" s="50"/>
      <c r="V1177" s="50"/>
      <c r="W1177" s="50"/>
      <c r="X1177" s="50"/>
      <c r="Y1177" s="50"/>
      <c r="Z1177" s="50"/>
      <c r="AA1177" s="50"/>
      <c r="AB1177" s="50"/>
      <c r="AC1177" s="50"/>
      <c r="AD1177" s="50"/>
      <c r="AE1177" s="50"/>
    </row>
    <row r="1178" spans="19:31" ht="15">
      <c r="S1178" s="50"/>
      <c r="T1178" s="50"/>
      <c r="U1178" s="50"/>
      <c r="V1178" s="50"/>
      <c r="W1178" s="50"/>
      <c r="X1178" s="50"/>
      <c r="Y1178" s="50"/>
      <c r="Z1178" s="50"/>
      <c r="AA1178" s="50"/>
      <c r="AB1178" s="50"/>
      <c r="AC1178" s="50"/>
      <c r="AD1178" s="50"/>
      <c r="AE1178" s="50"/>
    </row>
    <row r="1179" spans="19:31" ht="15">
      <c r="S1179" s="50"/>
      <c r="T1179" s="50"/>
      <c r="U1179" s="50"/>
      <c r="V1179" s="50"/>
      <c r="W1179" s="50"/>
      <c r="X1179" s="50"/>
      <c r="Y1179" s="50"/>
      <c r="Z1179" s="50"/>
      <c r="AA1179" s="50"/>
      <c r="AB1179" s="50"/>
      <c r="AC1179" s="50"/>
      <c r="AD1179" s="50"/>
      <c r="AE1179" s="50"/>
    </row>
    <row r="1180" spans="19:31" ht="15">
      <c r="S1180" s="50"/>
      <c r="T1180" s="50"/>
      <c r="U1180" s="50"/>
      <c r="V1180" s="50"/>
      <c r="W1180" s="50"/>
      <c r="X1180" s="50"/>
      <c r="Y1180" s="50"/>
      <c r="Z1180" s="50"/>
      <c r="AA1180" s="50"/>
      <c r="AB1180" s="50"/>
      <c r="AC1180" s="50"/>
      <c r="AD1180" s="50"/>
      <c r="AE1180" s="50"/>
    </row>
    <row r="1181" spans="19:31" ht="15">
      <c r="S1181" s="50"/>
      <c r="T1181" s="50"/>
      <c r="U1181" s="50"/>
      <c r="V1181" s="50"/>
      <c r="W1181" s="50"/>
      <c r="X1181" s="50"/>
      <c r="Y1181" s="50"/>
      <c r="Z1181" s="50"/>
      <c r="AA1181" s="50"/>
      <c r="AB1181" s="50"/>
      <c r="AC1181" s="50"/>
      <c r="AD1181" s="50"/>
      <c r="AE1181" s="50"/>
    </row>
    <row r="1182" spans="19:31" ht="15">
      <c r="S1182" s="50"/>
      <c r="T1182" s="50"/>
      <c r="U1182" s="50"/>
      <c r="V1182" s="50"/>
      <c r="W1182" s="50"/>
      <c r="X1182" s="50"/>
      <c r="Y1182" s="50"/>
      <c r="Z1182" s="50"/>
      <c r="AA1182" s="50"/>
      <c r="AB1182" s="50"/>
      <c r="AC1182" s="50"/>
      <c r="AD1182" s="50"/>
      <c r="AE1182" s="50"/>
    </row>
    <row r="1183" spans="19:31" ht="15">
      <c r="S1183" s="50"/>
      <c r="T1183" s="50"/>
      <c r="U1183" s="50"/>
      <c r="V1183" s="50"/>
      <c r="W1183" s="50"/>
      <c r="X1183" s="50"/>
      <c r="Y1183" s="50"/>
      <c r="Z1183" s="50"/>
      <c r="AA1183" s="50"/>
      <c r="AB1183" s="50"/>
      <c r="AC1183" s="50"/>
      <c r="AD1183" s="50"/>
      <c r="AE1183" s="50"/>
    </row>
    <row r="1184" spans="19:31" ht="15">
      <c r="S1184" s="50"/>
      <c r="T1184" s="50"/>
      <c r="U1184" s="50"/>
      <c r="V1184" s="50"/>
      <c r="W1184" s="50"/>
      <c r="X1184" s="50"/>
      <c r="Y1184" s="50"/>
      <c r="Z1184" s="50"/>
      <c r="AA1184" s="50"/>
      <c r="AB1184" s="50"/>
      <c r="AC1184" s="50"/>
      <c r="AD1184" s="50"/>
      <c r="AE1184" s="50"/>
    </row>
    <row r="1185" spans="19:31" ht="15">
      <c r="S1185" s="50"/>
      <c r="T1185" s="50"/>
      <c r="U1185" s="50"/>
      <c r="V1185" s="50"/>
      <c r="W1185" s="50"/>
      <c r="X1185" s="50"/>
      <c r="Y1185" s="50"/>
      <c r="Z1185" s="50"/>
      <c r="AA1185" s="50"/>
      <c r="AB1185" s="50"/>
      <c r="AC1185" s="50"/>
      <c r="AD1185" s="50"/>
      <c r="AE1185" s="50"/>
    </row>
    <row r="1186" spans="19:31" ht="15">
      <c r="S1186" s="50"/>
      <c r="T1186" s="50"/>
      <c r="U1186" s="50"/>
      <c r="V1186" s="50"/>
      <c r="W1186" s="50"/>
      <c r="X1186" s="50"/>
      <c r="Y1186" s="50"/>
      <c r="Z1186" s="50"/>
      <c r="AA1186" s="50"/>
      <c r="AB1186" s="50"/>
      <c r="AC1186" s="50"/>
      <c r="AD1186" s="50"/>
      <c r="AE1186" s="50"/>
    </row>
    <row r="1187" spans="19:31" ht="15">
      <c r="S1187" s="50"/>
      <c r="T1187" s="50"/>
      <c r="U1187" s="50"/>
      <c r="V1187" s="50"/>
      <c r="W1187" s="50"/>
      <c r="X1187" s="50"/>
      <c r="Y1187" s="50"/>
      <c r="Z1187" s="50"/>
      <c r="AA1187" s="50"/>
      <c r="AB1187" s="50"/>
      <c r="AC1187" s="50"/>
      <c r="AD1187" s="50"/>
      <c r="AE1187" s="50"/>
    </row>
    <row r="1188" spans="19:31" ht="15">
      <c r="S1188" s="50"/>
      <c r="T1188" s="50"/>
      <c r="U1188" s="50"/>
      <c r="V1188" s="50"/>
      <c r="W1188" s="50"/>
      <c r="X1188" s="50"/>
      <c r="Y1188" s="50"/>
      <c r="Z1188" s="50"/>
      <c r="AA1188" s="50"/>
      <c r="AB1188" s="50"/>
      <c r="AC1188" s="50"/>
      <c r="AD1188" s="50"/>
      <c r="AE1188" s="50"/>
    </row>
    <row r="1189" spans="19:31" ht="15">
      <c r="S1189" s="50"/>
      <c r="T1189" s="50"/>
      <c r="U1189" s="50"/>
      <c r="V1189" s="50"/>
      <c r="W1189" s="50"/>
      <c r="X1189" s="50"/>
      <c r="Y1189" s="50"/>
      <c r="Z1189" s="50"/>
      <c r="AA1189" s="50"/>
      <c r="AB1189" s="50"/>
      <c r="AC1189" s="50"/>
      <c r="AD1189" s="50"/>
      <c r="AE1189" s="50"/>
    </row>
    <row r="1190" spans="19:31" ht="15">
      <c r="S1190" s="50"/>
      <c r="T1190" s="50"/>
      <c r="U1190" s="50"/>
      <c r="V1190" s="50"/>
      <c r="W1190" s="50"/>
      <c r="X1190" s="50"/>
      <c r="Y1190" s="50"/>
      <c r="Z1190" s="50"/>
      <c r="AA1190" s="50"/>
      <c r="AB1190" s="50"/>
      <c r="AC1190" s="50"/>
      <c r="AD1190" s="50"/>
      <c r="AE1190" s="50"/>
    </row>
    <row r="1191" spans="19:31" ht="15">
      <c r="S1191" s="50"/>
      <c r="T1191" s="50"/>
      <c r="U1191" s="50"/>
      <c r="V1191" s="50"/>
      <c r="W1191" s="50"/>
      <c r="X1191" s="50"/>
      <c r="Y1191" s="50"/>
      <c r="Z1191" s="50"/>
      <c r="AA1191" s="50"/>
      <c r="AB1191" s="50"/>
      <c r="AC1191" s="50"/>
      <c r="AD1191" s="50"/>
      <c r="AE1191" s="50"/>
    </row>
    <row r="1192" spans="19:31" ht="15">
      <c r="S1192" s="50"/>
      <c r="T1192" s="50"/>
      <c r="U1192" s="50"/>
      <c r="V1192" s="50"/>
      <c r="W1192" s="50"/>
      <c r="X1192" s="50"/>
      <c r="Y1192" s="50"/>
      <c r="Z1192" s="50"/>
      <c r="AA1192" s="50"/>
      <c r="AB1192" s="50"/>
      <c r="AC1192" s="50"/>
      <c r="AD1192" s="50"/>
      <c r="AE1192" s="50"/>
    </row>
    <row r="1193" spans="19:31" ht="15">
      <c r="S1193" s="50"/>
      <c r="T1193" s="50"/>
      <c r="U1193" s="50"/>
      <c r="V1193" s="50"/>
      <c r="W1193" s="50"/>
      <c r="X1193" s="50"/>
      <c r="Y1193" s="50"/>
      <c r="Z1193" s="50"/>
      <c r="AA1193" s="50"/>
      <c r="AB1193" s="50"/>
      <c r="AC1193" s="50"/>
      <c r="AD1193" s="50"/>
      <c r="AE1193" s="50"/>
    </row>
    <row r="1194" spans="19:31" ht="15">
      <c r="S1194" s="50"/>
      <c r="T1194" s="50"/>
      <c r="U1194" s="50"/>
      <c r="V1194" s="50"/>
      <c r="W1194" s="50"/>
      <c r="X1194" s="50"/>
      <c r="Y1194" s="50"/>
      <c r="Z1194" s="50"/>
      <c r="AA1194" s="50"/>
      <c r="AB1194" s="50"/>
      <c r="AC1194" s="50"/>
      <c r="AD1194" s="50"/>
      <c r="AE1194" s="50"/>
    </row>
    <row r="1195" spans="19:31" ht="15">
      <c r="S1195" s="50"/>
      <c r="T1195" s="50"/>
      <c r="U1195" s="50"/>
      <c r="V1195" s="50"/>
      <c r="W1195" s="50"/>
      <c r="X1195" s="50"/>
      <c r="Y1195" s="50"/>
      <c r="Z1195" s="50"/>
      <c r="AA1195" s="50"/>
      <c r="AB1195" s="50"/>
      <c r="AC1195" s="50"/>
      <c r="AD1195" s="50"/>
      <c r="AE1195" s="50"/>
    </row>
    <row r="1196" spans="19:31" ht="15">
      <c r="S1196" s="50"/>
      <c r="T1196" s="50"/>
      <c r="U1196" s="50"/>
      <c r="V1196" s="50"/>
      <c r="W1196" s="50"/>
      <c r="X1196" s="50"/>
      <c r="Y1196" s="50"/>
      <c r="Z1196" s="50"/>
      <c r="AA1196" s="50"/>
      <c r="AB1196" s="50"/>
      <c r="AC1196" s="50"/>
      <c r="AD1196" s="50"/>
      <c r="AE1196" s="50"/>
    </row>
    <row r="1197" spans="19:31" ht="15">
      <c r="S1197" s="50"/>
      <c r="T1197" s="50"/>
      <c r="U1197" s="50"/>
      <c r="V1197" s="50"/>
      <c r="W1197" s="50"/>
      <c r="X1197" s="50"/>
      <c r="Y1197" s="50"/>
      <c r="Z1197" s="50"/>
      <c r="AA1197" s="50"/>
      <c r="AB1197" s="50"/>
      <c r="AC1197" s="50"/>
      <c r="AD1197" s="50"/>
      <c r="AE1197" s="50"/>
    </row>
    <row r="1198" spans="19:31" ht="15">
      <c r="S1198" s="50"/>
      <c r="T1198" s="50"/>
      <c r="U1198" s="50"/>
      <c r="V1198" s="50"/>
      <c r="W1198" s="50"/>
      <c r="X1198" s="50"/>
      <c r="Y1198" s="50"/>
      <c r="Z1198" s="50"/>
      <c r="AA1198" s="50"/>
      <c r="AB1198" s="50"/>
      <c r="AC1198" s="50"/>
      <c r="AD1198" s="50"/>
      <c r="AE1198" s="50"/>
    </row>
    <row r="1199" spans="19:31" ht="15">
      <c r="S1199" s="50"/>
      <c r="T1199" s="50"/>
      <c r="U1199" s="50"/>
      <c r="V1199" s="50"/>
      <c r="W1199" s="50"/>
      <c r="X1199" s="50"/>
      <c r="Y1199" s="50"/>
      <c r="Z1199" s="50"/>
      <c r="AA1199" s="50"/>
      <c r="AB1199" s="50"/>
      <c r="AC1199" s="50"/>
      <c r="AD1199" s="50"/>
      <c r="AE1199" s="50"/>
    </row>
    <row r="1200" spans="19:31" ht="15">
      <c r="S1200" s="50"/>
      <c r="T1200" s="50"/>
      <c r="U1200" s="50"/>
      <c r="V1200" s="50"/>
      <c r="W1200" s="50"/>
      <c r="X1200" s="50"/>
      <c r="Y1200" s="50"/>
      <c r="Z1200" s="50"/>
      <c r="AA1200" s="50"/>
      <c r="AB1200" s="50"/>
      <c r="AC1200" s="50"/>
      <c r="AD1200" s="50"/>
      <c r="AE1200" s="50"/>
    </row>
    <row r="1201" spans="19:31" ht="15">
      <c r="S1201" s="50"/>
      <c r="T1201" s="50"/>
      <c r="U1201" s="50"/>
      <c r="V1201" s="50"/>
      <c r="W1201" s="50"/>
      <c r="X1201" s="50"/>
      <c r="Y1201" s="50"/>
      <c r="Z1201" s="50"/>
      <c r="AA1201" s="50"/>
      <c r="AB1201" s="50"/>
      <c r="AC1201" s="50"/>
      <c r="AD1201" s="50"/>
      <c r="AE1201" s="50"/>
    </row>
    <row r="1202" spans="19:31" ht="15">
      <c r="S1202" s="50"/>
      <c r="T1202" s="50"/>
      <c r="U1202" s="50"/>
      <c r="V1202" s="50"/>
      <c r="W1202" s="50"/>
      <c r="X1202" s="50"/>
      <c r="Y1202" s="50"/>
      <c r="Z1202" s="50"/>
      <c r="AA1202" s="50"/>
      <c r="AB1202" s="50"/>
      <c r="AC1202" s="50"/>
      <c r="AD1202" s="50"/>
      <c r="AE1202" s="50"/>
    </row>
    <row r="1203" spans="19:31" ht="15">
      <c r="S1203" s="50"/>
      <c r="T1203" s="50"/>
      <c r="U1203" s="50"/>
      <c r="V1203" s="50"/>
      <c r="W1203" s="50"/>
      <c r="X1203" s="50"/>
      <c r="Y1203" s="50"/>
      <c r="Z1203" s="50"/>
      <c r="AA1203" s="50"/>
      <c r="AB1203" s="50"/>
      <c r="AC1203" s="50"/>
      <c r="AD1203" s="50"/>
      <c r="AE1203" s="50"/>
    </row>
    <row r="1204" spans="19:31" ht="15">
      <c r="S1204" s="50"/>
      <c r="T1204" s="50"/>
      <c r="U1204" s="50"/>
      <c r="V1204" s="50"/>
      <c r="W1204" s="50"/>
      <c r="X1204" s="50"/>
      <c r="Y1204" s="50"/>
      <c r="Z1204" s="50"/>
      <c r="AA1204" s="50"/>
      <c r="AB1204" s="50"/>
      <c r="AC1204" s="50"/>
      <c r="AD1204" s="50"/>
      <c r="AE1204" s="50"/>
    </row>
    <row r="1205" spans="19:31" ht="15">
      <c r="S1205" s="50"/>
      <c r="T1205" s="50"/>
      <c r="U1205" s="50"/>
      <c r="V1205" s="50"/>
      <c r="W1205" s="50"/>
      <c r="X1205" s="50"/>
      <c r="Y1205" s="50"/>
      <c r="Z1205" s="50"/>
      <c r="AA1205" s="50"/>
      <c r="AB1205" s="50"/>
      <c r="AC1205" s="50"/>
      <c r="AD1205" s="50"/>
      <c r="AE1205" s="50"/>
    </row>
    <row r="1206" spans="19:31" ht="15">
      <c r="S1206" s="50"/>
      <c r="T1206" s="50"/>
      <c r="U1206" s="50"/>
      <c r="V1206" s="50"/>
      <c r="W1206" s="50"/>
      <c r="X1206" s="50"/>
      <c r="Y1206" s="50"/>
      <c r="Z1206" s="50"/>
      <c r="AA1206" s="50"/>
      <c r="AB1206" s="50"/>
      <c r="AC1206" s="50"/>
      <c r="AD1206" s="50"/>
      <c r="AE1206" s="50"/>
    </row>
    <row r="1207" spans="19:31" ht="15">
      <c r="S1207" s="50"/>
      <c r="T1207" s="50"/>
      <c r="U1207" s="50"/>
      <c r="V1207" s="50"/>
      <c r="W1207" s="50"/>
      <c r="X1207" s="50"/>
      <c r="Y1207" s="50"/>
      <c r="Z1207" s="50"/>
      <c r="AA1207" s="50"/>
      <c r="AB1207" s="50"/>
      <c r="AC1207" s="50"/>
      <c r="AD1207" s="50"/>
      <c r="AE1207" s="50"/>
    </row>
    <row r="1208" spans="19:31" ht="15">
      <c r="S1208" s="50"/>
      <c r="T1208" s="50"/>
      <c r="U1208" s="50"/>
      <c r="V1208" s="50"/>
      <c r="W1208" s="50"/>
      <c r="X1208" s="50"/>
      <c r="Y1208" s="50"/>
      <c r="Z1208" s="50"/>
      <c r="AA1208" s="50"/>
      <c r="AB1208" s="50"/>
      <c r="AC1208" s="50"/>
      <c r="AD1208" s="50"/>
      <c r="AE1208" s="50"/>
    </row>
    <row r="1209" spans="19:31" ht="15">
      <c r="S1209" s="50"/>
      <c r="T1209" s="50"/>
      <c r="U1209" s="50"/>
      <c r="V1209" s="50"/>
      <c r="W1209" s="50"/>
      <c r="X1209" s="50"/>
      <c r="Y1209" s="50"/>
      <c r="Z1209" s="50"/>
      <c r="AA1209" s="50"/>
      <c r="AB1209" s="50"/>
      <c r="AC1209" s="50"/>
      <c r="AD1209" s="50"/>
      <c r="AE1209" s="50"/>
    </row>
    <row r="1210" spans="19:31" ht="15">
      <c r="S1210" s="50"/>
      <c r="T1210" s="50"/>
      <c r="U1210" s="50"/>
      <c r="V1210" s="50"/>
      <c r="W1210" s="50"/>
      <c r="X1210" s="50"/>
      <c r="Y1210" s="50"/>
      <c r="Z1210" s="50"/>
      <c r="AA1210" s="50"/>
      <c r="AB1210" s="50"/>
      <c r="AC1210" s="50"/>
      <c r="AD1210" s="50"/>
      <c r="AE1210" s="50"/>
    </row>
    <row r="1211" spans="19:31" ht="15">
      <c r="S1211" s="50"/>
      <c r="T1211" s="50"/>
      <c r="U1211" s="50"/>
      <c r="V1211" s="50"/>
      <c r="W1211" s="50"/>
      <c r="X1211" s="50"/>
      <c r="Y1211" s="50"/>
      <c r="Z1211" s="50"/>
      <c r="AA1211" s="50"/>
      <c r="AB1211" s="50"/>
      <c r="AC1211" s="50"/>
      <c r="AD1211" s="50"/>
      <c r="AE1211" s="50"/>
    </row>
    <row r="1212" spans="19:31" ht="15">
      <c r="S1212" s="50"/>
      <c r="T1212" s="50"/>
      <c r="U1212" s="50"/>
      <c r="V1212" s="50"/>
      <c r="W1212" s="50"/>
      <c r="X1212" s="50"/>
      <c r="Y1212" s="50"/>
      <c r="Z1212" s="50"/>
      <c r="AA1212" s="50"/>
      <c r="AB1212" s="50"/>
      <c r="AC1212" s="50"/>
      <c r="AD1212" s="50"/>
      <c r="AE1212" s="50"/>
    </row>
    <row r="1213" spans="19:31" ht="15">
      <c r="S1213" s="50"/>
      <c r="T1213" s="50"/>
      <c r="U1213" s="50"/>
      <c r="V1213" s="50"/>
      <c r="W1213" s="50"/>
      <c r="X1213" s="50"/>
      <c r="Y1213" s="50"/>
      <c r="Z1213" s="50"/>
      <c r="AA1213" s="50"/>
      <c r="AB1213" s="50"/>
      <c r="AC1213" s="50"/>
      <c r="AD1213" s="50"/>
      <c r="AE1213" s="50"/>
    </row>
    <row r="1214" spans="19:31" ht="15">
      <c r="S1214" s="50"/>
      <c r="T1214" s="50"/>
      <c r="U1214" s="50"/>
      <c r="V1214" s="50"/>
      <c r="W1214" s="50"/>
      <c r="X1214" s="50"/>
      <c r="Y1214" s="50"/>
      <c r="Z1214" s="50"/>
      <c r="AA1214" s="50"/>
      <c r="AB1214" s="50"/>
      <c r="AC1214" s="50"/>
      <c r="AD1214" s="50"/>
      <c r="AE1214" s="50"/>
    </row>
    <row r="1215" spans="19:31" ht="15">
      <c r="S1215" s="50"/>
      <c r="T1215" s="50"/>
      <c r="U1215" s="50"/>
      <c r="V1215" s="50"/>
      <c r="W1215" s="50"/>
      <c r="X1215" s="50"/>
      <c r="Y1215" s="50"/>
      <c r="Z1215" s="50"/>
      <c r="AA1215" s="50"/>
      <c r="AB1215" s="50"/>
      <c r="AC1215" s="50"/>
      <c r="AD1215" s="50"/>
      <c r="AE1215" s="50"/>
    </row>
    <row r="1216" spans="19:31" ht="15">
      <c r="S1216" s="50"/>
      <c r="T1216" s="50"/>
      <c r="U1216" s="50"/>
      <c r="V1216" s="50"/>
      <c r="W1216" s="50"/>
      <c r="X1216" s="50"/>
      <c r="Y1216" s="50"/>
      <c r="Z1216" s="50"/>
      <c r="AA1216" s="50"/>
      <c r="AB1216" s="50"/>
      <c r="AC1216" s="50"/>
      <c r="AD1216" s="50"/>
      <c r="AE1216" s="50"/>
    </row>
    <row r="1217" spans="19:31" ht="15">
      <c r="S1217" s="50"/>
      <c r="T1217" s="50"/>
      <c r="U1217" s="50"/>
      <c r="V1217" s="50"/>
      <c r="W1217" s="50"/>
      <c r="X1217" s="50"/>
      <c r="Y1217" s="50"/>
      <c r="Z1217" s="50"/>
      <c r="AA1217" s="50"/>
      <c r="AB1217" s="50"/>
      <c r="AC1217" s="50"/>
      <c r="AD1217" s="50"/>
      <c r="AE1217" s="50"/>
    </row>
    <row r="1218" spans="19:31" ht="15">
      <c r="S1218" s="50"/>
      <c r="T1218" s="50"/>
      <c r="U1218" s="50"/>
      <c r="V1218" s="50"/>
      <c r="W1218" s="50"/>
      <c r="X1218" s="50"/>
      <c r="Y1218" s="50"/>
      <c r="Z1218" s="50"/>
      <c r="AA1218" s="50"/>
      <c r="AB1218" s="50"/>
      <c r="AC1218" s="50"/>
      <c r="AD1218" s="50"/>
      <c r="AE1218" s="50"/>
    </row>
    <row r="1219" spans="19:31" ht="15">
      <c r="S1219" s="50"/>
      <c r="T1219" s="50"/>
      <c r="U1219" s="50"/>
      <c r="V1219" s="50"/>
      <c r="W1219" s="50"/>
      <c r="X1219" s="50"/>
      <c r="Y1219" s="50"/>
      <c r="Z1219" s="50"/>
      <c r="AA1219" s="50"/>
      <c r="AB1219" s="50"/>
      <c r="AC1219" s="50"/>
      <c r="AD1219" s="50"/>
      <c r="AE1219" s="50"/>
    </row>
    <row r="1220" spans="19:31" ht="15">
      <c r="S1220" s="50"/>
      <c r="T1220" s="50"/>
      <c r="U1220" s="50"/>
      <c r="V1220" s="50"/>
      <c r="W1220" s="50"/>
      <c r="X1220" s="50"/>
      <c r="Y1220" s="50"/>
      <c r="Z1220" s="50"/>
      <c r="AA1220" s="50"/>
      <c r="AB1220" s="50"/>
      <c r="AC1220" s="50"/>
      <c r="AD1220" s="50"/>
      <c r="AE1220" s="50"/>
    </row>
    <row r="1221" spans="19:31" ht="15">
      <c r="S1221" s="50"/>
      <c r="T1221" s="50"/>
      <c r="U1221" s="50"/>
      <c r="V1221" s="50"/>
      <c r="W1221" s="50"/>
      <c r="X1221" s="50"/>
      <c r="Y1221" s="50"/>
      <c r="Z1221" s="50"/>
      <c r="AA1221" s="50"/>
      <c r="AB1221" s="50"/>
      <c r="AC1221" s="50"/>
      <c r="AD1221" s="50"/>
      <c r="AE1221" s="50"/>
    </row>
    <row r="1222" spans="19:31" ht="15">
      <c r="S1222" s="50"/>
      <c r="T1222" s="50"/>
      <c r="U1222" s="50"/>
      <c r="V1222" s="50"/>
      <c r="W1222" s="50"/>
      <c r="X1222" s="50"/>
      <c r="Y1222" s="50"/>
      <c r="Z1222" s="50"/>
      <c r="AA1222" s="50"/>
      <c r="AB1222" s="50"/>
      <c r="AC1222" s="50"/>
      <c r="AD1222" s="50"/>
      <c r="AE1222" s="50"/>
    </row>
    <row r="1223" spans="19:31" ht="15">
      <c r="S1223" s="50"/>
      <c r="T1223" s="50"/>
      <c r="U1223" s="50"/>
      <c r="V1223" s="50"/>
      <c r="W1223" s="50"/>
      <c r="X1223" s="50"/>
      <c r="Y1223" s="50"/>
      <c r="Z1223" s="50"/>
      <c r="AA1223" s="50"/>
      <c r="AB1223" s="50"/>
      <c r="AC1223" s="50"/>
      <c r="AD1223" s="50"/>
      <c r="AE1223" s="50"/>
    </row>
    <row r="1224" spans="19:31" ht="15">
      <c r="S1224" s="50"/>
      <c r="T1224" s="50"/>
      <c r="U1224" s="50"/>
      <c r="V1224" s="50"/>
      <c r="W1224" s="50"/>
      <c r="X1224" s="50"/>
      <c r="Y1224" s="50"/>
      <c r="Z1224" s="50"/>
      <c r="AA1224" s="50"/>
      <c r="AB1224" s="50"/>
      <c r="AC1224" s="50"/>
      <c r="AD1224" s="50"/>
      <c r="AE1224" s="50"/>
    </row>
    <row r="1225" spans="19:31" ht="15">
      <c r="S1225" s="50"/>
      <c r="T1225" s="50"/>
      <c r="U1225" s="50"/>
      <c r="V1225" s="50"/>
      <c r="W1225" s="50"/>
      <c r="X1225" s="50"/>
      <c r="Y1225" s="50"/>
      <c r="Z1225" s="50"/>
      <c r="AA1225" s="50"/>
      <c r="AB1225" s="50"/>
      <c r="AC1225" s="50"/>
      <c r="AD1225" s="50"/>
      <c r="AE1225" s="50"/>
    </row>
    <row r="1226" spans="19:31" ht="15">
      <c r="S1226" s="50"/>
      <c r="T1226" s="50"/>
      <c r="U1226" s="50"/>
      <c r="V1226" s="50"/>
      <c r="W1226" s="50"/>
      <c r="X1226" s="50"/>
      <c r="Y1226" s="50"/>
      <c r="Z1226" s="50"/>
      <c r="AA1226" s="50"/>
      <c r="AB1226" s="50"/>
      <c r="AC1226" s="50"/>
      <c r="AD1226" s="50"/>
      <c r="AE1226" s="50"/>
    </row>
    <row r="1227" spans="19:31" ht="15">
      <c r="S1227" s="50"/>
      <c r="T1227" s="50"/>
      <c r="U1227" s="50"/>
      <c r="V1227" s="50"/>
      <c r="W1227" s="50"/>
      <c r="X1227" s="50"/>
      <c r="Y1227" s="50"/>
      <c r="Z1227" s="50"/>
      <c r="AA1227" s="50"/>
      <c r="AB1227" s="50"/>
      <c r="AC1227" s="50"/>
      <c r="AD1227" s="50"/>
      <c r="AE1227" s="50"/>
    </row>
    <row r="1228" spans="19:31" ht="15">
      <c r="S1228" s="50"/>
      <c r="T1228" s="50"/>
      <c r="U1228" s="50"/>
      <c r="V1228" s="50"/>
      <c r="W1228" s="50"/>
      <c r="X1228" s="50"/>
      <c r="Y1228" s="50"/>
      <c r="Z1228" s="50"/>
      <c r="AA1228" s="50"/>
      <c r="AB1228" s="50"/>
      <c r="AC1228" s="50"/>
      <c r="AD1228" s="50"/>
      <c r="AE1228" s="50"/>
    </row>
    <row r="1229" spans="19:31" ht="15">
      <c r="S1229" s="50"/>
      <c r="T1229" s="50"/>
      <c r="U1229" s="50"/>
      <c r="V1229" s="50"/>
      <c r="W1229" s="50"/>
      <c r="X1229" s="50"/>
      <c r="Y1229" s="50"/>
      <c r="Z1229" s="50"/>
      <c r="AA1229" s="50"/>
      <c r="AB1229" s="50"/>
      <c r="AC1229" s="50"/>
      <c r="AD1229" s="50"/>
      <c r="AE1229" s="50"/>
    </row>
    <row r="1230" spans="19:31" ht="15">
      <c r="S1230" s="50"/>
      <c r="T1230" s="50"/>
      <c r="U1230" s="50"/>
      <c r="V1230" s="50"/>
      <c r="W1230" s="50"/>
      <c r="X1230" s="50"/>
      <c r="Y1230" s="50"/>
      <c r="Z1230" s="50"/>
      <c r="AA1230" s="50"/>
      <c r="AB1230" s="50"/>
      <c r="AC1230" s="50"/>
      <c r="AD1230" s="50"/>
      <c r="AE1230" s="50"/>
    </row>
    <row r="1231" spans="19:31" ht="15">
      <c r="S1231" s="50"/>
      <c r="T1231" s="50"/>
      <c r="U1231" s="50"/>
      <c r="V1231" s="50"/>
      <c r="W1231" s="50"/>
      <c r="X1231" s="50"/>
      <c r="Y1231" s="50"/>
      <c r="Z1231" s="50"/>
      <c r="AA1231" s="50"/>
      <c r="AB1231" s="50"/>
      <c r="AC1231" s="50"/>
      <c r="AD1231" s="50"/>
      <c r="AE1231" s="50"/>
    </row>
    <row r="1232" spans="19:31" ht="15">
      <c r="S1232" s="50"/>
      <c r="T1232" s="50"/>
      <c r="U1232" s="50"/>
      <c r="V1232" s="50"/>
      <c r="W1232" s="50"/>
      <c r="X1232" s="50"/>
      <c r="Y1232" s="50"/>
      <c r="Z1232" s="50"/>
      <c r="AA1232" s="50"/>
      <c r="AB1232" s="50"/>
      <c r="AC1232" s="50"/>
      <c r="AD1232" s="50"/>
      <c r="AE1232" s="50"/>
    </row>
    <row r="1233" spans="19:31" ht="15">
      <c r="S1233" s="50"/>
      <c r="T1233" s="50"/>
      <c r="U1233" s="50"/>
      <c r="V1233" s="50"/>
      <c r="W1233" s="50"/>
      <c r="X1233" s="50"/>
      <c r="Y1233" s="50"/>
      <c r="Z1233" s="50"/>
      <c r="AA1233" s="50"/>
      <c r="AB1233" s="50"/>
      <c r="AC1233" s="50"/>
      <c r="AD1233" s="50"/>
      <c r="AE1233" s="50"/>
    </row>
    <row r="1234" spans="19:31" ht="15">
      <c r="S1234" s="50"/>
      <c r="T1234" s="50"/>
      <c r="U1234" s="50"/>
      <c r="V1234" s="50"/>
      <c r="W1234" s="50"/>
      <c r="X1234" s="50"/>
      <c r="Y1234" s="50"/>
      <c r="Z1234" s="50"/>
      <c r="AA1234" s="50"/>
      <c r="AB1234" s="50"/>
      <c r="AC1234" s="50"/>
      <c r="AD1234" s="50"/>
      <c r="AE1234" s="50"/>
    </row>
    <row r="1235" spans="19:31" ht="15">
      <c r="S1235" s="50"/>
      <c r="T1235" s="50"/>
      <c r="U1235" s="50"/>
      <c r="V1235" s="50"/>
      <c r="W1235" s="50"/>
      <c r="X1235" s="50"/>
      <c r="Y1235" s="50"/>
      <c r="Z1235" s="50"/>
      <c r="AA1235" s="50"/>
      <c r="AB1235" s="50"/>
      <c r="AC1235" s="50"/>
      <c r="AD1235" s="50"/>
      <c r="AE1235" s="50"/>
    </row>
    <row r="1236" spans="19:31" ht="15">
      <c r="S1236" s="50"/>
      <c r="T1236" s="50"/>
      <c r="U1236" s="50"/>
      <c r="V1236" s="50"/>
      <c r="W1236" s="50"/>
      <c r="X1236" s="50"/>
      <c r="Y1236" s="50"/>
      <c r="Z1236" s="50"/>
      <c r="AA1236" s="50"/>
      <c r="AB1236" s="50"/>
      <c r="AC1236" s="50"/>
      <c r="AD1236" s="50"/>
      <c r="AE1236" s="50"/>
    </row>
    <row r="1237" spans="19:31" ht="15">
      <c r="S1237" s="50"/>
      <c r="T1237" s="50"/>
      <c r="U1237" s="50"/>
      <c r="V1237" s="50"/>
      <c r="W1237" s="50"/>
      <c r="X1237" s="50"/>
      <c r="Y1237" s="50"/>
      <c r="Z1237" s="50"/>
      <c r="AA1237" s="50"/>
      <c r="AB1237" s="50"/>
      <c r="AC1237" s="50"/>
      <c r="AD1237" s="50"/>
      <c r="AE1237" s="50"/>
    </row>
    <row r="1238" spans="19:31" ht="15">
      <c r="S1238" s="50"/>
      <c r="T1238" s="50"/>
      <c r="U1238" s="50"/>
      <c r="V1238" s="50"/>
      <c r="W1238" s="50"/>
      <c r="X1238" s="50"/>
      <c r="Y1238" s="50"/>
      <c r="Z1238" s="50"/>
      <c r="AA1238" s="50"/>
      <c r="AB1238" s="50"/>
      <c r="AC1238" s="50"/>
      <c r="AD1238" s="50"/>
      <c r="AE1238" s="50"/>
    </row>
    <row r="1239" spans="19:31" ht="15">
      <c r="S1239" s="50"/>
      <c r="T1239" s="50"/>
      <c r="U1239" s="50"/>
      <c r="V1239" s="50"/>
      <c r="W1239" s="50"/>
      <c r="X1239" s="50"/>
      <c r="Y1239" s="50"/>
      <c r="Z1239" s="50"/>
      <c r="AA1239" s="50"/>
      <c r="AB1239" s="50"/>
      <c r="AC1239" s="50"/>
      <c r="AD1239" s="50"/>
      <c r="AE1239" s="50"/>
    </row>
    <row r="1240" spans="19:31" ht="15">
      <c r="S1240" s="50"/>
      <c r="T1240" s="50"/>
      <c r="U1240" s="50"/>
      <c r="V1240" s="50"/>
      <c r="W1240" s="50"/>
      <c r="X1240" s="50"/>
      <c r="Y1240" s="50"/>
      <c r="Z1240" s="50"/>
      <c r="AA1240" s="50"/>
      <c r="AB1240" s="50"/>
      <c r="AC1240" s="50"/>
      <c r="AD1240" s="50"/>
      <c r="AE1240" s="50"/>
    </row>
    <row r="1241" spans="19:31" ht="15">
      <c r="S1241" s="50"/>
      <c r="T1241" s="50"/>
      <c r="U1241" s="50"/>
      <c r="V1241" s="50"/>
      <c r="W1241" s="50"/>
      <c r="X1241" s="50"/>
      <c r="Y1241" s="50"/>
      <c r="Z1241" s="50"/>
      <c r="AA1241" s="50"/>
      <c r="AB1241" s="50"/>
      <c r="AC1241" s="50"/>
      <c r="AD1241" s="50"/>
      <c r="AE1241" s="50"/>
    </row>
    <row r="1242" spans="19:31" ht="15">
      <c r="S1242" s="50"/>
      <c r="T1242" s="50"/>
      <c r="U1242" s="50"/>
      <c r="V1242" s="50"/>
      <c r="W1242" s="50"/>
      <c r="X1242" s="50"/>
      <c r="Y1242" s="50"/>
      <c r="Z1242" s="50"/>
      <c r="AA1242" s="50"/>
      <c r="AB1242" s="50"/>
      <c r="AC1242" s="50"/>
      <c r="AD1242" s="50"/>
      <c r="AE1242" s="50"/>
    </row>
    <row r="1243" spans="19:31" ht="15">
      <c r="S1243" s="50"/>
      <c r="T1243" s="50"/>
      <c r="U1243" s="50"/>
      <c r="V1243" s="50"/>
      <c r="W1243" s="50"/>
      <c r="X1243" s="50"/>
      <c r="Y1243" s="50"/>
      <c r="Z1243" s="50"/>
      <c r="AA1243" s="50"/>
      <c r="AB1243" s="50"/>
      <c r="AC1243" s="50"/>
      <c r="AD1243" s="50"/>
      <c r="AE1243" s="50"/>
    </row>
    <row r="1244" spans="19:31" ht="15">
      <c r="S1244" s="50"/>
      <c r="T1244" s="50"/>
      <c r="U1244" s="50"/>
      <c r="V1244" s="50"/>
      <c r="W1244" s="50"/>
      <c r="X1244" s="50"/>
      <c r="Y1244" s="50"/>
      <c r="Z1244" s="50"/>
      <c r="AA1244" s="50"/>
      <c r="AB1244" s="50"/>
      <c r="AC1244" s="50"/>
      <c r="AD1244" s="50"/>
      <c r="AE1244" s="50"/>
    </row>
    <row r="1245" spans="19:31" ht="15">
      <c r="S1245" s="50"/>
      <c r="T1245" s="50"/>
      <c r="U1245" s="50"/>
      <c r="V1245" s="50"/>
      <c r="W1245" s="50"/>
      <c r="X1245" s="50"/>
      <c r="Y1245" s="50"/>
      <c r="Z1245" s="50"/>
      <c r="AA1245" s="50"/>
      <c r="AB1245" s="50"/>
      <c r="AC1245" s="50"/>
      <c r="AD1245" s="50"/>
      <c r="AE1245" s="50"/>
    </row>
    <row r="1246" spans="19:31" ht="15">
      <c r="S1246" s="50"/>
      <c r="T1246" s="50"/>
      <c r="U1246" s="50"/>
      <c r="V1246" s="50"/>
      <c r="W1246" s="50"/>
      <c r="X1246" s="50"/>
      <c r="Y1246" s="50"/>
      <c r="Z1246" s="50"/>
      <c r="AA1246" s="50"/>
      <c r="AB1246" s="50"/>
      <c r="AC1246" s="50"/>
      <c r="AD1246" s="50"/>
      <c r="AE1246" s="50"/>
    </row>
    <row r="1247" spans="19:31" ht="15">
      <c r="S1247" s="50"/>
      <c r="T1247" s="50"/>
      <c r="U1247" s="50"/>
      <c r="V1247" s="50"/>
      <c r="W1247" s="50"/>
      <c r="X1247" s="50"/>
      <c r="Y1247" s="50"/>
      <c r="Z1247" s="50"/>
      <c r="AA1247" s="50"/>
      <c r="AB1247" s="50"/>
      <c r="AC1247" s="50"/>
      <c r="AD1247" s="50"/>
      <c r="AE1247" s="50"/>
    </row>
    <row r="1248" spans="19:31" ht="15">
      <c r="S1248" s="50"/>
      <c r="T1248" s="50"/>
      <c r="U1248" s="50"/>
      <c r="V1248" s="50"/>
      <c r="W1248" s="50"/>
      <c r="X1248" s="50"/>
      <c r="Y1248" s="50"/>
      <c r="Z1248" s="50"/>
      <c r="AA1248" s="50"/>
      <c r="AB1248" s="50"/>
      <c r="AC1248" s="50"/>
      <c r="AD1248" s="50"/>
      <c r="AE1248" s="50"/>
    </row>
    <row r="1249" spans="19:31" ht="15">
      <c r="S1249" s="50"/>
      <c r="T1249" s="50"/>
      <c r="U1249" s="50"/>
      <c r="V1249" s="50"/>
      <c r="W1249" s="50"/>
      <c r="X1249" s="50"/>
      <c r="Y1249" s="50"/>
      <c r="Z1249" s="50"/>
      <c r="AA1249" s="50"/>
      <c r="AB1249" s="50"/>
      <c r="AC1249" s="50"/>
      <c r="AD1249" s="50"/>
      <c r="AE1249" s="50"/>
    </row>
    <row r="1250" spans="19:31" ht="15">
      <c r="S1250" s="50"/>
      <c r="T1250" s="50"/>
      <c r="U1250" s="50"/>
      <c r="V1250" s="50"/>
      <c r="W1250" s="50"/>
      <c r="X1250" s="50"/>
      <c r="Y1250" s="50"/>
      <c r="Z1250" s="50"/>
      <c r="AA1250" s="50"/>
      <c r="AB1250" s="50"/>
      <c r="AC1250" s="50"/>
      <c r="AD1250" s="50"/>
      <c r="AE1250" s="50"/>
    </row>
    <row r="1251" spans="19:31" ht="15">
      <c r="S1251" s="50"/>
      <c r="T1251" s="50"/>
      <c r="U1251" s="50"/>
      <c r="V1251" s="50"/>
      <c r="W1251" s="50"/>
      <c r="X1251" s="50"/>
      <c r="Y1251" s="50"/>
      <c r="Z1251" s="50"/>
      <c r="AA1251" s="50"/>
      <c r="AB1251" s="50"/>
      <c r="AC1251" s="50"/>
      <c r="AD1251" s="50"/>
      <c r="AE1251" s="50"/>
    </row>
    <row r="1252" spans="19:31" ht="15">
      <c r="S1252" s="50"/>
      <c r="T1252" s="50"/>
      <c r="U1252" s="50"/>
      <c r="V1252" s="50"/>
      <c r="W1252" s="50"/>
      <c r="X1252" s="50"/>
      <c r="Y1252" s="50"/>
      <c r="Z1252" s="50"/>
      <c r="AA1252" s="50"/>
      <c r="AB1252" s="50"/>
      <c r="AC1252" s="50"/>
      <c r="AD1252" s="50"/>
      <c r="AE1252" s="50"/>
    </row>
    <row r="1253" spans="19:31" ht="15">
      <c r="S1253" s="50"/>
      <c r="T1253" s="50"/>
      <c r="U1253" s="50"/>
      <c r="V1253" s="50"/>
      <c r="W1253" s="50"/>
      <c r="X1253" s="50"/>
      <c r="Y1253" s="50"/>
      <c r="Z1253" s="50"/>
      <c r="AA1253" s="50"/>
      <c r="AB1253" s="50"/>
      <c r="AC1253" s="50"/>
      <c r="AD1253" s="50"/>
      <c r="AE1253" s="50"/>
    </row>
    <row r="1254" spans="19:31" ht="15">
      <c r="S1254" s="50"/>
      <c r="T1254" s="50"/>
      <c r="U1254" s="50"/>
      <c r="V1254" s="50"/>
      <c r="W1254" s="50"/>
      <c r="X1254" s="50"/>
      <c r="Y1254" s="50"/>
      <c r="Z1254" s="50"/>
      <c r="AA1254" s="50"/>
      <c r="AB1254" s="50"/>
      <c r="AC1254" s="50"/>
      <c r="AD1254" s="50"/>
      <c r="AE1254" s="50"/>
    </row>
    <row r="1255" spans="19:31" ht="15">
      <c r="S1255" s="50"/>
      <c r="T1255" s="50"/>
      <c r="U1255" s="50"/>
      <c r="V1255" s="50"/>
      <c r="W1255" s="50"/>
      <c r="X1255" s="50"/>
      <c r="Y1255" s="50"/>
      <c r="Z1255" s="50"/>
      <c r="AA1255" s="50"/>
      <c r="AB1255" s="50"/>
      <c r="AC1255" s="50"/>
      <c r="AD1255" s="50"/>
      <c r="AE1255" s="50"/>
    </row>
    <row r="1256" spans="19:31" ht="15">
      <c r="S1256" s="50"/>
      <c r="T1256" s="50"/>
      <c r="U1256" s="50"/>
      <c r="V1256" s="50"/>
      <c r="W1256" s="50"/>
      <c r="X1256" s="50"/>
      <c r="Y1256" s="50"/>
      <c r="Z1256" s="50"/>
      <c r="AA1256" s="50"/>
      <c r="AB1256" s="50"/>
      <c r="AC1256" s="50"/>
      <c r="AD1256" s="50"/>
      <c r="AE1256" s="50"/>
    </row>
    <row r="1257" spans="19:31" ht="15">
      <c r="S1257" s="50"/>
      <c r="T1257" s="50"/>
      <c r="U1257" s="50"/>
      <c r="V1257" s="50"/>
      <c r="W1257" s="50"/>
      <c r="X1257" s="50"/>
      <c r="Y1257" s="50"/>
      <c r="Z1257" s="50"/>
      <c r="AA1257" s="50"/>
      <c r="AB1257" s="50"/>
      <c r="AC1257" s="50"/>
      <c r="AD1257" s="50"/>
      <c r="AE1257" s="50"/>
    </row>
    <row r="1258" spans="19:31" ht="15">
      <c r="S1258" s="50"/>
      <c r="T1258" s="50"/>
      <c r="U1258" s="50"/>
      <c r="V1258" s="50"/>
      <c r="W1258" s="50"/>
      <c r="X1258" s="50"/>
      <c r="Y1258" s="50"/>
      <c r="Z1258" s="50"/>
      <c r="AA1258" s="50"/>
      <c r="AB1258" s="50"/>
      <c r="AC1258" s="50"/>
      <c r="AD1258" s="50"/>
      <c r="AE1258" s="50"/>
    </row>
    <row r="1259" spans="19:31" ht="15">
      <c r="S1259" s="50"/>
      <c r="T1259" s="50"/>
      <c r="U1259" s="50"/>
      <c r="V1259" s="50"/>
      <c r="W1259" s="50"/>
      <c r="X1259" s="50"/>
      <c r="Y1259" s="50"/>
      <c r="Z1259" s="50"/>
      <c r="AA1259" s="50"/>
      <c r="AB1259" s="50"/>
      <c r="AC1259" s="50"/>
      <c r="AD1259" s="50"/>
      <c r="AE1259" s="50"/>
    </row>
    <row r="1260" spans="19:31" ht="15">
      <c r="S1260" s="50"/>
      <c r="T1260" s="50"/>
      <c r="U1260" s="50"/>
      <c r="V1260" s="50"/>
      <c r="W1260" s="50"/>
      <c r="X1260" s="50"/>
      <c r="Y1260" s="50"/>
      <c r="Z1260" s="50"/>
      <c r="AA1260" s="50"/>
      <c r="AB1260" s="50"/>
      <c r="AC1260" s="50"/>
      <c r="AD1260" s="50"/>
      <c r="AE1260" s="50"/>
    </row>
    <row r="1261" spans="19:31" ht="15">
      <c r="S1261" s="50"/>
      <c r="T1261" s="50"/>
      <c r="U1261" s="50"/>
      <c r="V1261" s="50"/>
      <c r="W1261" s="50"/>
      <c r="X1261" s="50"/>
      <c r="Y1261" s="50"/>
      <c r="Z1261" s="50"/>
      <c r="AA1261" s="50"/>
      <c r="AB1261" s="50"/>
      <c r="AC1261" s="50"/>
      <c r="AD1261" s="50"/>
      <c r="AE1261" s="50"/>
    </row>
    <row r="1262" spans="19:31" ht="15">
      <c r="S1262" s="50"/>
      <c r="T1262" s="50"/>
      <c r="U1262" s="50"/>
      <c r="V1262" s="50"/>
      <c r="W1262" s="50"/>
      <c r="X1262" s="50"/>
      <c r="Y1262" s="50"/>
      <c r="Z1262" s="50"/>
      <c r="AA1262" s="50"/>
      <c r="AB1262" s="50"/>
      <c r="AC1262" s="50"/>
      <c r="AD1262" s="50"/>
      <c r="AE1262" s="50"/>
    </row>
    <row r="1263" spans="19:31" ht="15">
      <c r="S1263" s="50"/>
      <c r="T1263" s="50"/>
      <c r="U1263" s="50"/>
      <c r="V1263" s="50"/>
      <c r="W1263" s="50"/>
      <c r="X1263" s="50"/>
      <c r="Y1263" s="50"/>
      <c r="Z1263" s="50"/>
      <c r="AA1263" s="50"/>
      <c r="AB1263" s="50"/>
      <c r="AC1263" s="50"/>
      <c r="AD1263" s="50"/>
      <c r="AE1263" s="50"/>
    </row>
    <row r="1264" spans="19:31" ht="15">
      <c r="S1264" s="50"/>
      <c r="T1264" s="50"/>
      <c r="U1264" s="50"/>
      <c r="V1264" s="50"/>
      <c r="W1264" s="50"/>
      <c r="X1264" s="50"/>
      <c r="Y1264" s="50"/>
      <c r="Z1264" s="50"/>
      <c r="AA1264" s="50"/>
      <c r="AB1264" s="50"/>
      <c r="AC1264" s="50"/>
      <c r="AD1264" s="50"/>
      <c r="AE1264" s="50"/>
    </row>
    <row r="1265" spans="19:31" ht="15">
      <c r="S1265" s="50"/>
      <c r="T1265" s="50"/>
      <c r="U1265" s="50"/>
      <c r="V1265" s="50"/>
      <c r="W1265" s="50"/>
      <c r="X1265" s="50"/>
      <c r="Y1265" s="50"/>
      <c r="Z1265" s="50"/>
      <c r="AA1265" s="50"/>
      <c r="AB1265" s="50"/>
      <c r="AC1265" s="50"/>
      <c r="AD1265" s="50"/>
      <c r="AE1265" s="50"/>
    </row>
    <row r="1266" spans="19:31" ht="15">
      <c r="S1266" s="50"/>
      <c r="T1266" s="50"/>
      <c r="U1266" s="50"/>
      <c r="V1266" s="50"/>
      <c r="W1266" s="50"/>
      <c r="X1266" s="50"/>
      <c r="Y1266" s="50"/>
      <c r="Z1266" s="50"/>
      <c r="AA1266" s="50"/>
      <c r="AB1266" s="50"/>
      <c r="AC1266" s="50"/>
      <c r="AD1266" s="50"/>
      <c r="AE1266" s="50"/>
    </row>
    <row r="1267" spans="19:31" ht="15">
      <c r="S1267" s="50"/>
      <c r="T1267" s="50"/>
      <c r="U1267" s="50"/>
      <c r="V1267" s="50"/>
      <c r="W1267" s="50"/>
      <c r="X1267" s="50"/>
      <c r="Y1267" s="50"/>
      <c r="Z1267" s="50"/>
      <c r="AA1267" s="50"/>
      <c r="AB1267" s="50"/>
      <c r="AC1267" s="50"/>
      <c r="AD1267" s="50"/>
      <c r="AE1267" s="50"/>
    </row>
    <row r="1268" spans="19:31" ht="15">
      <c r="S1268" s="50"/>
      <c r="T1268" s="50"/>
      <c r="U1268" s="50"/>
      <c r="V1268" s="50"/>
      <c r="W1268" s="50"/>
      <c r="X1268" s="50"/>
      <c r="Y1268" s="50"/>
      <c r="Z1268" s="50"/>
      <c r="AA1268" s="50"/>
      <c r="AB1268" s="50"/>
      <c r="AC1268" s="50"/>
      <c r="AD1268" s="50"/>
      <c r="AE1268" s="50"/>
    </row>
    <row r="1269" spans="19:31" ht="15">
      <c r="S1269" s="50"/>
      <c r="T1269" s="50"/>
      <c r="U1269" s="50"/>
      <c r="V1269" s="50"/>
      <c r="W1269" s="50"/>
      <c r="X1269" s="50"/>
      <c r="Y1269" s="50"/>
      <c r="Z1269" s="50"/>
      <c r="AA1269" s="50"/>
      <c r="AB1269" s="50"/>
      <c r="AC1269" s="50"/>
      <c r="AD1269" s="50"/>
      <c r="AE1269" s="50"/>
    </row>
    <row r="1270" spans="19:31" ht="15">
      <c r="S1270" s="50"/>
      <c r="T1270" s="50"/>
      <c r="U1270" s="50"/>
      <c r="V1270" s="50"/>
      <c r="W1270" s="50"/>
      <c r="X1270" s="50"/>
      <c r="Y1270" s="50"/>
      <c r="Z1270" s="50"/>
      <c r="AA1270" s="50"/>
      <c r="AB1270" s="50"/>
      <c r="AC1270" s="50"/>
      <c r="AD1270" s="50"/>
      <c r="AE1270" s="50"/>
    </row>
    <row r="1271" spans="19:31" ht="15">
      <c r="S1271" s="50"/>
      <c r="T1271" s="50"/>
      <c r="U1271" s="50"/>
      <c r="V1271" s="50"/>
      <c r="W1271" s="50"/>
      <c r="X1271" s="50"/>
      <c r="Y1271" s="50"/>
      <c r="Z1271" s="50"/>
      <c r="AA1271" s="50"/>
      <c r="AB1271" s="50"/>
      <c r="AC1271" s="50"/>
      <c r="AD1271" s="50"/>
      <c r="AE1271" s="50"/>
    </row>
    <row r="1272" spans="19:31" ht="15">
      <c r="S1272" s="50"/>
      <c r="T1272" s="50"/>
      <c r="U1272" s="50"/>
      <c r="V1272" s="50"/>
      <c r="W1272" s="50"/>
      <c r="X1272" s="50"/>
      <c r="Y1272" s="50"/>
      <c r="Z1272" s="50"/>
      <c r="AA1272" s="50"/>
      <c r="AB1272" s="50"/>
      <c r="AC1272" s="50"/>
      <c r="AD1272" s="50"/>
      <c r="AE1272" s="50"/>
    </row>
    <row r="1273" spans="19:31" ht="15">
      <c r="S1273" s="50"/>
      <c r="T1273" s="50"/>
      <c r="U1273" s="50"/>
      <c r="V1273" s="50"/>
      <c r="W1273" s="50"/>
      <c r="X1273" s="50"/>
      <c r="Y1273" s="50"/>
      <c r="Z1273" s="50"/>
      <c r="AA1273" s="50"/>
      <c r="AB1273" s="50"/>
      <c r="AC1273" s="50"/>
      <c r="AD1273" s="50"/>
      <c r="AE1273" s="50"/>
    </row>
    <row r="1274" spans="19:31" ht="15">
      <c r="S1274" s="50"/>
      <c r="T1274" s="50"/>
      <c r="U1274" s="50"/>
      <c r="V1274" s="50"/>
      <c r="W1274" s="50"/>
      <c r="X1274" s="50"/>
      <c r="Y1274" s="50"/>
      <c r="Z1274" s="50"/>
      <c r="AA1274" s="50"/>
      <c r="AB1274" s="50"/>
      <c r="AC1274" s="50"/>
      <c r="AD1274" s="50"/>
      <c r="AE1274" s="50"/>
    </row>
    <row r="1275" spans="19:31" ht="15">
      <c r="S1275" s="50"/>
      <c r="T1275" s="50"/>
      <c r="U1275" s="50"/>
      <c r="V1275" s="50"/>
      <c r="W1275" s="50"/>
      <c r="X1275" s="50"/>
      <c r="Y1275" s="50"/>
      <c r="Z1275" s="50"/>
      <c r="AA1275" s="50"/>
      <c r="AB1275" s="50"/>
      <c r="AC1275" s="50"/>
      <c r="AD1275" s="50"/>
      <c r="AE1275" s="50"/>
    </row>
    <row r="1276" spans="19:31" ht="15">
      <c r="S1276" s="50"/>
      <c r="T1276" s="50"/>
      <c r="U1276" s="50"/>
      <c r="V1276" s="50"/>
      <c r="W1276" s="50"/>
      <c r="X1276" s="50"/>
      <c r="Y1276" s="50"/>
      <c r="Z1276" s="50"/>
      <c r="AA1276" s="50"/>
      <c r="AB1276" s="50"/>
      <c r="AC1276" s="50"/>
      <c r="AD1276" s="50"/>
      <c r="AE1276" s="50"/>
    </row>
    <row r="1277" spans="19:31" ht="15">
      <c r="S1277" s="50"/>
      <c r="T1277" s="50"/>
      <c r="U1277" s="50"/>
      <c r="V1277" s="50"/>
      <c r="W1277" s="50"/>
      <c r="X1277" s="50"/>
      <c r="Y1277" s="50"/>
      <c r="Z1277" s="50"/>
      <c r="AA1277" s="50"/>
      <c r="AB1277" s="50"/>
      <c r="AC1277" s="50"/>
      <c r="AD1277" s="50"/>
      <c r="AE1277" s="50"/>
    </row>
    <row r="1278" spans="19:31" ht="15">
      <c r="S1278" s="50"/>
      <c r="T1278" s="50"/>
      <c r="U1278" s="50"/>
      <c r="V1278" s="50"/>
      <c r="W1278" s="50"/>
      <c r="X1278" s="50"/>
      <c r="Y1278" s="50"/>
      <c r="Z1278" s="50"/>
      <c r="AA1278" s="50"/>
      <c r="AB1278" s="50"/>
      <c r="AC1278" s="50"/>
      <c r="AD1278" s="50"/>
      <c r="AE1278" s="50"/>
    </row>
    <row r="1279" spans="19:31" ht="15">
      <c r="S1279" s="50"/>
      <c r="T1279" s="50"/>
      <c r="U1279" s="50"/>
      <c r="V1279" s="50"/>
      <c r="W1279" s="50"/>
      <c r="X1279" s="50"/>
      <c r="Y1279" s="50"/>
      <c r="Z1279" s="50"/>
      <c r="AA1279" s="50"/>
      <c r="AB1279" s="50"/>
      <c r="AC1279" s="50"/>
      <c r="AD1279" s="50"/>
      <c r="AE1279" s="50"/>
    </row>
    <row r="1280" spans="19:31" ht="15">
      <c r="S1280" s="50"/>
      <c r="T1280" s="50"/>
      <c r="U1280" s="50"/>
      <c r="V1280" s="50"/>
      <c r="W1280" s="50"/>
      <c r="X1280" s="50"/>
      <c r="Y1280" s="50"/>
      <c r="Z1280" s="50"/>
      <c r="AA1280" s="50"/>
      <c r="AB1280" s="50"/>
      <c r="AC1280" s="50"/>
      <c r="AD1280" s="50"/>
      <c r="AE1280" s="50"/>
    </row>
    <row r="1281" spans="19:31" ht="15">
      <c r="S1281" s="50"/>
      <c r="T1281" s="50"/>
      <c r="U1281" s="50"/>
      <c r="V1281" s="50"/>
      <c r="W1281" s="50"/>
      <c r="X1281" s="50"/>
      <c r="Y1281" s="50"/>
      <c r="Z1281" s="50"/>
      <c r="AA1281" s="50"/>
      <c r="AB1281" s="50"/>
      <c r="AC1281" s="50"/>
      <c r="AD1281" s="50"/>
      <c r="AE1281" s="50"/>
    </row>
    <row r="1282" spans="19:31" ht="15">
      <c r="S1282" s="50"/>
      <c r="T1282" s="50"/>
      <c r="U1282" s="50"/>
      <c r="V1282" s="50"/>
      <c r="W1282" s="50"/>
      <c r="X1282" s="50"/>
      <c r="Y1282" s="50"/>
      <c r="Z1282" s="50"/>
      <c r="AA1282" s="50"/>
      <c r="AB1282" s="50"/>
      <c r="AC1282" s="50"/>
      <c r="AD1282" s="50"/>
      <c r="AE1282" s="50"/>
    </row>
    <row r="1283" spans="19:31" ht="15">
      <c r="S1283" s="50"/>
      <c r="T1283" s="50"/>
      <c r="U1283" s="50"/>
      <c r="V1283" s="50"/>
      <c r="W1283" s="50"/>
      <c r="X1283" s="50"/>
      <c r="Y1283" s="50"/>
      <c r="Z1283" s="50"/>
      <c r="AA1283" s="50"/>
      <c r="AB1283" s="50"/>
      <c r="AC1283" s="50"/>
      <c r="AD1283" s="50"/>
      <c r="AE1283" s="50"/>
    </row>
    <row r="1284" spans="19:31" ht="15">
      <c r="S1284" s="50"/>
      <c r="T1284" s="50"/>
      <c r="U1284" s="50"/>
      <c r="V1284" s="50"/>
      <c r="W1284" s="50"/>
      <c r="X1284" s="50"/>
      <c r="Y1284" s="50"/>
      <c r="Z1284" s="50"/>
      <c r="AA1284" s="50"/>
      <c r="AB1284" s="50"/>
      <c r="AC1284" s="50"/>
      <c r="AD1284" s="50"/>
      <c r="AE1284" s="50"/>
    </row>
    <row r="1285" spans="19:31" ht="15">
      <c r="S1285" s="50"/>
      <c r="T1285" s="50"/>
      <c r="U1285" s="50"/>
      <c r="V1285" s="50"/>
      <c r="W1285" s="50"/>
      <c r="X1285" s="50"/>
      <c r="Y1285" s="50"/>
      <c r="Z1285" s="50"/>
      <c r="AA1285" s="50"/>
      <c r="AB1285" s="50"/>
      <c r="AC1285" s="50"/>
      <c r="AD1285" s="50"/>
      <c r="AE1285" s="50"/>
    </row>
    <row r="1286" spans="19:31" ht="15">
      <c r="S1286" s="50"/>
      <c r="T1286" s="50"/>
      <c r="U1286" s="50"/>
      <c r="V1286" s="50"/>
      <c r="W1286" s="50"/>
      <c r="X1286" s="50"/>
      <c r="Y1286" s="50"/>
      <c r="Z1286" s="50"/>
      <c r="AA1286" s="50"/>
      <c r="AB1286" s="50"/>
      <c r="AC1286" s="50"/>
      <c r="AD1286" s="50"/>
      <c r="AE1286" s="50"/>
    </row>
    <row r="1287" spans="19:31" ht="15">
      <c r="S1287" s="50"/>
      <c r="T1287" s="50"/>
      <c r="U1287" s="50"/>
      <c r="V1287" s="50"/>
      <c r="W1287" s="50"/>
      <c r="X1287" s="50"/>
      <c r="Y1287" s="50"/>
      <c r="Z1287" s="50"/>
      <c r="AA1287" s="50"/>
      <c r="AB1287" s="50"/>
      <c r="AC1287" s="50"/>
      <c r="AD1287" s="50"/>
      <c r="AE1287" s="50"/>
    </row>
    <row r="1288" spans="19:31" ht="15">
      <c r="S1288" s="50"/>
      <c r="T1288" s="50"/>
      <c r="U1288" s="50"/>
      <c r="V1288" s="50"/>
      <c r="W1288" s="50"/>
      <c r="X1288" s="50"/>
      <c r="Y1288" s="50"/>
      <c r="Z1288" s="50"/>
      <c r="AA1288" s="50"/>
      <c r="AB1288" s="50"/>
      <c r="AC1288" s="50"/>
      <c r="AD1288" s="50"/>
      <c r="AE1288" s="50"/>
    </row>
    <row r="1289" spans="19:31" ht="15">
      <c r="S1289" s="50"/>
      <c r="T1289" s="50"/>
      <c r="U1289" s="50"/>
      <c r="V1289" s="50"/>
      <c r="W1289" s="50"/>
      <c r="X1289" s="50"/>
      <c r="Y1289" s="50"/>
      <c r="Z1289" s="50"/>
      <c r="AA1289" s="50"/>
      <c r="AB1289" s="50"/>
      <c r="AC1289" s="50"/>
      <c r="AD1289" s="50"/>
      <c r="AE1289" s="50"/>
    </row>
    <row r="1290" spans="19:31" ht="15">
      <c r="S1290" s="50"/>
      <c r="T1290" s="50"/>
      <c r="U1290" s="50"/>
      <c r="V1290" s="50"/>
      <c r="W1290" s="50"/>
      <c r="X1290" s="50"/>
      <c r="Y1290" s="50"/>
      <c r="Z1290" s="50"/>
      <c r="AA1290" s="50"/>
      <c r="AB1290" s="50"/>
      <c r="AC1290" s="50"/>
      <c r="AD1290" s="50"/>
      <c r="AE1290" s="50"/>
    </row>
    <row r="1291" spans="19:31" ht="15">
      <c r="S1291" s="50"/>
      <c r="T1291" s="50"/>
      <c r="U1291" s="50"/>
      <c r="V1291" s="50"/>
      <c r="W1291" s="50"/>
      <c r="X1291" s="50"/>
      <c r="Y1291" s="50"/>
      <c r="Z1291" s="50"/>
      <c r="AA1291" s="50"/>
      <c r="AB1291" s="50"/>
      <c r="AC1291" s="50"/>
      <c r="AD1291" s="50"/>
      <c r="AE1291" s="50"/>
    </row>
    <row r="1292" spans="19:31" ht="15">
      <c r="S1292" s="50"/>
      <c r="T1292" s="50"/>
      <c r="U1292" s="50"/>
      <c r="V1292" s="50"/>
      <c r="W1292" s="50"/>
      <c r="X1292" s="50"/>
      <c r="Y1292" s="50"/>
      <c r="Z1292" s="50"/>
      <c r="AA1292" s="50"/>
      <c r="AB1292" s="50"/>
      <c r="AC1292" s="50"/>
      <c r="AD1292" s="50"/>
      <c r="AE1292" s="50"/>
    </row>
    <row r="1293" spans="19:31" ht="15">
      <c r="S1293" s="50"/>
      <c r="T1293" s="50"/>
      <c r="U1293" s="50"/>
      <c r="V1293" s="50"/>
      <c r="W1293" s="50"/>
      <c r="X1293" s="50"/>
      <c r="Y1293" s="50"/>
      <c r="Z1293" s="50"/>
      <c r="AA1293" s="50"/>
      <c r="AB1293" s="50"/>
      <c r="AC1293" s="50"/>
      <c r="AD1293" s="50"/>
      <c r="AE1293" s="50"/>
    </row>
    <row r="1294" spans="19:31" ht="15">
      <c r="S1294" s="50"/>
      <c r="T1294" s="50"/>
      <c r="U1294" s="50"/>
      <c r="V1294" s="50"/>
      <c r="W1294" s="50"/>
      <c r="X1294" s="50"/>
      <c r="Y1294" s="50"/>
      <c r="Z1294" s="50"/>
      <c r="AA1294" s="50"/>
      <c r="AB1294" s="50"/>
      <c r="AC1294" s="50"/>
      <c r="AD1294" s="50"/>
      <c r="AE1294" s="50"/>
    </row>
    <row r="1295" spans="19:31" ht="15">
      <c r="S1295" s="50"/>
      <c r="T1295" s="50"/>
      <c r="U1295" s="50"/>
      <c r="V1295" s="50"/>
      <c r="W1295" s="50"/>
      <c r="X1295" s="50"/>
      <c r="Y1295" s="50"/>
      <c r="Z1295" s="50"/>
      <c r="AA1295" s="50"/>
      <c r="AB1295" s="50"/>
      <c r="AC1295" s="50"/>
      <c r="AD1295" s="50"/>
      <c r="AE1295" s="50"/>
    </row>
    <row r="1296" spans="19:31" ht="15">
      <c r="S1296" s="50"/>
      <c r="T1296" s="50"/>
      <c r="U1296" s="50"/>
      <c r="V1296" s="50"/>
      <c r="W1296" s="50"/>
      <c r="X1296" s="50"/>
      <c r="Y1296" s="50"/>
      <c r="Z1296" s="50"/>
      <c r="AA1296" s="50"/>
      <c r="AB1296" s="50"/>
      <c r="AC1296" s="50"/>
      <c r="AD1296" s="50"/>
      <c r="AE1296" s="50"/>
    </row>
    <row r="1297" spans="19:31" ht="15">
      <c r="S1297" s="50"/>
      <c r="T1297" s="50"/>
      <c r="U1297" s="50"/>
      <c r="V1297" s="50"/>
      <c r="W1297" s="50"/>
      <c r="X1297" s="50"/>
      <c r="Y1297" s="50"/>
      <c r="Z1297" s="50"/>
      <c r="AA1297" s="50"/>
      <c r="AB1297" s="50"/>
      <c r="AC1297" s="50"/>
      <c r="AD1297" s="50"/>
      <c r="AE1297" s="50"/>
    </row>
    <row r="1298" spans="19:31" ht="15">
      <c r="S1298" s="50"/>
      <c r="T1298" s="50"/>
      <c r="U1298" s="50"/>
      <c r="V1298" s="50"/>
      <c r="W1298" s="50"/>
      <c r="X1298" s="50"/>
      <c r="Y1298" s="50"/>
      <c r="Z1298" s="50"/>
      <c r="AA1298" s="50"/>
      <c r="AB1298" s="50"/>
      <c r="AC1298" s="50"/>
      <c r="AD1298" s="50"/>
      <c r="AE1298" s="50"/>
    </row>
    <row r="1299" spans="19:31" ht="15">
      <c r="S1299" s="50"/>
      <c r="T1299" s="50"/>
      <c r="U1299" s="50"/>
      <c r="V1299" s="50"/>
      <c r="W1299" s="50"/>
      <c r="X1299" s="50"/>
      <c r="Y1299" s="50"/>
      <c r="Z1299" s="50"/>
      <c r="AA1299" s="50"/>
      <c r="AB1299" s="50"/>
      <c r="AC1299" s="50"/>
      <c r="AD1299" s="50"/>
      <c r="AE1299" s="50"/>
    </row>
    <row r="1300" spans="19:31" ht="15">
      <c r="S1300" s="50"/>
      <c r="T1300" s="50"/>
      <c r="U1300" s="50"/>
      <c r="V1300" s="50"/>
      <c r="W1300" s="50"/>
      <c r="X1300" s="50"/>
      <c r="Y1300" s="50"/>
      <c r="Z1300" s="50"/>
      <c r="AA1300" s="50"/>
      <c r="AB1300" s="50"/>
      <c r="AC1300" s="50"/>
      <c r="AD1300" s="50"/>
      <c r="AE1300" s="50"/>
    </row>
    <row r="1301" spans="19:31" ht="15">
      <c r="S1301" s="50"/>
      <c r="T1301" s="50"/>
      <c r="U1301" s="50"/>
      <c r="V1301" s="50"/>
      <c r="W1301" s="50"/>
      <c r="X1301" s="50"/>
      <c r="Y1301" s="50"/>
      <c r="Z1301" s="50"/>
      <c r="AA1301" s="50"/>
      <c r="AB1301" s="50"/>
      <c r="AC1301" s="50"/>
      <c r="AD1301" s="50"/>
      <c r="AE1301" s="50"/>
    </row>
    <row r="1302" spans="19:31" ht="15">
      <c r="S1302" s="50"/>
      <c r="T1302" s="50"/>
      <c r="U1302" s="50"/>
      <c r="V1302" s="50"/>
      <c r="W1302" s="50"/>
      <c r="X1302" s="50"/>
      <c r="Y1302" s="50"/>
      <c r="Z1302" s="50"/>
      <c r="AA1302" s="50"/>
      <c r="AB1302" s="50"/>
      <c r="AC1302" s="50"/>
      <c r="AD1302" s="50"/>
      <c r="AE1302" s="50"/>
    </row>
    <row r="1303" spans="19:31" ht="15">
      <c r="S1303" s="50"/>
      <c r="T1303" s="50"/>
      <c r="U1303" s="50"/>
      <c r="V1303" s="50"/>
      <c r="W1303" s="50"/>
      <c r="X1303" s="50"/>
      <c r="Y1303" s="50"/>
      <c r="Z1303" s="50"/>
      <c r="AA1303" s="50"/>
      <c r="AB1303" s="50"/>
      <c r="AC1303" s="50"/>
      <c r="AD1303" s="50"/>
      <c r="AE1303" s="50"/>
    </row>
    <row r="1304" spans="19:31" ht="15">
      <c r="S1304" s="50"/>
      <c r="T1304" s="50"/>
      <c r="U1304" s="50"/>
      <c r="V1304" s="50"/>
      <c r="W1304" s="50"/>
      <c r="X1304" s="50"/>
      <c r="Y1304" s="50"/>
      <c r="Z1304" s="50"/>
      <c r="AA1304" s="50"/>
      <c r="AB1304" s="50"/>
      <c r="AC1304" s="50"/>
      <c r="AD1304" s="50"/>
      <c r="AE1304" s="50"/>
    </row>
    <row r="1305" spans="19:31" ht="15">
      <c r="S1305" s="50"/>
      <c r="T1305" s="50"/>
      <c r="U1305" s="50"/>
      <c r="V1305" s="50"/>
      <c r="W1305" s="50"/>
      <c r="X1305" s="50"/>
      <c r="Y1305" s="50"/>
      <c r="Z1305" s="50"/>
      <c r="AA1305" s="50"/>
      <c r="AB1305" s="50"/>
      <c r="AC1305" s="50"/>
      <c r="AD1305" s="50"/>
      <c r="AE1305" s="50"/>
    </row>
    <row r="1306" spans="19:31" ht="15">
      <c r="S1306" s="50"/>
      <c r="T1306" s="50"/>
      <c r="U1306" s="50"/>
      <c r="V1306" s="50"/>
      <c r="W1306" s="50"/>
      <c r="X1306" s="50"/>
      <c r="Y1306" s="50"/>
      <c r="Z1306" s="50"/>
      <c r="AA1306" s="50"/>
      <c r="AB1306" s="50"/>
      <c r="AC1306" s="50"/>
      <c r="AD1306" s="50"/>
      <c r="AE1306" s="50"/>
    </row>
    <row r="1307" spans="19:31" ht="15">
      <c r="S1307" s="50"/>
      <c r="T1307" s="50"/>
      <c r="U1307" s="50"/>
      <c r="V1307" s="50"/>
      <c r="W1307" s="50"/>
      <c r="X1307" s="50"/>
      <c r="Y1307" s="50"/>
      <c r="Z1307" s="50"/>
      <c r="AA1307" s="50"/>
      <c r="AB1307" s="50"/>
      <c r="AC1307" s="50"/>
      <c r="AD1307" s="50"/>
      <c r="AE1307" s="50"/>
    </row>
    <row r="1308" spans="19:31" ht="15">
      <c r="S1308" s="50"/>
      <c r="T1308" s="50"/>
      <c r="U1308" s="50"/>
      <c r="V1308" s="50"/>
      <c r="W1308" s="50"/>
      <c r="X1308" s="50"/>
      <c r="Y1308" s="50"/>
      <c r="Z1308" s="50"/>
      <c r="AA1308" s="50"/>
      <c r="AB1308" s="50"/>
      <c r="AC1308" s="50"/>
      <c r="AD1308" s="50"/>
      <c r="AE1308" s="50"/>
    </row>
    <row r="1309" spans="19:31" ht="15">
      <c r="S1309" s="50"/>
      <c r="T1309" s="50"/>
      <c r="U1309" s="50"/>
      <c r="V1309" s="50"/>
      <c r="W1309" s="50"/>
      <c r="X1309" s="50"/>
      <c r="Y1309" s="50"/>
      <c r="Z1309" s="50"/>
      <c r="AA1309" s="50"/>
      <c r="AB1309" s="50"/>
      <c r="AC1309" s="50"/>
      <c r="AD1309" s="50"/>
      <c r="AE1309" s="50"/>
    </row>
    <row r="1310" spans="19:31" ht="15">
      <c r="S1310" s="50"/>
      <c r="T1310" s="50"/>
      <c r="U1310" s="50"/>
      <c r="V1310" s="50"/>
      <c r="W1310" s="50"/>
      <c r="X1310" s="50"/>
      <c r="Y1310" s="50"/>
      <c r="Z1310" s="50"/>
      <c r="AA1310" s="50"/>
      <c r="AB1310" s="50"/>
      <c r="AC1310" s="50"/>
      <c r="AD1310" s="50"/>
      <c r="AE1310" s="50"/>
    </row>
    <row r="1311" spans="19:31" ht="15">
      <c r="S1311" s="50"/>
      <c r="T1311" s="50"/>
      <c r="U1311" s="50"/>
      <c r="V1311" s="50"/>
      <c r="W1311" s="50"/>
      <c r="X1311" s="50"/>
      <c r="Y1311" s="50"/>
      <c r="Z1311" s="50"/>
      <c r="AA1311" s="50"/>
      <c r="AB1311" s="50"/>
      <c r="AC1311" s="50"/>
      <c r="AD1311" s="50"/>
      <c r="AE1311" s="50"/>
    </row>
    <row r="1312" spans="19:31" ht="15">
      <c r="S1312" s="50"/>
      <c r="T1312" s="50"/>
      <c r="U1312" s="50"/>
      <c r="V1312" s="50"/>
      <c r="W1312" s="50"/>
      <c r="X1312" s="50"/>
      <c r="Y1312" s="50"/>
      <c r="Z1312" s="50"/>
      <c r="AA1312" s="50"/>
      <c r="AB1312" s="50"/>
      <c r="AC1312" s="50"/>
      <c r="AD1312" s="50"/>
      <c r="AE1312" s="50"/>
    </row>
    <row r="1313" spans="19:31" ht="15">
      <c r="S1313" s="50"/>
      <c r="T1313" s="50"/>
      <c r="U1313" s="50"/>
      <c r="V1313" s="50"/>
      <c r="W1313" s="50"/>
      <c r="X1313" s="50"/>
      <c r="Y1313" s="50"/>
      <c r="Z1313" s="50"/>
      <c r="AA1313" s="50"/>
      <c r="AB1313" s="50"/>
      <c r="AC1313" s="50"/>
      <c r="AD1313" s="50"/>
      <c r="AE1313" s="50"/>
    </row>
    <row r="1314" spans="19:31" ht="15">
      <c r="S1314" s="50"/>
      <c r="T1314" s="50"/>
      <c r="U1314" s="50"/>
      <c r="V1314" s="50"/>
      <c r="W1314" s="50"/>
      <c r="X1314" s="50"/>
      <c r="Y1314" s="50"/>
      <c r="Z1314" s="50"/>
      <c r="AA1314" s="50"/>
      <c r="AB1314" s="50"/>
      <c r="AC1314" s="50"/>
      <c r="AD1314" s="50"/>
      <c r="AE1314" s="50"/>
    </row>
    <row r="1315" spans="19:31" ht="15">
      <c r="S1315" s="50"/>
      <c r="T1315" s="50"/>
      <c r="U1315" s="50"/>
      <c r="V1315" s="50"/>
      <c r="W1315" s="50"/>
      <c r="X1315" s="50"/>
      <c r="Y1315" s="50"/>
      <c r="Z1315" s="50"/>
      <c r="AA1315" s="50"/>
      <c r="AB1315" s="50"/>
      <c r="AC1315" s="50"/>
      <c r="AD1315" s="50"/>
      <c r="AE1315" s="50"/>
    </row>
    <row r="1316" spans="19:31" ht="15">
      <c r="S1316" s="50"/>
      <c r="T1316" s="50"/>
      <c r="U1316" s="50"/>
      <c r="V1316" s="50"/>
      <c r="W1316" s="50"/>
      <c r="X1316" s="50"/>
      <c r="Y1316" s="50"/>
      <c r="Z1316" s="50"/>
      <c r="AA1316" s="50"/>
      <c r="AB1316" s="50"/>
      <c r="AC1316" s="50"/>
      <c r="AD1316" s="50"/>
      <c r="AE1316" s="50"/>
    </row>
    <row r="1317" spans="19:31" ht="15">
      <c r="S1317" s="50"/>
      <c r="T1317" s="50"/>
      <c r="U1317" s="50"/>
      <c r="V1317" s="50"/>
      <c r="W1317" s="50"/>
      <c r="X1317" s="50"/>
      <c r="Y1317" s="50"/>
      <c r="Z1317" s="50"/>
      <c r="AA1317" s="50"/>
      <c r="AB1317" s="50"/>
      <c r="AC1317" s="50"/>
      <c r="AD1317" s="50"/>
      <c r="AE1317" s="50"/>
    </row>
    <row r="1318" spans="19:31" ht="15">
      <c r="S1318" s="50"/>
      <c r="T1318" s="50"/>
      <c r="U1318" s="50"/>
      <c r="V1318" s="50"/>
      <c r="W1318" s="50"/>
      <c r="X1318" s="50"/>
      <c r="Y1318" s="50"/>
      <c r="Z1318" s="50"/>
      <c r="AA1318" s="50"/>
      <c r="AB1318" s="50"/>
      <c r="AC1318" s="50"/>
      <c r="AD1318" s="50"/>
      <c r="AE1318" s="50"/>
    </row>
    <row r="1319" spans="19:31" ht="15">
      <c r="S1319" s="50"/>
      <c r="T1319" s="50"/>
      <c r="U1319" s="50"/>
      <c r="V1319" s="50"/>
      <c r="W1319" s="50"/>
      <c r="X1319" s="50"/>
      <c r="Y1319" s="50"/>
      <c r="Z1319" s="50"/>
      <c r="AA1319" s="50"/>
      <c r="AB1319" s="50"/>
      <c r="AC1319" s="50"/>
      <c r="AD1319" s="50"/>
      <c r="AE1319" s="50"/>
    </row>
    <row r="1320" spans="19:31" ht="15">
      <c r="S1320" s="50"/>
      <c r="T1320" s="50"/>
      <c r="U1320" s="50"/>
      <c r="V1320" s="50"/>
      <c r="W1320" s="50"/>
      <c r="X1320" s="50"/>
      <c r="Y1320" s="50"/>
      <c r="Z1320" s="50"/>
      <c r="AA1320" s="50"/>
      <c r="AB1320" s="50"/>
      <c r="AC1320" s="50"/>
      <c r="AD1320" s="50"/>
      <c r="AE1320" s="50"/>
    </row>
    <row r="1321" spans="19:31" ht="15">
      <c r="S1321" s="50"/>
      <c r="T1321" s="50"/>
      <c r="U1321" s="50"/>
      <c r="V1321" s="50"/>
      <c r="W1321" s="50"/>
      <c r="X1321" s="50"/>
      <c r="Y1321" s="50"/>
      <c r="Z1321" s="50"/>
      <c r="AA1321" s="50"/>
      <c r="AB1321" s="50"/>
      <c r="AC1321" s="50"/>
      <c r="AD1321" s="50"/>
      <c r="AE1321" s="50"/>
    </row>
    <row r="1322" spans="19:31" ht="15">
      <c r="S1322" s="50"/>
      <c r="T1322" s="50"/>
      <c r="U1322" s="50"/>
      <c r="V1322" s="50"/>
      <c r="W1322" s="50"/>
      <c r="X1322" s="50"/>
      <c r="Y1322" s="50"/>
      <c r="Z1322" s="50"/>
      <c r="AA1322" s="50"/>
      <c r="AB1322" s="50"/>
      <c r="AC1322" s="50"/>
      <c r="AD1322" s="50"/>
      <c r="AE1322" s="50"/>
    </row>
    <row r="1323" spans="19:31" ht="15">
      <c r="S1323" s="50"/>
      <c r="T1323" s="50"/>
      <c r="U1323" s="50"/>
      <c r="V1323" s="50"/>
      <c r="W1323" s="50"/>
      <c r="X1323" s="50"/>
      <c r="Y1323" s="50"/>
      <c r="Z1323" s="50"/>
      <c r="AA1323" s="50"/>
      <c r="AB1323" s="50"/>
      <c r="AC1323" s="50"/>
      <c r="AD1323" s="50"/>
      <c r="AE1323" s="50"/>
    </row>
    <row r="1324" spans="19:31" ht="15">
      <c r="S1324" s="50"/>
      <c r="T1324" s="50"/>
      <c r="U1324" s="50"/>
      <c r="V1324" s="50"/>
      <c r="W1324" s="50"/>
      <c r="X1324" s="50"/>
      <c r="Y1324" s="50"/>
      <c r="Z1324" s="50"/>
      <c r="AA1324" s="50"/>
      <c r="AB1324" s="50"/>
      <c r="AC1324" s="50"/>
      <c r="AD1324" s="50"/>
      <c r="AE1324" s="50"/>
    </row>
    <row r="1325" spans="19:31" ht="15">
      <c r="S1325" s="50"/>
      <c r="T1325" s="50"/>
      <c r="U1325" s="50"/>
      <c r="V1325" s="50"/>
      <c r="W1325" s="50"/>
      <c r="X1325" s="50"/>
      <c r="Y1325" s="50"/>
      <c r="Z1325" s="50"/>
      <c r="AA1325" s="50"/>
      <c r="AB1325" s="50"/>
      <c r="AC1325" s="50"/>
      <c r="AD1325" s="50"/>
      <c r="AE1325" s="50"/>
    </row>
    <row r="1326" spans="19:31" ht="15">
      <c r="S1326" s="50"/>
      <c r="T1326" s="50"/>
      <c r="U1326" s="50"/>
      <c r="V1326" s="50"/>
      <c r="W1326" s="50"/>
      <c r="X1326" s="50"/>
      <c r="Y1326" s="50"/>
      <c r="Z1326" s="50"/>
      <c r="AA1326" s="50"/>
      <c r="AB1326" s="50"/>
      <c r="AC1326" s="50"/>
      <c r="AD1326" s="50"/>
      <c r="AE1326" s="50"/>
    </row>
    <row r="1327" spans="19:31" ht="15">
      <c r="S1327" s="50"/>
      <c r="T1327" s="50"/>
      <c r="U1327" s="50"/>
      <c r="V1327" s="50"/>
      <c r="W1327" s="50"/>
      <c r="X1327" s="50"/>
      <c r="Y1327" s="50"/>
      <c r="Z1327" s="50"/>
      <c r="AA1327" s="50"/>
      <c r="AB1327" s="50"/>
      <c r="AC1327" s="50"/>
      <c r="AD1327" s="50"/>
      <c r="AE1327" s="50"/>
    </row>
    <row r="1328" spans="19:31" ht="15">
      <c r="S1328" s="50"/>
      <c r="T1328" s="50"/>
      <c r="U1328" s="50"/>
      <c r="V1328" s="50"/>
      <c r="W1328" s="50"/>
      <c r="X1328" s="50"/>
      <c r="Y1328" s="50"/>
      <c r="Z1328" s="50"/>
      <c r="AA1328" s="50"/>
      <c r="AB1328" s="50"/>
      <c r="AC1328" s="50"/>
      <c r="AD1328" s="50"/>
      <c r="AE1328" s="50"/>
    </row>
    <row r="1329" spans="19:31" ht="15">
      <c r="S1329" s="50"/>
      <c r="T1329" s="50"/>
      <c r="U1329" s="50"/>
      <c r="V1329" s="50"/>
      <c r="W1329" s="50"/>
      <c r="X1329" s="50"/>
      <c r="Y1329" s="50"/>
      <c r="Z1329" s="50"/>
      <c r="AA1329" s="50"/>
      <c r="AB1329" s="50"/>
      <c r="AC1329" s="50"/>
      <c r="AD1329" s="50"/>
      <c r="AE1329" s="50"/>
    </row>
    <row r="1330" spans="19:31" ht="15">
      <c r="S1330" s="50"/>
      <c r="T1330" s="50"/>
      <c r="U1330" s="50"/>
      <c r="V1330" s="50"/>
      <c r="W1330" s="50"/>
      <c r="X1330" s="50"/>
      <c r="Y1330" s="50"/>
      <c r="Z1330" s="50"/>
      <c r="AA1330" s="50"/>
      <c r="AB1330" s="50"/>
      <c r="AC1330" s="50"/>
      <c r="AD1330" s="50"/>
      <c r="AE1330" s="50"/>
    </row>
    <row r="1331" spans="19:31" ht="15">
      <c r="S1331" s="50"/>
      <c r="T1331" s="50"/>
      <c r="U1331" s="50"/>
      <c r="V1331" s="50"/>
      <c r="W1331" s="50"/>
      <c r="X1331" s="50"/>
      <c r="Y1331" s="50"/>
      <c r="Z1331" s="50"/>
      <c r="AA1331" s="50"/>
      <c r="AB1331" s="50"/>
      <c r="AC1331" s="50"/>
      <c r="AD1331" s="50"/>
      <c r="AE1331" s="50"/>
    </row>
    <row r="1332" spans="19:31" ht="15">
      <c r="S1332" s="50"/>
      <c r="T1332" s="50"/>
      <c r="U1332" s="50"/>
      <c r="V1332" s="50"/>
      <c r="W1332" s="50"/>
      <c r="X1332" s="50"/>
      <c r="Y1332" s="50"/>
      <c r="Z1332" s="50"/>
      <c r="AA1332" s="50"/>
      <c r="AB1332" s="50"/>
      <c r="AC1332" s="50"/>
      <c r="AD1332" s="50"/>
      <c r="AE1332" s="50"/>
    </row>
    <row r="1333" spans="19:31" ht="15">
      <c r="S1333" s="50"/>
      <c r="T1333" s="50"/>
      <c r="U1333" s="50"/>
      <c r="V1333" s="50"/>
      <c r="W1333" s="50"/>
      <c r="X1333" s="50"/>
      <c r="Y1333" s="50"/>
      <c r="Z1333" s="50"/>
      <c r="AA1333" s="50"/>
      <c r="AB1333" s="50"/>
      <c r="AC1333" s="50"/>
      <c r="AD1333" s="50"/>
      <c r="AE1333" s="50"/>
    </row>
    <row r="1334" spans="19:31" ht="15">
      <c r="S1334" s="50"/>
      <c r="T1334" s="50"/>
      <c r="U1334" s="50"/>
      <c r="V1334" s="50"/>
      <c r="W1334" s="50"/>
      <c r="X1334" s="50"/>
      <c r="Y1334" s="50"/>
      <c r="Z1334" s="50"/>
      <c r="AA1334" s="50"/>
      <c r="AB1334" s="50"/>
      <c r="AC1334" s="50"/>
      <c r="AD1334" s="50"/>
      <c r="AE1334" s="50"/>
    </row>
    <row r="1335" spans="19:31" ht="15">
      <c r="S1335" s="50"/>
      <c r="T1335" s="50"/>
      <c r="U1335" s="50"/>
      <c r="V1335" s="50"/>
      <c r="W1335" s="50"/>
      <c r="X1335" s="50"/>
      <c r="Y1335" s="50"/>
      <c r="Z1335" s="50"/>
      <c r="AA1335" s="50"/>
      <c r="AB1335" s="50"/>
      <c r="AC1335" s="50"/>
      <c r="AD1335" s="50"/>
      <c r="AE1335" s="50"/>
    </row>
    <row r="1336" spans="19:31" ht="15">
      <c r="S1336" s="50"/>
      <c r="T1336" s="50"/>
      <c r="U1336" s="50"/>
      <c r="V1336" s="50"/>
      <c r="W1336" s="50"/>
      <c r="X1336" s="50"/>
      <c r="Y1336" s="50"/>
      <c r="Z1336" s="50"/>
      <c r="AA1336" s="50"/>
      <c r="AB1336" s="50"/>
      <c r="AC1336" s="50"/>
      <c r="AD1336" s="50"/>
      <c r="AE1336" s="50"/>
    </row>
    <row r="1337" spans="19:31" ht="15">
      <c r="S1337" s="50"/>
      <c r="T1337" s="50"/>
      <c r="U1337" s="50"/>
      <c r="V1337" s="50"/>
      <c r="W1337" s="50"/>
      <c r="X1337" s="50"/>
      <c r="Y1337" s="50"/>
      <c r="Z1337" s="50"/>
      <c r="AA1337" s="50"/>
      <c r="AB1337" s="50"/>
      <c r="AC1337" s="50"/>
      <c r="AD1337" s="50"/>
      <c r="AE1337" s="50"/>
    </row>
    <row r="1338" spans="19:31" ht="15">
      <c r="S1338" s="50"/>
      <c r="T1338" s="50"/>
      <c r="U1338" s="50"/>
      <c r="V1338" s="50"/>
      <c r="W1338" s="50"/>
      <c r="X1338" s="50"/>
      <c r="Y1338" s="50"/>
      <c r="Z1338" s="50"/>
      <c r="AA1338" s="50"/>
      <c r="AB1338" s="50"/>
      <c r="AC1338" s="50"/>
      <c r="AD1338" s="50"/>
      <c r="AE1338" s="50"/>
    </row>
    <row r="1339" spans="19:31" ht="15">
      <c r="S1339" s="50"/>
      <c r="T1339" s="50"/>
      <c r="U1339" s="50"/>
      <c r="V1339" s="50"/>
      <c r="W1339" s="50"/>
      <c r="X1339" s="50"/>
      <c r="Y1339" s="50"/>
      <c r="Z1339" s="50"/>
      <c r="AA1339" s="50"/>
      <c r="AB1339" s="50"/>
      <c r="AC1339" s="50"/>
      <c r="AD1339" s="50"/>
      <c r="AE1339" s="50"/>
    </row>
    <row r="1340" spans="19:31" ht="15">
      <c r="S1340" s="50"/>
      <c r="T1340" s="50"/>
      <c r="U1340" s="50"/>
      <c r="V1340" s="50"/>
      <c r="W1340" s="50"/>
      <c r="X1340" s="50"/>
      <c r="Y1340" s="50"/>
      <c r="Z1340" s="50"/>
      <c r="AA1340" s="50"/>
      <c r="AB1340" s="50"/>
      <c r="AC1340" s="50"/>
      <c r="AD1340" s="50"/>
      <c r="AE1340" s="50"/>
    </row>
    <row r="1341" spans="19:31" ht="15">
      <c r="S1341" s="50"/>
      <c r="T1341" s="50"/>
      <c r="U1341" s="50"/>
      <c r="V1341" s="50"/>
      <c r="W1341" s="50"/>
      <c r="X1341" s="50"/>
      <c r="Y1341" s="50"/>
      <c r="Z1341" s="50"/>
      <c r="AA1341" s="50"/>
      <c r="AB1341" s="50"/>
      <c r="AC1341" s="50"/>
      <c r="AD1341" s="50"/>
      <c r="AE1341" s="50"/>
    </row>
    <row r="1342" spans="19:31" ht="15">
      <c r="S1342" s="50"/>
      <c r="T1342" s="50"/>
      <c r="U1342" s="50"/>
      <c r="V1342" s="50"/>
      <c r="W1342" s="50"/>
      <c r="X1342" s="50"/>
      <c r="Y1342" s="50"/>
      <c r="Z1342" s="50"/>
      <c r="AA1342" s="50"/>
      <c r="AB1342" s="50"/>
      <c r="AC1342" s="50"/>
      <c r="AD1342" s="50"/>
      <c r="AE1342" s="50"/>
    </row>
    <row r="1343" spans="19:31" ht="15">
      <c r="S1343" s="50"/>
      <c r="T1343" s="50"/>
      <c r="U1343" s="50"/>
      <c r="V1343" s="50"/>
      <c r="W1343" s="50"/>
      <c r="X1343" s="50"/>
      <c r="Y1343" s="50"/>
      <c r="Z1343" s="50"/>
      <c r="AA1343" s="50"/>
      <c r="AB1343" s="50"/>
      <c r="AC1343" s="50"/>
      <c r="AD1343" s="50"/>
      <c r="AE1343" s="50"/>
    </row>
    <row r="1344" spans="19:31" ht="15">
      <c r="S1344" s="50"/>
      <c r="T1344" s="50"/>
      <c r="U1344" s="50"/>
      <c r="V1344" s="50"/>
      <c r="W1344" s="50"/>
      <c r="X1344" s="50"/>
      <c r="Y1344" s="50"/>
      <c r="Z1344" s="50"/>
      <c r="AA1344" s="50"/>
      <c r="AB1344" s="50"/>
      <c r="AC1344" s="50"/>
      <c r="AD1344" s="50"/>
      <c r="AE1344" s="50"/>
    </row>
    <row r="1345" spans="19:31" ht="15">
      <c r="S1345" s="50"/>
      <c r="T1345" s="50"/>
      <c r="U1345" s="50"/>
      <c r="V1345" s="50"/>
      <c r="W1345" s="50"/>
      <c r="X1345" s="50"/>
      <c r="Y1345" s="50"/>
      <c r="Z1345" s="50"/>
      <c r="AA1345" s="50"/>
      <c r="AB1345" s="50"/>
      <c r="AC1345" s="50"/>
      <c r="AD1345" s="50"/>
      <c r="AE1345" s="50"/>
    </row>
    <row r="1346" spans="19:31" ht="15">
      <c r="S1346" s="50"/>
      <c r="T1346" s="50"/>
      <c r="U1346" s="50"/>
      <c r="V1346" s="50"/>
      <c r="W1346" s="50"/>
      <c r="X1346" s="50"/>
      <c r="Y1346" s="50"/>
      <c r="Z1346" s="50"/>
      <c r="AA1346" s="50"/>
      <c r="AB1346" s="50"/>
      <c r="AC1346" s="50"/>
      <c r="AD1346" s="50"/>
      <c r="AE1346" s="50"/>
    </row>
    <row r="1347" spans="19:31" ht="15">
      <c r="S1347" s="50"/>
      <c r="T1347" s="50"/>
      <c r="U1347" s="50"/>
      <c r="V1347" s="50"/>
      <c r="W1347" s="50"/>
      <c r="X1347" s="50"/>
      <c r="Y1347" s="50"/>
      <c r="Z1347" s="50"/>
      <c r="AA1347" s="50"/>
      <c r="AB1347" s="50"/>
      <c r="AC1347" s="50"/>
      <c r="AD1347" s="50"/>
      <c r="AE1347" s="50"/>
    </row>
    <row r="1348" spans="19:31" ht="15">
      <c r="S1348" s="50"/>
      <c r="T1348" s="50"/>
      <c r="U1348" s="50"/>
      <c r="V1348" s="50"/>
      <c r="W1348" s="50"/>
      <c r="X1348" s="50"/>
      <c r="Y1348" s="50"/>
      <c r="Z1348" s="50"/>
      <c r="AA1348" s="50"/>
      <c r="AB1348" s="50"/>
      <c r="AC1348" s="50"/>
      <c r="AD1348" s="50"/>
      <c r="AE1348" s="50"/>
    </row>
    <row r="1349" spans="19:31" ht="15">
      <c r="S1349" s="50"/>
      <c r="T1349" s="50"/>
      <c r="U1349" s="50"/>
      <c r="V1349" s="50"/>
      <c r="W1349" s="50"/>
      <c r="X1349" s="50"/>
      <c r="Y1349" s="50"/>
      <c r="Z1349" s="50"/>
      <c r="AA1349" s="50"/>
      <c r="AB1349" s="50"/>
      <c r="AC1349" s="50"/>
      <c r="AD1349" s="50"/>
      <c r="AE1349" s="50"/>
    </row>
    <row r="1350" spans="19:31" ht="15">
      <c r="S1350" s="50"/>
      <c r="T1350" s="50"/>
      <c r="U1350" s="50"/>
      <c r="V1350" s="50"/>
      <c r="W1350" s="50"/>
      <c r="X1350" s="50"/>
      <c r="Y1350" s="50"/>
      <c r="Z1350" s="50"/>
      <c r="AA1350" s="50"/>
      <c r="AB1350" s="50"/>
      <c r="AC1350" s="50"/>
      <c r="AD1350" s="50"/>
      <c r="AE1350" s="50"/>
    </row>
    <row r="1351" spans="19:31" ht="15">
      <c r="S1351" s="50"/>
      <c r="T1351" s="50"/>
      <c r="U1351" s="50"/>
      <c r="V1351" s="50"/>
      <c r="W1351" s="50"/>
      <c r="X1351" s="50"/>
      <c r="Y1351" s="50"/>
      <c r="Z1351" s="50"/>
      <c r="AA1351" s="50"/>
      <c r="AB1351" s="50"/>
      <c r="AC1351" s="50"/>
      <c r="AD1351" s="50"/>
      <c r="AE1351" s="50"/>
    </row>
    <row r="1352" spans="19:31" ht="15">
      <c r="S1352" s="50"/>
      <c r="T1352" s="50"/>
      <c r="U1352" s="50"/>
      <c r="V1352" s="50"/>
      <c r="W1352" s="50"/>
      <c r="X1352" s="50"/>
      <c r="Y1352" s="50"/>
      <c r="Z1352" s="50"/>
      <c r="AA1352" s="50"/>
      <c r="AB1352" s="50"/>
      <c r="AC1352" s="50"/>
      <c r="AD1352" s="50"/>
      <c r="AE1352" s="50"/>
    </row>
    <row r="1353" spans="19:31" ht="15">
      <c r="S1353" s="50"/>
      <c r="T1353" s="50"/>
      <c r="U1353" s="50"/>
      <c r="V1353" s="50"/>
      <c r="W1353" s="50"/>
      <c r="X1353" s="50"/>
      <c r="Y1353" s="50"/>
      <c r="Z1353" s="50"/>
      <c r="AA1353" s="50"/>
      <c r="AB1353" s="50"/>
      <c r="AC1353" s="50"/>
      <c r="AD1353" s="50"/>
      <c r="AE1353" s="50"/>
    </row>
    <row r="1354" spans="19:31" ht="15">
      <c r="S1354" s="50"/>
      <c r="T1354" s="50"/>
      <c r="U1354" s="50"/>
      <c r="V1354" s="50"/>
      <c r="W1354" s="50"/>
      <c r="X1354" s="50"/>
      <c r="Y1354" s="50"/>
      <c r="Z1354" s="50"/>
      <c r="AA1354" s="50"/>
      <c r="AB1354" s="50"/>
      <c r="AC1354" s="50"/>
      <c r="AD1354" s="50"/>
      <c r="AE1354" s="50"/>
    </row>
    <row r="1355" spans="19:31" ht="15">
      <c r="S1355" s="50"/>
      <c r="T1355" s="50"/>
      <c r="U1355" s="50"/>
      <c r="V1355" s="50"/>
      <c r="W1355" s="50"/>
      <c r="X1355" s="50"/>
      <c r="Y1355" s="50"/>
      <c r="Z1355" s="50"/>
      <c r="AA1355" s="50"/>
      <c r="AB1355" s="50"/>
      <c r="AC1355" s="50"/>
      <c r="AD1355" s="50"/>
      <c r="AE1355" s="50"/>
    </row>
    <row r="1356" spans="19:31" ht="15">
      <c r="S1356" s="50"/>
      <c r="T1356" s="50"/>
      <c r="U1356" s="50"/>
      <c r="V1356" s="50"/>
      <c r="W1356" s="50"/>
      <c r="X1356" s="50"/>
      <c r="Y1356" s="50"/>
      <c r="Z1356" s="50"/>
      <c r="AA1356" s="50"/>
      <c r="AB1356" s="50"/>
      <c r="AC1356" s="50"/>
      <c r="AD1356" s="50"/>
      <c r="AE1356" s="50"/>
    </row>
    <row r="1357" spans="19:31" ht="15">
      <c r="S1357" s="50"/>
      <c r="T1357" s="50"/>
      <c r="U1357" s="50"/>
      <c r="V1357" s="50"/>
      <c r="W1357" s="50"/>
      <c r="X1357" s="50"/>
      <c r="Y1357" s="50"/>
      <c r="Z1357" s="50"/>
      <c r="AA1357" s="50"/>
      <c r="AB1357" s="50"/>
      <c r="AC1357" s="50"/>
      <c r="AD1357" s="50"/>
      <c r="AE1357" s="50"/>
    </row>
    <row r="1358" spans="19:31" ht="15">
      <c r="S1358" s="50"/>
      <c r="T1358" s="50"/>
      <c r="U1358" s="50"/>
      <c r="V1358" s="50"/>
      <c r="W1358" s="50"/>
      <c r="X1358" s="50"/>
      <c r="Y1358" s="50"/>
      <c r="Z1358" s="50"/>
      <c r="AA1358" s="50"/>
      <c r="AB1358" s="50"/>
      <c r="AC1358" s="50"/>
      <c r="AD1358" s="50"/>
      <c r="AE1358" s="50"/>
    </row>
    <row r="1359" spans="19:31" ht="15">
      <c r="S1359" s="50"/>
      <c r="T1359" s="50"/>
      <c r="U1359" s="50"/>
      <c r="V1359" s="50"/>
      <c r="W1359" s="50"/>
      <c r="X1359" s="50"/>
      <c r="Y1359" s="50"/>
      <c r="Z1359" s="50"/>
      <c r="AA1359" s="50"/>
      <c r="AB1359" s="50"/>
      <c r="AC1359" s="50"/>
      <c r="AD1359" s="50"/>
      <c r="AE1359" s="50"/>
    </row>
    <row r="1360" spans="19:31" ht="15">
      <c r="S1360" s="50"/>
      <c r="T1360" s="50"/>
      <c r="U1360" s="50"/>
      <c r="V1360" s="50"/>
      <c r="W1360" s="50"/>
      <c r="X1360" s="50"/>
      <c r="Y1360" s="50"/>
      <c r="Z1360" s="50"/>
      <c r="AA1360" s="50"/>
      <c r="AB1360" s="50"/>
      <c r="AC1360" s="50"/>
      <c r="AD1360" s="50"/>
      <c r="AE1360" s="50"/>
    </row>
    <row r="1361" spans="19:31" ht="15">
      <c r="S1361" s="50"/>
      <c r="T1361" s="50"/>
      <c r="U1361" s="50"/>
      <c r="V1361" s="50"/>
      <c r="W1361" s="50"/>
      <c r="X1361" s="50"/>
      <c r="Y1361" s="50"/>
      <c r="Z1361" s="50"/>
      <c r="AA1361" s="50"/>
      <c r="AB1361" s="50"/>
      <c r="AC1361" s="50"/>
      <c r="AD1361" s="50"/>
      <c r="AE1361" s="50"/>
    </row>
    <row r="1362" spans="19:31" ht="15">
      <c r="S1362" s="50"/>
      <c r="T1362" s="50"/>
      <c r="U1362" s="50"/>
      <c r="V1362" s="50"/>
      <c r="W1362" s="50"/>
      <c r="X1362" s="50"/>
      <c r="Y1362" s="50"/>
      <c r="Z1362" s="50"/>
      <c r="AA1362" s="50"/>
      <c r="AB1362" s="50"/>
      <c r="AC1362" s="50"/>
      <c r="AD1362" s="50"/>
      <c r="AE1362" s="50"/>
    </row>
    <row r="1363" spans="19:31" ht="15">
      <c r="S1363" s="50"/>
      <c r="T1363" s="50"/>
      <c r="U1363" s="50"/>
      <c r="V1363" s="50"/>
      <c r="W1363" s="50"/>
      <c r="X1363" s="50"/>
      <c r="Y1363" s="50"/>
      <c r="Z1363" s="50"/>
      <c r="AA1363" s="50"/>
      <c r="AB1363" s="50"/>
      <c r="AC1363" s="50"/>
      <c r="AD1363" s="50"/>
      <c r="AE1363" s="50"/>
    </row>
    <row r="1364" spans="19:31" ht="15">
      <c r="S1364" s="50"/>
      <c r="T1364" s="50"/>
      <c r="U1364" s="50"/>
      <c r="V1364" s="50"/>
      <c r="W1364" s="50"/>
      <c r="X1364" s="50"/>
      <c r="Y1364" s="50"/>
      <c r="Z1364" s="50"/>
      <c r="AA1364" s="50"/>
      <c r="AB1364" s="50"/>
      <c r="AC1364" s="50"/>
      <c r="AD1364" s="50"/>
      <c r="AE1364" s="50"/>
    </row>
    <row r="1365" spans="19:31" ht="15">
      <c r="S1365" s="50"/>
      <c r="T1365" s="50"/>
      <c r="U1365" s="50"/>
      <c r="V1365" s="50"/>
      <c r="W1365" s="50"/>
      <c r="X1365" s="50"/>
      <c r="Y1365" s="50"/>
      <c r="Z1365" s="50"/>
      <c r="AA1365" s="50"/>
      <c r="AB1365" s="50"/>
      <c r="AC1365" s="50"/>
      <c r="AD1365" s="50"/>
      <c r="AE1365" s="50"/>
    </row>
    <row r="1366" spans="19:31" ht="15">
      <c r="S1366" s="50"/>
      <c r="T1366" s="50"/>
      <c r="U1366" s="50"/>
      <c r="V1366" s="50"/>
      <c r="W1366" s="50"/>
      <c r="X1366" s="50"/>
      <c r="Y1366" s="50"/>
      <c r="Z1366" s="50"/>
      <c r="AA1366" s="50"/>
      <c r="AB1366" s="50"/>
      <c r="AC1366" s="50"/>
      <c r="AD1366" s="50"/>
      <c r="AE1366" s="50"/>
    </row>
    <row r="1367" spans="19:31" ht="15">
      <c r="S1367" s="50"/>
      <c r="T1367" s="50"/>
      <c r="U1367" s="50"/>
      <c r="V1367" s="50"/>
      <c r="W1367" s="50"/>
      <c r="X1367" s="50"/>
      <c r="Y1367" s="50"/>
      <c r="Z1367" s="50"/>
      <c r="AA1367" s="50"/>
      <c r="AB1367" s="50"/>
      <c r="AC1367" s="50"/>
      <c r="AD1367" s="50"/>
      <c r="AE1367" s="50"/>
    </row>
    <row r="1368" spans="19:31" ht="15">
      <c r="S1368" s="50"/>
      <c r="T1368" s="50"/>
      <c r="U1368" s="50"/>
      <c r="V1368" s="50"/>
      <c r="W1368" s="50"/>
      <c r="X1368" s="50"/>
      <c r="Y1368" s="50"/>
      <c r="Z1368" s="50"/>
      <c r="AA1368" s="50"/>
      <c r="AB1368" s="50"/>
      <c r="AC1368" s="50"/>
      <c r="AD1368" s="50"/>
      <c r="AE1368" s="50"/>
    </row>
    <row r="1369" spans="19:31" ht="15">
      <c r="S1369" s="50"/>
      <c r="T1369" s="50"/>
      <c r="U1369" s="50"/>
      <c r="V1369" s="50"/>
      <c r="W1369" s="50"/>
      <c r="X1369" s="50"/>
      <c r="Y1369" s="50"/>
      <c r="Z1369" s="50"/>
      <c r="AA1369" s="50"/>
      <c r="AB1369" s="50"/>
      <c r="AC1369" s="50"/>
      <c r="AD1369" s="50"/>
      <c r="AE1369" s="50"/>
    </row>
    <row r="1370" spans="19:31" ht="15">
      <c r="S1370" s="50"/>
      <c r="T1370" s="50"/>
      <c r="U1370" s="50"/>
      <c r="V1370" s="50"/>
      <c r="W1370" s="50"/>
      <c r="X1370" s="50"/>
      <c r="Y1370" s="50"/>
      <c r="Z1370" s="50"/>
      <c r="AA1370" s="50"/>
      <c r="AB1370" s="50"/>
      <c r="AC1370" s="50"/>
      <c r="AD1370" s="50"/>
      <c r="AE1370" s="50"/>
    </row>
    <row r="1371" spans="19:31" ht="15">
      <c r="S1371" s="50"/>
      <c r="T1371" s="50"/>
      <c r="U1371" s="50"/>
      <c r="V1371" s="50"/>
      <c r="W1371" s="50"/>
      <c r="X1371" s="50"/>
      <c r="Y1371" s="50"/>
      <c r="Z1371" s="50"/>
      <c r="AA1371" s="50"/>
      <c r="AB1371" s="50"/>
      <c r="AC1371" s="50"/>
      <c r="AD1371" s="50"/>
      <c r="AE1371" s="50"/>
    </row>
    <row r="1372" spans="19:31" ht="15">
      <c r="S1372" s="50"/>
      <c r="T1372" s="50"/>
      <c r="U1372" s="50"/>
      <c r="V1372" s="50"/>
      <c r="W1372" s="50"/>
      <c r="X1372" s="50"/>
      <c r="Y1372" s="50"/>
      <c r="Z1372" s="50"/>
      <c r="AA1372" s="50"/>
      <c r="AB1372" s="50"/>
      <c r="AC1372" s="50"/>
      <c r="AD1372" s="50"/>
      <c r="AE1372" s="50"/>
    </row>
    <row r="1373" spans="19:31" ht="15">
      <c r="S1373" s="50"/>
      <c r="T1373" s="50"/>
      <c r="U1373" s="50"/>
      <c r="V1373" s="50"/>
      <c r="W1373" s="50"/>
      <c r="X1373" s="50"/>
      <c r="Y1373" s="50"/>
      <c r="Z1373" s="50"/>
      <c r="AA1373" s="50"/>
      <c r="AB1373" s="50"/>
      <c r="AC1373" s="50"/>
      <c r="AD1373" s="50"/>
      <c r="AE1373" s="50"/>
    </row>
    <row r="1374" spans="19:31" ht="15">
      <c r="S1374" s="50"/>
      <c r="T1374" s="50"/>
      <c r="U1374" s="50"/>
      <c r="V1374" s="50"/>
      <c r="W1374" s="50"/>
      <c r="X1374" s="50"/>
      <c r="Y1374" s="50"/>
      <c r="Z1374" s="50"/>
      <c r="AA1374" s="50"/>
      <c r="AB1374" s="50"/>
      <c r="AC1374" s="50"/>
      <c r="AD1374" s="50"/>
      <c r="AE1374" s="50"/>
    </row>
    <row r="1375" spans="19:31" ht="15">
      <c r="S1375" s="50"/>
      <c r="T1375" s="50"/>
      <c r="U1375" s="50"/>
      <c r="V1375" s="50"/>
      <c r="W1375" s="50"/>
      <c r="X1375" s="50"/>
      <c r="Y1375" s="50"/>
      <c r="Z1375" s="50"/>
      <c r="AA1375" s="50"/>
      <c r="AB1375" s="50"/>
      <c r="AC1375" s="50"/>
      <c r="AD1375" s="50"/>
      <c r="AE1375" s="50"/>
    </row>
    <row r="1376" spans="19:31" ht="15">
      <c r="S1376" s="50"/>
      <c r="T1376" s="50"/>
      <c r="U1376" s="50"/>
      <c r="V1376" s="50"/>
      <c r="W1376" s="50"/>
      <c r="X1376" s="50"/>
      <c r="Y1376" s="50"/>
      <c r="Z1376" s="50"/>
      <c r="AA1376" s="50"/>
      <c r="AB1376" s="50"/>
      <c r="AC1376" s="50"/>
      <c r="AD1376" s="50"/>
      <c r="AE1376" s="50"/>
    </row>
    <row r="1377" spans="19:31" ht="15">
      <c r="S1377" s="50"/>
      <c r="T1377" s="50"/>
      <c r="U1377" s="50"/>
      <c r="V1377" s="50"/>
      <c r="W1377" s="50"/>
      <c r="X1377" s="50"/>
      <c r="Y1377" s="50"/>
      <c r="Z1377" s="50"/>
      <c r="AA1377" s="50"/>
      <c r="AB1377" s="50"/>
      <c r="AC1377" s="50"/>
      <c r="AD1377" s="50"/>
      <c r="AE1377" s="50"/>
    </row>
    <row r="1378" spans="19:31" ht="15">
      <c r="S1378" s="50"/>
      <c r="T1378" s="50"/>
      <c r="U1378" s="50"/>
      <c r="V1378" s="50"/>
      <c r="W1378" s="50"/>
      <c r="X1378" s="50"/>
      <c r="Y1378" s="50"/>
      <c r="Z1378" s="50"/>
      <c r="AA1378" s="50"/>
      <c r="AB1378" s="50"/>
      <c r="AC1378" s="50"/>
      <c r="AD1378" s="50"/>
      <c r="AE1378" s="50"/>
    </row>
    <row r="1379" spans="19:31" ht="15">
      <c r="S1379" s="50"/>
      <c r="T1379" s="50"/>
      <c r="U1379" s="50"/>
      <c r="V1379" s="50"/>
      <c r="W1379" s="50"/>
      <c r="X1379" s="50"/>
      <c r="Y1379" s="50"/>
      <c r="Z1379" s="50"/>
      <c r="AA1379" s="50"/>
      <c r="AB1379" s="50"/>
      <c r="AC1379" s="50"/>
      <c r="AD1379" s="50"/>
      <c r="AE1379" s="50"/>
    </row>
    <row r="1380" spans="19:31" ht="15">
      <c r="S1380" s="50"/>
      <c r="T1380" s="50"/>
      <c r="U1380" s="50"/>
      <c r="V1380" s="50"/>
      <c r="W1380" s="50"/>
      <c r="X1380" s="50"/>
      <c r="Y1380" s="50"/>
      <c r="Z1380" s="50"/>
      <c r="AA1380" s="50"/>
      <c r="AB1380" s="50"/>
      <c r="AC1380" s="50"/>
      <c r="AD1380" s="50"/>
      <c r="AE1380" s="50"/>
    </row>
    <row r="1381" spans="19:31" ht="15">
      <c r="S1381" s="50"/>
      <c r="T1381" s="50"/>
      <c r="U1381" s="50"/>
      <c r="V1381" s="50"/>
      <c r="W1381" s="50"/>
      <c r="X1381" s="50"/>
      <c r="Y1381" s="50"/>
      <c r="Z1381" s="50"/>
      <c r="AA1381" s="50"/>
      <c r="AB1381" s="50"/>
      <c r="AC1381" s="50"/>
      <c r="AD1381" s="50"/>
      <c r="AE1381" s="50"/>
    </row>
    <row r="1382" spans="19:31" ht="15">
      <c r="S1382" s="50"/>
      <c r="T1382" s="50"/>
      <c r="U1382" s="50"/>
      <c r="V1382" s="50"/>
      <c r="W1382" s="50"/>
      <c r="X1382" s="50"/>
      <c r="Y1382" s="50"/>
      <c r="Z1382" s="50"/>
      <c r="AA1382" s="50"/>
      <c r="AB1382" s="50"/>
      <c r="AC1382" s="50"/>
      <c r="AD1382" s="50"/>
      <c r="AE1382" s="50"/>
    </row>
    <row r="1383" spans="19:31" ht="15">
      <c r="S1383" s="50"/>
      <c r="T1383" s="50"/>
      <c r="U1383" s="50"/>
      <c r="V1383" s="50"/>
      <c r="W1383" s="50"/>
      <c r="X1383" s="50"/>
      <c r="Y1383" s="50"/>
      <c r="Z1383" s="50"/>
      <c r="AA1383" s="50"/>
      <c r="AB1383" s="50"/>
      <c r="AC1383" s="50"/>
      <c r="AD1383" s="50"/>
      <c r="AE1383" s="50"/>
    </row>
    <row r="1384" spans="19:31" ht="15">
      <c r="S1384" s="50"/>
      <c r="T1384" s="50"/>
      <c r="U1384" s="50"/>
      <c r="V1384" s="50"/>
      <c r="W1384" s="50"/>
      <c r="X1384" s="50"/>
      <c r="Y1384" s="50"/>
      <c r="Z1384" s="50"/>
      <c r="AA1384" s="50"/>
      <c r="AB1384" s="50"/>
      <c r="AC1384" s="50"/>
      <c r="AD1384" s="50"/>
      <c r="AE1384" s="50"/>
    </row>
    <row r="1385" spans="19:31" ht="15">
      <c r="S1385" s="50"/>
      <c r="T1385" s="50"/>
      <c r="U1385" s="50"/>
      <c r="V1385" s="50"/>
      <c r="W1385" s="50"/>
      <c r="X1385" s="50"/>
      <c r="Y1385" s="50"/>
      <c r="Z1385" s="50"/>
      <c r="AA1385" s="50"/>
      <c r="AB1385" s="50"/>
      <c r="AC1385" s="50"/>
      <c r="AD1385" s="50"/>
      <c r="AE1385" s="50"/>
    </row>
    <row r="1386" spans="19:31" ht="15">
      <c r="S1386" s="50"/>
      <c r="T1386" s="50"/>
      <c r="U1386" s="50"/>
      <c r="V1386" s="50"/>
      <c r="W1386" s="50"/>
      <c r="X1386" s="50"/>
      <c r="Y1386" s="50"/>
      <c r="Z1386" s="50"/>
      <c r="AA1386" s="50"/>
      <c r="AB1386" s="50"/>
      <c r="AC1386" s="50"/>
      <c r="AD1386" s="50"/>
      <c r="AE1386" s="50"/>
    </row>
    <row r="1387" spans="19:31" ht="15">
      <c r="S1387" s="50"/>
      <c r="T1387" s="50"/>
      <c r="U1387" s="50"/>
      <c r="V1387" s="50"/>
      <c r="W1387" s="50"/>
      <c r="X1387" s="50"/>
      <c r="Y1387" s="50"/>
      <c r="Z1387" s="50"/>
      <c r="AA1387" s="50"/>
      <c r="AB1387" s="50"/>
      <c r="AC1387" s="50"/>
      <c r="AD1387" s="50"/>
      <c r="AE1387" s="50"/>
    </row>
    <row r="1388" spans="19:31" ht="15">
      <c r="S1388" s="50"/>
      <c r="T1388" s="50"/>
      <c r="U1388" s="50"/>
      <c r="V1388" s="50"/>
      <c r="W1388" s="50"/>
      <c r="X1388" s="50"/>
      <c r="Y1388" s="50"/>
      <c r="Z1388" s="50"/>
      <c r="AA1388" s="50"/>
      <c r="AB1388" s="50"/>
      <c r="AC1388" s="50"/>
      <c r="AD1388" s="50"/>
      <c r="AE1388" s="50"/>
    </row>
    <row r="1389" spans="19:31" ht="15">
      <c r="S1389" s="50"/>
      <c r="T1389" s="50"/>
      <c r="U1389" s="50"/>
      <c r="V1389" s="50"/>
      <c r="W1389" s="50"/>
      <c r="X1389" s="50"/>
      <c r="Y1389" s="50"/>
      <c r="Z1389" s="50"/>
      <c r="AA1389" s="50"/>
      <c r="AB1389" s="50"/>
      <c r="AC1389" s="50"/>
      <c r="AD1389" s="50"/>
      <c r="AE1389" s="50"/>
    </row>
    <row r="1390" spans="19:31" ht="15">
      <c r="S1390" s="50"/>
      <c r="T1390" s="50"/>
      <c r="U1390" s="50"/>
      <c r="V1390" s="50"/>
      <c r="W1390" s="50"/>
      <c r="X1390" s="50"/>
      <c r="Y1390" s="50"/>
      <c r="Z1390" s="50"/>
      <c r="AA1390" s="50"/>
      <c r="AB1390" s="50"/>
      <c r="AC1390" s="50"/>
      <c r="AD1390" s="50"/>
      <c r="AE1390" s="50"/>
    </row>
    <row r="1391" spans="19:31" ht="15">
      <c r="S1391" s="50"/>
      <c r="T1391" s="50"/>
      <c r="U1391" s="50"/>
      <c r="V1391" s="50"/>
      <c r="W1391" s="50"/>
      <c r="X1391" s="50"/>
      <c r="Y1391" s="50"/>
      <c r="Z1391" s="50"/>
      <c r="AA1391" s="50"/>
      <c r="AB1391" s="50"/>
      <c r="AC1391" s="50"/>
      <c r="AD1391" s="50"/>
      <c r="AE1391" s="50"/>
    </row>
    <row r="1392" spans="19:31" ht="15">
      <c r="S1392" s="50"/>
      <c r="T1392" s="50"/>
      <c r="U1392" s="50"/>
      <c r="V1392" s="50"/>
      <c r="W1392" s="50"/>
      <c r="X1392" s="50"/>
      <c r="Y1392" s="50"/>
      <c r="Z1392" s="50"/>
      <c r="AA1392" s="50"/>
      <c r="AB1392" s="50"/>
      <c r="AC1392" s="50"/>
      <c r="AD1392" s="50"/>
      <c r="AE1392" s="50"/>
    </row>
    <row r="1393" spans="19:31" ht="15">
      <c r="S1393" s="50"/>
      <c r="T1393" s="50"/>
      <c r="U1393" s="50"/>
      <c r="V1393" s="50"/>
      <c r="W1393" s="50"/>
      <c r="X1393" s="50"/>
      <c r="Y1393" s="50"/>
      <c r="Z1393" s="50"/>
      <c r="AA1393" s="50"/>
      <c r="AB1393" s="50"/>
      <c r="AC1393" s="50"/>
      <c r="AD1393" s="50"/>
      <c r="AE1393" s="50"/>
    </row>
    <row r="1394" spans="19:31" ht="15">
      <c r="S1394" s="50"/>
      <c r="T1394" s="50"/>
      <c r="U1394" s="50"/>
      <c r="V1394" s="50"/>
      <c r="W1394" s="50"/>
      <c r="X1394" s="50"/>
      <c r="Y1394" s="50"/>
      <c r="Z1394" s="50"/>
      <c r="AA1394" s="50"/>
      <c r="AB1394" s="50"/>
      <c r="AC1394" s="50"/>
      <c r="AD1394" s="50"/>
      <c r="AE1394" s="50"/>
    </row>
    <row r="1395" spans="19:31" ht="15">
      <c r="S1395" s="50"/>
      <c r="T1395" s="50"/>
      <c r="U1395" s="50"/>
      <c r="V1395" s="50"/>
      <c r="W1395" s="50"/>
      <c r="X1395" s="50"/>
      <c r="Y1395" s="50"/>
      <c r="Z1395" s="50"/>
      <c r="AA1395" s="50"/>
      <c r="AB1395" s="50"/>
      <c r="AC1395" s="50"/>
      <c r="AD1395" s="50"/>
      <c r="AE1395" s="50"/>
    </row>
    <row r="1396" spans="19:31" ht="15">
      <c r="S1396" s="50"/>
      <c r="T1396" s="50"/>
      <c r="U1396" s="50"/>
      <c r="V1396" s="50"/>
      <c r="W1396" s="50"/>
      <c r="X1396" s="50"/>
      <c r="Y1396" s="50"/>
      <c r="Z1396" s="50"/>
      <c r="AA1396" s="50"/>
      <c r="AB1396" s="50"/>
      <c r="AC1396" s="50"/>
      <c r="AD1396" s="50"/>
      <c r="AE1396" s="50"/>
    </row>
    <row r="1397" spans="19:31" ht="15">
      <c r="S1397" s="50"/>
      <c r="T1397" s="50"/>
      <c r="U1397" s="50"/>
      <c r="V1397" s="50"/>
      <c r="W1397" s="50"/>
      <c r="X1397" s="50"/>
      <c r="Y1397" s="50"/>
      <c r="Z1397" s="50"/>
      <c r="AA1397" s="50"/>
      <c r="AB1397" s="50"/>
      <c r="AC1397" s="50"/>
      <c r="AD1397" s="50"/>
      <c r="AE1397" s="50"/>
    </row>
    <row r="1398" spans="19:31" ht="15">
      <c r="S1398" s="50"/>
      <c r="T1398" s="50"/>
      <c r="U1398" s="50"/>
      <c r="V1398" s="50"/>
      <c r="W1398" s="50"/>
      <c r="X1398" s="50"/>
      <c r="Y1398" s="50"/>
      <c r="Z1398" s="50"/>
      <c r="AA1398" s="50"/>
      <c r="AB1398" s="50"/>
      <c r="AC1398" s="50"/>
      <c r="AD1398" s="50"/>
      <c r="AE1398" s="50"/>
    </row>
    <row r="1399" spans="19:31" ht="15">
      <c r="S1399" s="50"/>
      <c r="T1399" s="50"/>
      <c r="U1399" s="50"/>
      <c r="V1399" s="50"/>
      <c r="W1399" s="50"/>
      <c r="X1399" s="50"/>
      <c r="Y1399" s="50"/>
      <c r="Z1399" s="50"/>
      <c r="AA1399" s="50"/>
      <c r="AB1399" s="50"/>
      <c r="AC1399" s="50"/>
      <c r="AD1399" s="50"/>
      <c r="AE1399" s="50"/>
    </row>
    <row r="1400" spans="19:31" ht="15">
      <c r="S1400" s="50"/>
      <c r="T1400" s="50"/>
      <c r="U1400" s="50"/>
      <c r="V1400" s="50"/>
      <c r="W1400" s="50"/>
      <c r="X1400" s="50"/>
      <c r="Y1400" s="50"/>
      <c r="Z1400" s="50"/>
      <c r="AA1400" s="50"/>
      <c r="AB1400" s="50"/>
      <c r="AC1400" s="50"/>
      <c r="AD1400" s="50"/>
      <c r="AE1400" s="50"/>
    </row>
    <row r="1401" spans="19:31" ht="15">
      <c r="S1401" s="50"/>
      <c r="T1401" s="50"/>
      <c r="U1401" s="50"/>
      <c r="V1401" s="50"/>
      <c r="W1401" s="50"/>
      <c r="X1401" s="50"/>
      <c r="Y1401" s="50"/>
      <c r="Z1401" s="50"/>
      <c r="AA1401" s="50"/>
      <c r="AB1401" s="50"/>
      <c r="AC1401" s="50"/>
      <c r="AD1401" s="50"/>
      <c r="AE1401" s="50"/>
    </row>
    <row r="1402" spans="19:31" ht="15">
      <c r="S1402" s="50"/>
      <c r="T1402" s="50"/>
      <c r="U1402" s="50"/>
      <c r="V1402" s="50"/>
      <c r="W1402" s="50"/>
      <c r="X1402" s="50"/>
      <c r="Y1402" s="50"/>
      <c r="Z1402" s="50"/>
      <c r="AA1402" s="50"/>
      <c r="AB1402" s="50"/>
      <c r="AC1402" s="50"/>
      <c r="AD1402" s="50"/>
      <c r="AE1402" s="50"/>
    </row>
    <row r="1403" spans="19:31" ht="15">
      <c r="S1403" s="50"/>
      <c r="T1403" s="50"/>
      <c r="U1403" s="50"/>
      <c r="V1403" s="50"/>
      <c r="W1403" s="50"/>
      <c r="X1403" s="50"/>
      <c r="Y1403" s="50"/>
      <c r="Z1403" s="50"/>
      <c r="AA1403" s="50"/>
      <c r="AB1403" s="50"/>
      <c r="AC1403" s="50"/>
      <c r="AD1403" s="50"/>
      <c r="AE1403" s="50"/>
    </row>
    <row r="1404" spans="19:31" ht="15">
      <c r="S1404" s="50"/>
      <c r="T1404" s="50"/>
      <c r="U1404" s="50"/>
      <c r="V1404" s="50"/>
      <c r="W1404" s="50"/>
      <c r="X1404" s="50"/>
      <c r="Y1404" s="50"/>
      <c r="Z1404" s="50"/>
      <c r="AA1404" s="50"/>
      <c r="AB1404" s="50"/>
      <c r="AC1404" s="50"/>
      <c r="AD1404" s="50"/>
      <c r="AE1404" s="50"/>
    </row>
    <row r="1405" spans="19:31" ht="15">
      <c r="S1405" s="50"/>
      <c r="T1405" s="50"/>
      <c r="U1405" s="50"/>
      <c r="V1405" s="50"/>
      <c r="W1405" s="50"/>
      <c r="X1405" s="50"/>
      <c r="Y1405" s="50"/>
      <c r="Z1405" s="50"/>
      <c r="AA1405" s="50"/>
      <c r="AB1405" s="50"/>
      <c r="AC1405" s="50"/>
      <c r="AD1405" s="50"/>
      <c r="AE1405" s="50"/>
    </row>
    <row r="1406" spans="19:31" ht="15">
      <c r="S1406" s="50"/>
      <c r="T1406" s="50"/>
      <c r="U1406" s="50"/>
      <c r="V1406" s="50"/>
      <c r="W1406" s="50"/>
      <c r="X1406" s="50"/>
      <c r="Y1406" s="50"/>
      <c r="Z1406" s="50"/>
      <c r="AA1406" s="50"/>
      <c r="AB1406" s="50"/>
      <c r="AC1406" s="50"/>
      <c r="AD1406" s="50"/>
      <c r="AE1406" s="50"/>
    </row>
    <row r="1407" spans="19:31" ht="15">
      <c r="S1407" s="50"/>
      <c r="T1407" s="50"/>
      <c r="U1407" s="50"/>
      <c r="V1407" s="50"/>
      <c r="W1407" s="50"/>
      <c r="X1407" s="50"/>
      <c r="Y1407" s="50"/>
      <c r="Z1407" s="50"/>
      <c r="AA1407" s="50"/>
      <c r="AB1407" s="50"/>
      <c r="AC1407" s="50"/>
      <c r="AD1407" s="50"/>
      <c r="AE1407" s="50"/>
    </row>
    <row r="1408" spans="19:31" ht="15">
      <c r="S1408" s="50"/>
      <c r="T1408" s="50"/>
      <c r="U1408" s="50"/>
      <c r="V1408" s="50"/>
      <c r="W1408" s="50"/>
      <c r="X1408" s="50"/>
      <c r="Y1408" s="50"/>
      <c r="Z1408" s="50"/>
      <c r="AA1408" s="50"/>
      <c r="AB1408" s="50"/>
      <c r="AC1408" s="50"/>
      <c r="AD1408" s="50"/>
      <c r="AE1408" s="50"/>
    </row>
    <row r="1409" spans="19:31" ht="15">
      <c r="S1409" s="50"/>
      <c r="T1409" s="50"/>
      <c r="U1409" s="50"/>
      <c r="V1409" s="50"/>
      <c r="W1409" s="50"/>
      <c r="X1409" s="50"/>
      <c r="Y1409" s="50"/>
      <c r="Z1409" s="50"/>
      <c r="AA1409" s="50"/>
      <c r="AB1409" s="50"/>
      <c r="AC1409" s="50"/>
      <c r="AD1409" s="50"/>
      <c r="AE1409" s="50"/>
    </row>
    <row r="1410" spans="19:31" ht="15">
      <c r="S1410" s="50"/>
      <c r="T1410" s="50"/>
      <c r="U1410" s="50"/>
      <c r="V1410" s="50"/>
      <c r="W1410" s="50"/>
      <c r="X1410" s="50"/>
      <c r="Y1410" s="50"/>
      <c r="Z1410" s="50"/>
      <c r="AA1410" s="50"/>
      <c r="AB1410" s="50"/>
      <c r="AC1410" s="50"/>
      <c r="AD1410" s="50"/>
      <c r="AE1410" s="50"/>
    </row>
    <row r="1411" spans="19:31" ht="15">
      <c r="S1411" s="50"/>
      <c r="T1411" s="50"/>
      <c r="U1411" s="50"/>
      <c r="V1411" s="50"/>
      <c r="W1411" s="50"/>
      <c r="X1411" s="50"/>
      <c r="Y1411" s="50"/>
      <c r="Z1411" s="50"/>
      <c r="AA1411" s="50"/>
      <c r="AB1411" s="50"/>
      <c r="AC1411" s="50"/>
      <c r="AD1411" s="50"/>
      <c r="AE1411" s="50"/>
    </row>
    <row r="1412" spans="19:31" ht="15">
      <c r="S1412" s="50"/>
      <c r="T1412" s="50"/>
      <c r="U1412" s="50"/>
      <c r="V1412" s="50"/>
      <c r="W1412" s="50"/>
      <c r="X1412" s="50"/>
      <c r="Y1412" s="50"/>
      <c r="Z1412" s="50"/>
      <c r="AA1412" s="50"/>
      <c r="AB1412" s="50"/>
      <c r="AC1412" s="50"/>
      <c r="AD1412" s="50"/>
      <c r="AE1412" s="50"/>
    </row>
    <row r="1413" spans="19:31" ht="15">
      <c r="S1413" s="50"/>
      <c r="T1413" s="50"/>
      <c r="U1413" s="50"/>
      <c r="V1413" s="50"/>
      <c r="W1413" s="50"/>
      <c r="X1413" s="50"/>
      <c r="Y1413" s="50"/>
      <c r="Z1413" s="50"/>
      <c r="AA1413" s="50"/>
      <c r="AB1413" s="50"/>
      <c r="AC1413" s="50"/>
      <c r="AD1413" s="50"/>
      <c r="AE1413" s="50"/>
    </row>
    <row r="1414" spans="19:31" ht="15">
      <c r="S1414" s="50"/>
      <c r="T1414" s="50"/>
      <c r="U1414" s="50"/>
      <c r="V1414" s="50"/>
      <c r="W1414" s="50"/>
      <c r="X1414" s="50"/>
      <c r="Y1414" s="50"/>
      <c r="Z1414" s="50"/>
      <c r="AA1414" s="50"/>
      <c r="AB1414" s="50"/>
      <c r="AC1414" s="50"/>
      <c r="AD1414" s="50"/>
      <c r="AE1414" s="50"/>
    </row>
    <row r="1415" spans="19:31" ht="15">
      <c r="S1415" s="50"/>
      <c r="T1415" s="50"/>
      <c r="U1415" s="50"/>
      <c r="V1415" s="50"/>
      <c r="W1415" s="50"/>
      <c r="X1415" s="50"/>
      <c r="Y1415" s="50"/>
      <c r="Z1415" s="50"/>
      <c r="AA1415" s="50"/>
      <c r="AB1415" s="50"/>
      <c r="AC1415" s="50"/>
      <c r="AD1415" s="50"/>
      <c r="AE1415" s="50"/>
    </row>
    <row r="1416" spans="19:31" ht="15">
      <c r="S1416" s="50"/>
      <c r="T1416" s="50"/>
      <c r="U1416" s="50"/>
      <c r="V1416" s="50"/>
      <c r="W1416" s="50"/>
      <c r="X1416" s="50"/>
      <c r="Y1416" s="50"/>
      <c r="Z1416" s="50"/>
      <c r="AA1416" s="50"/>
      <c r="AB1416" s="50"/>
      <c r="AC1416" s="50"/>
      <c r="AD1416" s="50"/>
      <c r="AE1416" s="50"/>
    </row>
    <row r="1417" spans="19:31" ht="15">
      <c r="S1417" s="50"/>
      <c r="T1417" s="50"/>
      <c r="U1417" s="50"/>
      <c r="V1417" s="50"/>
      <c r="W1417" s="50"/>
      <c r="X1417" s="50"/>
      <c r="Y1417" s="50"/>
      <c r="Z1417" s="50"/>
      <c r="AA1417" s="50"/>
      <c r="AB1417" s="50"/>
      <c r="AC1417" s="50"/>
      <c r="AD1417" s="50"/>
      <c r="AE1417" s="50"/>
    </row>
    <row r="1418" spans="19:31" ht="15">
      <c r="S1418" s="50"/>
      <c r="T1418" s="50"/>
      <c r="U1418" s="50"/>
      <c r="V1418" s="50"/>
      <c r="W1418" s="50"/>
      <c r="X1418" s="50"/>
      <c r="Y1418" s="50"/>
      <c r="Z1418" s="50"/>
      <c r="AA1418" s="50"/>
      <c r="AB1418" s="50"/>
      <c r="AC1418" s="50"/>
      <c r="AD1418" s="50"/>
      <c r="AE1418" s="50"/>
    </row>
    <row r="1419" spans="19:31" ht="15">
      <c r="S1419" s="50"/>
      <c r="T1419" s="50"/>
      <c r="U1419" s="50"/>
      <c r="V1419" s="50"/>
      <c r="W1419" s="50"/>
      <c r="X1419" s="50"/>
      <c r="Y1419" s="50"/>
      <c r="Z1419" s="50"/>
      <c r="AA1419" s="50"/>
      <c r="AB1419" s="50"/>
      <c r="AC1419" s="50"/>
      <c r="AD1419" s="50"/>
      <c r="AE1419" s="50"/>
    </row>
    <row r="1420" spans="19:31" ht="15">
      <c r="S1420" s="50"/>
      <c r="T1420" s="50"/>
      <c r="U1420" s="50"/>
      <c r="V1420" s="50"/>
      <c r="W1420" s="50"/>
      <c r="X1420" s="50"/>
      <c r="Y1420" s="50"/>
      <c r="Z1420" s="50"/>
      <c r="AA1420" s="50"/>
      <c r="AB1420" s="50"/>
      <c r="AC1420" s="50"/>
      <c r="AD1420" s="50"/>
      <c r="AE1420" s="50"/>
    </row>
    <row r="1421" spans="19:31" ht="15">
      <c r="S1421" s="50"/>
      <c r="T1421" s="50"/>
      <c r="U1421" s="50"/>
      <c r="V1421" s="50"/>
      <c r="W1421" s="50"/>
      <c r="X1421" s="50"/>
      <c r="Y1421" s="50"/>
      <c r="Z1421" s="50"/>
      <c r="AA1421" s="50"/>
      <c r="AB1421" s="50"/>
      <c r="AC1421" s="50"/>
      <c r="AD1421" s="50"/>
      <c r="AE1421" s="50"/>
    </row>
    <row r="1422" spans="19:31" ht="15">
      <c r="S1422" s="50"/>
      <c r="T1422" s="50"/>
      <c r="U1422" s="50"/>
      <c r="V1422" s="50"/>
      <c r="W1422" s="50"/>
      <c r="X1422" s="50"/>
      <c r="Y1422" s="50"/>
      <c r="Z1422" s="50"/>
      <c r="AA1422" s="50"/>
      <c r="AB1422" s="50"/>
      <c r="AC1422" s="50"/>
      <c r="AD1422" s="50"/>
      <c r="AE1422" s="50"/>
    </row>
    <row r="1423" spans="19:31" ht="15">
      <c r="S1423" s="50"/>
      <c r="T1423" s="50"/>
      <c r="U1423" s="50"/>
      <c r="V1423" s="50"/>
      <c r="W1423" s="50"/>
      <c r="X1423" s="50"/>
      <c r="Y1423" s="50"/>
      <c r="Z1423" s="50"/>
      <c r="AA1423" s="50"/>
      <c r="AB1423" s="50"/>
      <c r="AC1423" s="50"/>
      <c r="AD1423" s="50"/>
      <c r="AE1423" s="50"/>
    </row>
    <row r="1424" spans="19:31" ht="15">
      <c r="S1424" s="50"/>
      <c r="T1424" s="50"/>
      <c r="U1424" s="50"/>
      <c r="V1424" s="50"/>
      <c r="W1424" s="50"/>
      <c r="X1424" s="50"/>
      <c r="Y1424" s="50"/>
      <c r="Z1424" s="50"/>
      <c r="AA1424" s="50"/>
      <c r="AB1424" s="50"/>
      <c r="AC1424" s="50"/>
      <c r="AD1424" s="50"/>
      <c r="AE1424" s="50"/>
    </row>
    <row r="1425" spans="19:31" ht="15">
      <c r="S1425" s="50"/>
      <c r="T1425" s="50"/>
      <c r="U1425" s="50"/>
      <c r="V1425" s="50"/>
      <c r="W1425" s="50"/>
      <c r="X1425" s="50"/>
      <c r="Y1425" s="50"/>
      <c r="Z1425" s="50"/>
      <c r="AA1425" s="50"/>
      <c r="AB1425" s="50"/>
      <c r="AC1425" s="50"/>
      <c r="AD1425" s="50"/>
      <c r="AE1425" s="50"/>
    </row>
    <row r="1426" spans="19:31" ht="15">
      <c r="S1426" s="50"/>
      <c r="T1426" s="50"/>
      <c r="U1426" s="50"/>
      <c r="V1426" s="50"/>
      <c r="W1426" s="50"/>
      <c r="X1426" s="50"/>
      <c r="Y1426" s="50"/>
      <c r="Z1426" s="50"/>
      <c r="AA1426" s="50"/>
      <c r="AB1426" s="50"/>
      <c r="AC1426" s="50"/>
      <c r="AD1426" s="50"/>
      <c r="AE1426" s="50"/>
    </row>
    <row r="1427" spans="19:31" ht="15">
      <c r="S1427" s="50"/>
      <c r="T1427" s="50"/>
      <c r="U1427" s="50"/>
      <c r="V1427" s="50"/>
      <c r="W1427" s="50"/>
      <c r="X1427" s="50"/>
      <c r="Y1427" s="50"/>
      <c r="Z1427" s="50"/>
      <c r="AA1427" s="50"/>
      <c r="AB1427" s="50"/>
      <c r="AC1427" s="50"/>
      <c r="AD1427" s="50"/>
      <c r="AE1427" s="50"/>
    </row>
    <row r="1428" spans="19:31" ht="15">
      <c r="S1428" s="50"/>
      <c r="T1428" s="50"/>
      <c r="U1428" s="50"/>
      <c r="V1428" s="50"/>
      <c r="W1428" s="50"/>
      <c r="X1428" s="50"/>
      <c r="Y1428" s="50"/>
      <c r="Z1428" s="50"/>
      <c r="AA1428" s="50"/>
      <c r="AB1428" s="50"/>
      <c r="AC1428" s="50"/>
      <c r="AD1428" s="50"/>
      <c r="AE1428" s="50"/>
    </row>
    <row r="1429" spans="19:31" ht="15">
      <c r="S1429" s="50"/>
      <c r="T1429" s="50"/>
      <c r="U1429" s="50"/>
      <c r="V1429" s="50"/>
      <c r="W1429" s="50"/>
      <c r="X1429" s="50"/>
      <c r="Y1429" s="50"/>
      <c r="Z1429" s="50"/>
      <c r="AA1429" s="50"/>
      <c r="AB1429" s="50"/>
      <c r="AC1429" s="50"/>
      <c r="AD1429" s="50"/>
      <c r="AE1429" s="50"/>
    </row>
    <row r="1430" spans="19:31" ht="15">
      <c r="S1430" s="50"/>
      <c r="T1430" s="50"/>
      <c r="U1430" s="50"/>
      <c r="V1430" s="50"/>
      <c r="W1430" s="50"/>
      <c r="X1430" s="50"/>
      <c r="Y1430" s="50"/>
      <c r="Z1430" s="50"/>
      <c r="AA1430" s="50"/>
      <c r="AB1430" s="50"/>
      <c r="AC1430" s="50"/>
      <c r="AD1430" s="50"/>
      <c r="AE1430" s="50"/>
    </row>
    <row r="1431" spans="19:31" ht="15">
      <c r="S1431" s="50"/>
      <c r="T1431" s="50"/>
      <c r="U1431" s="50"/>
      <c r="V1431" s="50"/>
      <c r="W1431" s="50"/>
      <c r="X1431" s="50"/>
      <c r="Y1431" s="50"/>
      <c r="Z1431" s="50"/>
      <c r="AA1431" s="50"/>
      <c r="AB1431" s="50"/>
      <c r="AC1431" s="50"/>
      <c r="AD1431" s="50"/>
      <c r="AE1431" s="50"/>
    </row>
    <row r="1432" spans="19:31" ht="15">
      <c r="S1432" s="50"/>
      <c r="T1432" s="50"/>
      <c r="U1432" s="50"/>
      <c r="V1432" s="50"/>
      <c r="W1432" s="50"/>
      <c r="X1432" s="50"/>
      <c r="Y1432" s="50"/>
      <c r="Z1432" s="50"/>
      <c r="AA1432" s="50"/>
      <c r="AB1432" s="50"/>
      <c r="AC1432" s="50"/>
      <c r="AD1432" s="50"/>
      <c r="AE1432" s="50"/>
    </row>
    <row r="1433" spans="19:31" ht="15">
      <c r="S1433" s="50"/>
      <c r="T1433" s="50"/>
      <c r="U1433" s="50"/>
      <c r="V1433" s="50"/>
      <c r="W1433" s="50"/>
      <c r="X1433" s="50"/>
      <c r="Y1433" s="50"/>
      <c r="Z1433" s="50"/>
      <c r="AA1433" s="50"/>
      <c r="AB1433" s="50"/>
      <c r="AC1433" s="50"/>
      <c r="AD1433" s="50"/>
      <c r="AE1433" s="50"/>
    </row>
    <row r="1434" spans="19:31" ht="15">
      <c r="S1434" s="50"/>
      <c r="T1434" s="50"/>
      <c r="U1434" s="50"/>
      <c r="V1434" s="50"/>
      <c r="W1434" s="50"/>
      <c r="X1434" s="50"/>
      <c r="Y1434" s="50"/>
      <c r="Z1434" s="50"/>
      <c r="AA1434" s="50"/>
      <c r="AB1434" s="50"/>
      <c r="AC1434" s="50"/>
      <c r="AD1434" s="50"/>
      <c r="AE1434" s="50"/>
    </row>
    <row r="1435" spans="19:31" ht="15">
      <c r="S1435" s="50"/>
      <c r="T1435" s="50"/>
      <c r="U1435" s="50"/>
      <c r="V1435" s="50"/>
      <c r="W1435" s="50"/>
      <c r="X1435" s="50"/>
      <c r="Y1435" s="50"/>
      <c r="Z1435" s="50"/>
      <c r="AA1435" s="50"/>
      <c r="AB1435" s="50"/>
      <c r="AC1435" s="50"/>
      <c r="AD1435" s="50"/>
      <c r="AE1435" s="50"/>
    </row>
    <row r="1436" spans="19:31" ht="15">
      <c r="S1436" s="50"/>
      <c r="T1436" s="50"/>
      <c r="U1436" s="50"/>
      <c r="V1436" s="50"/>
      <c r="W1436" s="50"/>
      <c r="X1436" s="50"/>
      <c r="Y1436" s="50"/>
      <c r="Z1436" s="50"/>
      <c r="AA1436" s="50"/>
      <c r="AB1436" s="50"/>
      <c r="AC1436" s="50"/>
      <c r="AD1436" s="50"/>
      <c r="AE1436" s="50"/>
    </row>
    <row r="1437" spans="19:31" ht="15">
      <c r="S1437" s="50"/>
      <c r="T1437" s="50"/>
      <c r="U1437" s="50"/>
      <c r="V1437" s="50"/>
      <c r="W1437" s="50"/>
      <c r="X1437" s="50"/>
      <c r="Y1437" s="50"/>
      <c r="Z1437" s="50"/>
      <c r="AA1437" s="50"/>
      <c r="AB1437" s="50"/>
      <c r="AC1437" s="50"/>
      <c r="AD1437" s="50"/>
      <c r="AE1437" s="50"/>
    </row>
    <row r="1438" spans="19:31" ht="15">
      <c r="S1438" s="50"/>
      <c r="T1438" s="50"/>
      <c r="U1438" s="50"/>
      <c r="V1438" s="50"/>
      <c r="W1438" s="50"/>
      <c r="X1438" s="50"/>
      <c r="Y1438" s="50"/>
      <c r="Z1438" s="50"/>
      <c r="AA1438" s="50"/>
      <c r="AB1438" s="50"/>
      <c r="AC1438" s="50"/>
      <c r="AD1438" s="50"/>
      <c r="AE1438" s="50"/>
    </row>
    <row r="1439" spans="19:31" ht="15">
      <c r="S1439" s="50"/>
      <c r="T1439" s="50"/>
      <c r="U1439" s="50"/>
      <c r="V1439" s="50"/>
      <c r="W1439" s="50"/>
      <c r="X1439" s="50"/>
      <c r="Y1439" s="50"/>
      <c r="Z1439" s="50"/>
      <c r="AA1439" s="50"/>
      <c r="AB1439" s="50"/>
      <c r="AC1439" s="50"/>
      <c r="AD1439" s="50"/>
      <c r="AE1439" s="50"/>
    </row>
    <row r="1440" spans="19:31" ht="15">
      <c r="S1440" s="50"/>
      <c r="T1440" s="50"/>
      <c r="U1440" s="50"/>
      <c r="V1440" s="50"/>
      <c r="W1440" s="50"/>
      <c r="X1440" s="50"/>
      <c r="Y1440" s="50"/>
      <c r="Z1440" s="50"/>
      <c r="AA1440" s="50"/>
      <c r="AB1440" s="50"/>
      <c r="AC1440" s="50"/>
      <c r="AD1440" s="50"/>
      <c r="AE1440" s="50"/>
    </row>
    <row r="1441" spans="19:31" ht="15">
      <c r="S1441" s="50"/>
      <c r="T1441" s="50"/>
      <c r="U1441" s="50"/>
      <c r="V1441" s="50"/>
      <c r="W1441" s="50"/>
      <c r="X1441" s="50"/>
      <c r="Y1441" s="50"/>
      <c r="Z1441" s="50"/>
      <c r="AA1441" s="50"/>
      <c r="AB1441" s="50"/>
      <c r="AC1441" s="50"/>
      <c r="AD1441" s="50"/>
      <c r="AE1441" s="50"/>
    </row>
    <row r="1442" spans="19:31" ht="15">
      <c r="S1442" s="50"/>
      <c r="T1442" s="50"/>
      <c r="U1442" s="50"/>
      <c r="V1442" s="50"/>
      <c r="W1442" s="50"/>
      <c r="X1442" s="50"/>
      <c r="Y1442" s="50"/>
      <c r="Z1442" s="50"/>
      <c r="AA1442" s="50"/>
      <c r="AB1442" s="50"/>
      <c r="AC1442" s="50"/>
      <c r="AD1442" s="50"/>
      <c r="AE1442" s="50"/>
    </row>
    <row r="1443" spans="19:31" ht="15">
      <c r="S1443" s="50"/>
      <c r="T1443" s="50"/>
      <c r="U1443" s="50"/>
      <c r="V1443" s="50"/>
      <c r="W1443" s="50"/>
      <c r="X1443" s="50"/>
      <c r="Y1443" s="50"/>
      <c r="Z1443" s="50"/>
      <c r="AA1443" s="50"/>
      <c r="AB1443" s="50"/>
      <c r="AC1443" s="50"/>
      <c r="AD1443" s="50"/>
      <c r="AE1443" s="50"/>
    </row>
    <row r="1444" spans="19:31" ht="15">
      <c r="S1444" s="50"/>
      <c r="T1444" s="50"/>
      <c r="U1444" s="50"/>
      <c r="V1444" s="50"/>
      <c r="W1444" s="50"/>
      <c r="X1444" s="50"/>
      <c r="Y1444" s="50"/>
      <c r="Z1444" s="50"/>
      <c r="AA1444" s="50"/>
      <c r="AB1444" s="50"/>
      <c r="AC1444" s="50"/>
      <c r="AD1444" s="50"/>
      <c r="AE1444" s="50"/>
    </row>
    <row r="1445" spans="19:31" ht="15">
      <c r="S1445" s="50"/>
      <c r="T1445" s="50"/>
      <c r="U1445" s="50"/>
      <c r="V1445" s="50"/>
      <c r="W1445" s="50"/>
      <c r="X1445" s="50"/>
      <c r="Y1445" s="50"/>
      <c r="Z1445" s="50"/>
      <c r="AA1445" s="50"/>
      <c r="AB1445" s="50"/>
      <c r="AC1445" s="50"/>
      <c r="AD1445" s="50"/>
      <c r="AE1445" s="50"/>
    </row>
    <row r="1446" spans="19:31" ht="15">
      <c r="S1446" s="50"/>
      <c r="T1446" s="50"/>
      <c r="U1446" s="50"/>
      <c r="V1446" s="50"/>
      <c r="W1446" s="50"/>
      <c r="X1446" s="50"/>
      <c r="Y1446" s="50"/>
      <c r="Z1446" s="50"/>
      <c r="AA1446" s="50"/>
      <c r="AB1446" s="50"/>
      <c r="AC1446" s="50"/>
      <c r="AD1446" s="50"/>
      <c r="AE1446" s="50"/>
    </row>
    <row r="1447" spans="19:31" ht="15">
      <c r="S1447" s="50"/>
      <c r="T1447" s="50"/>
      <c r="U1447" s="50"/>
      <c r="V1447" s="50"/>
      <c r="W1447" s="50"/>
      <c r="X1447" s="50"/>
      <c r="Y1447" s="50"/>
      <c r="Z1447" s="50"/>
      <c r="AA1447" s="50"/>
      <c r="AB1447" s="50"/>
      <c r="AC1447" s="50"/>
      <c r="AD1447" s="50"/>
      <c r="AE1447" s="50"/>
    </row>
    <row r="1448" spans="19:31" ht="15">
      <c r="S1448" s="50"/>
      <c r="T1448" s="50"/>
      <c r="U1448" s="50"/>
      <c r="V1448" s="50"/>
      <c r="W1448" s="50"/>
      <c r="X1448" s="50"/>
      <c r="Y1448" s="50"/>
      <c r="Z1448" s="50"/>
      <c r="AA1448" s="50"/>
      <c r="AB1448" s="50"/>
      <c r="AC1448" s="50"/>
      <c r="AD1448" s="50"/>
      <c r="AE1448" s="50"/>
    </row>
    <row r="1449" spans="19:31" ht="15">
      <c r="S1449" s="50"/>
      <c r="T1449" s="50"/>
      <c r="U1449" s="50"/>
      <c r="V1449" s="50"/>
      <c r="W1449" s="50"/>
      <c r="X1449" s="50"/>
      <c r="Y1449" s="50"/>
      <c r="Z1449" s="50"/>
      <c r="AA1449" s="50"/>
      <c r="AB1449" s="50"/>
      <c r="AC1449" s="50"/>
      <c r="AD1449" s="50"/>
      <c r="AE1449" s="50"/>
    </row>
    <row r="1450" spans="19:31" ht="15">
      <c r="S1450" s="50"/>
      <c r="T1450" s="50"/>
      <c r="U1450" s="50"/>
      <c r="V1450" s="50"/>
      <c r="W1450" s="50"/>
      <c r="X1450" s="50"/>
      <c r="Y1450" s="50"/>
      <c r="Z1450" s="50"/>
      <c r="AA1450" s="50"/>
      <c r="AB1450" s="50"/>
      <c r="AC1450" s="50"/>
      <c r="AD1450" s="50"/>
      <c r="AE1450" s="50"/>
    </row>
    <row r="1451" spans="19:31" ht="15">
      <c r="S1451" s="50"/>
      <c r="T1451" s="50"/>
      <c r="U1451" s="50"/>
      <c r="V1451" s="50"/>
      <c r="W1451" s="50"/>
      <c r="X1451" s="50"/>
      <c r="Y1451" s="50"/>
      <c r="Z1451" s="50"/>
      <c r="AA1451" s="50"/>
      <c r="AB1451" s="50"/>
      <c r="AC1451" s="50"/>
      <c r="AD1451" s="50"/>
      <c r="AE1451" s="50"/>
    </row>
    <row r="1452" spans="19:31" ht="15">
      <c r="S1452" s="50"/>
      <c r="T1452" s="50"/>
      <c r="U1452" s="50"/>
      <c r="V1452" s="50"/>
      <c r="W1452" s="50"/>
      <c r="X1452" s="50"/>
      <c r="Y1452" s="50"/>
      <c r="Z1452" s="50"/>
      <c r="AA1452" s="50"/>
      <c r="AB1452" s="50"/>
      <c r="AC1452" s="50"/>
      <c r="AD1452" s="50"/>
      <c r="AE1452" s="50"/>
    </row>
    <row r="1453" spans="19:31" ht="15">
      <c r="S1453" s="50"/>
      <c r="T1453" s="50"/>
      <c r="U1453" s="50"/>
      <c r="V1453" s="50"/>
      <c r="W1453" s="50"/>
      <c r="X1453" s="50"/>
      <c r="Y1453" s="50"/>
      <c r="Z1453" s="50"/>
      <c r="AA1453" s="50"/>
      <c r="AB1453" s="50"/>
      <c r="AC1453" s="50"/>
      <c r="AD1453" s="50"/>
      <c r="AE1453" s="50"/>
    </row>
    <row r="1454" spans="19:31" ht="15">
      <c r="S1454" s="50"/>
      <c r="T1454" s="50"/>
      <c r="U1454" s="50"/>
      <c r="V1454" s="50"/>
      <c r="W1454" s="50"/>
      <c r="X1454" s="50"/>
      <c r="Y1454" s="50"/>
      <c r="Z1454" s="50"/>
      <c r="AA1454" s="50"/>
      <c r="AB1454" s="50"/>
      <c r="AC1454" s="50"/>
      <c r="AD1454" s="50"/>
      <c r="AE1454" s="50"/>
    </row>
    <row r="1455" spans="19:31" ht="15">
      <c r="S1455" s="50"/>
      <c r="T1455" s="50"/>
      <c r="U1455" s="50"/>
      <c r="V1455" s="50"/>
      <c r="W1455" s="50"/>
      <c r="X1455" s="50"/>
      <c r="Y1455" s="50"/>
      <c r="Z1455" s="50"/>
      <c r="AA1455" s="50"/>
      <c r="AB1455" s="50"/>
      <c r="AC1455" s="50"/>
      <c r="AD1455" s="50"/>
      <c r="AE1455" s="50"/>
    </row>
    <row r="1456" spans="19:31" ht="15">
      <c r="S1456" s="50"/>
      <c r="T1456" s="50"/>
      <c r="U1456" s="50"/>
      <c r="V1456" s="50"/>
      <c r="W1456" s="50"/>
      <c r="X1456" s="50"/>
      <c r="Y1456" s="50"/>
      <c r="Z1456" s="50"/>
      <c r="AA1456" s="50"/>
      <c r="AB1456" s="50"/>
      <c r="AC1456" s="50"/>
      <c r="AD1456" s="50"/>
      <c r="AE1456" s="50"/>
    </row>
    <row r="1457" spans="19:31" ht="15">
      <c r="S1457" s="50"/>
      <c r="T1457" s="50"/>
      <c r="U1457" s="50"/>
      <c r="V1457" s="50"/>
      <c r="W1457" s="50"/>
      <c r="X1457" s="50"/>
      <c r="Y1457" s="50"/>
      <c r="Z1457" s="50"/>
      <c r="AA1457" s="50"/>
      <c r="AB1457" s="50"/>
      <c r="AC1457" s="50"/>
      <c r="AD1457" s="50"/>
      <c r="AE1457" s="50"/>
    </row>
    <row r="1458" spans="19:31" ht="15">
      <c r="S1458" s="50"/>
      <c r="T1458" s="50"/>
      <c r="U1458" s="50"/>
      <c r="V1458" s="50"/>
      <c r="W1458" s="50"/>
      <c r="X1458" s="50"/>
      <c r="Y1458" s="50"/>
      <c r="Z1458" s="50"/>
      <c r="AA1458" s="50"/>
      <c r="AB1458" s="50"/>
      <c r="AC1458" s="50"/>
      <c r="AD1458" s="50"/>
      <c r="AE1458" s="50"/>
    </row>
    <row r="1459" spans="19:31" ht="15">
      <c r="S1459" s="50"/>
      <c r="T1459" s="50"/>
      <c r="U1459" s="50"/>
      <c r="V1459" s="50"/>
      <c r="W1459" s="50"/>
      <c r="X1459" s="50"/>
      <c r="Y1459" s="50"/>
      <c r="Z1459" s="50"/>
      <c r="AA1459" s="50"/>
      <c r="AB1459" s="50"/>
      <c r="AC1459" s="50"/>
      <c r="AD1459" s="50"/>
      <c r="AE1459" s="50"/>
    </row>
    <row r="1460" spans="19:31" ht="15">
      <c r="S1460" s="50"/>
      <c r="T1460" s="50"/>
      <c r="U1460" s="50"/>
      <c r="V1460" s="50"/>
      <c r="W1460" s="50"/>
      <c r="X1460" s="50"/>
      <c r="Y1460" s="50"/>
      <c r="Z1460" s="50"/>
      <c r="AA1460" s="50"/>
      <c r="AB1460" s="50"/>
      <c r="AC1460" s="50"/>
      <c r="AD1460" s="50"/>
      <c r="AE1460" s="50"/>
    </row>
    <row r="1461" spans="19:31" ht="15">
      <c r="S1461" s="50"/>
      <c r="T1461" s="50"/>
      <c r="U1461" s="50"/>
      <c r="V1461" s="50"/>
      <c r="W1461" s="50"/>
      <c r="X1461" s="50"/>
      <c r="Y1461" s="50"/>
      <c r="Z1461" s="50"/>
      <c r="AA1461" s="50"/>
      <c r="AB1461" s="50"/>
      <c r="AC1461" s="50"/>
      <c r="AD1461" s="50"/>
      <c r="AE1461" s="50"/>
    </row>
    <row r="1462" spans="19:31" ht="15">
      <c r="S1462" s="50"/>
      <c r="T1462" s="50"/>
      <c r="U1462" s="50"/>
      <c r="V1462" s="50"/>
      <c r="W1462" s="50"/>
      <c r="X1462" s="50"/>
      <c r="Y1462" s="50"/>
      <c r="Z1462" s="50"/>
      <c r="AA1462" s="50"/>
      <c r="AB1462" s="50"/>
      <c r="AC1462" s="50"/>
      <c r="AD1462" s="50"/>
      <c r="AE1462" s="50"/>
    </row>
    <row r="1463" spans="19:31" ht="15">
      <c r="S1463" s="50"/>
      <c r="T1463" s="50"/>
      <c r="U1463" s="50"/>
      <c r="V1463" s="50"/>
      <c r="W1463" s="50"/>
      <c r="X1463" s="50"/>
      <c r="Y1463" s="50"/>
      <c r="Z1463" s="50"/>
      <c r="AA1463" s="50"/>
      <c r="AB1463" s="50"/>
      <c r="AC1463" s="50"/>
      <c r="AD1463" s="50"/>
      <c r="AE1463" s="50"/>
    </row>
    <row r="1464" spans="19:31" ht="15">
      <c r="S1464" s="50"/>
      <c r="T1464" s="50"/>
      <c r="U1464" s="50"/>
      <c r="V1464" s="50"/>
      <c r="W1464" s="50"/>
      <c r="X1464" s="50"/>
      <c r="Y1464" s="50"/>
      <c r="Z1464" s="50"/>
      <c r="AA1464" s="50"/>
      <c r="AB1464" s="50"/>
      <c r="AC1464" s="50"/>
      <c r="AD1464" s="50"/>
      <c r="AE1464" s="50"/>
    </row>
    <row r="1465" spans="19:31" ht="15">
      <c r="S1465" s="50"/>
      <c r="T1465" s="50"/>
      <c r="U1465" s="50"/>
      <c r="V1465" s="50"/>
      <c r="W1465" s="50"/>
      <c r="X1465" s="50"/>
      <c r="Y1465" s="50"/>
      <c r="Z1465" s="50"/>
      <c r="AA1465" s="50"/>
      <c r="AB1465" s="50"/>
      <c r="AC1465" s="50"/>
      <c r="AD1465" s="50"/>
      <c r="AE1465" s="50"/>
    </row>
    <row r="1466" spans="19:31" ht="15">
      <c r="S1466" s="50"/>
      <c r="T1466" s="50"/>
      <c r="U1466" s="50"/>
      <c r="V1466" s="50"/>
      <c r="W1466" s="50"/>
      <c r="X1466" s="50"/>
      <c r="Y1466" s="50"/>
      <c r="Z1466" s="50"/>
      <c r="AA1466" s="50"/>
      <c r="AB1466" s="50"/>
      <c r="AC1466" s="50"/>
      <c r="AD1466" s="50"/>
      <c r="AE1466" s="50"/>
    </row>
    <row r="1467" spans="19:31" ht="15">
      <c r="S1467" s="50"/>
      <c r="T1467" s="50"/>
      <c r="U1467" s="50"/>
      <c r="V1467" s="50"/>
      <c r="W1467" s="50"/>
      <c r="X1467" s="50"/>
      <c r="Y1467" s="50"/>
      <c r="Z1467" s="50"/>
      <c r="AA1467" s="50"/>
      <c r="AB1467" s="50"/>
      <c r="AC1467" s="50"/>
      <c r="AD1467" s="50"/>
      <c r="AE1467" s="50"/>
    </row>
    <row r="1468" spans="19:31" ht="15">
      <c r="S1468" s="50"/>
      <c r="T1468" s="50"/>
      <c r="U1468" s="50"/>
      <c r="V1468" s="50"/>
      <c r="W1468" s="50"/>
      <c r="X1468" s="50"/>
      <c r="Y1468" s="50"/>
      <c r="Z1468" s="50"/>
      <c r="AA1468" s="50"/>
      <c r="AB1468" s="50"/>
      <c r="AC1468" s="50"/>
      <c r="AD1468" s="50"/>
      <c r="AE1468" s="50"/>
    </row>
    <row r="1469" spans="19:31" ht="15">
      <c r="S1469" s="50"/>
      <c r="T1469" s="50"/>
      <c r="U1469" s="50"/>
      <c r="V1469" s="50"/>
      <c r="W1469" s="50"/>
      <c r="X1469" s="50"/>
      <c r="Y1469" s="50"/>
      <c r="Z1469" s="50"/>
      <c r="AA1469" s="50"/>
      <c r="AB1469" s="50"/>
      <c r="AC1469" s="50"/>
      <c r="AD1469" s="50"/>
      <c r="AE1469" s="50"/>
    </row>
    <row r="1470" spans="19:31" ht="15">
      <c r="S1470" s="50"/>
      <c r="T1470" s="50"/>
      <c r="U1470" s="50"/>
      <c r="V1470" s="50"/>
      <c r="W1470" s="50"/>
      <c r="X1470" s="50"/>
      <c r="Y1470" s="50"/>
      <c r="Z1470" s="50"/>
      <c r="AA1470" s="50"/>
      <c r="AB1470" s="50"/>
      <c r="AC1470" s="50"/>
      <c r="AD1470" s="50"/>
      <c r="AE1470" s="50"/>
    </row>
    <row r="1471" spans="19:31" ht="15">
      <c r="S1471" s="50"/>
      <c r="T1471" s="50"/>
      <c r="U1471" s="50"/>
      <c r="V1471" s="50"/>
      <c r="W1471" s="50"/>
      <c r="X1471" s="50"/>
      <c r="Y1471" s="50"/>
      <c r="Z1471" s="50"/>
      <c r="AA1471" s="50"/>
      <c r="AB1471" s="50"/>
      <c r="AC1471" s="50"/>
      <c r="AD1471" s="50"/>
      <c r="AE1471" s="50"/>
    </row>
    <row r="1472" spans="19:31" ht="15">
      <c r="S1472" s="50"/>
      <c r="T1472" s="50"/>
      <c r="U1472" s="50"/>
      <c r="V1472" s="50"/>
      <c r="W1472" s="50"/>
      <c r="X1472" s="50"/>
      <c r="Y1472" s="50"/>
      <c r="Z1472" s="50"/>
      <c r="AA1472" s="50"/>
      <c r="AB1472" s="50"/>
      <c r="AC1472" s="50"/>
      <c r="AD1472" s="50"/>
      <c r="AE1472" s="50"/>
    </row>
    <row r="1473" spans="19:31" ht="15">
      <c r="S1473" s="50"/>
      <c r="T1473" s="50"/>
      <c r="U1473" s="50"/>
      <c r="V1473" s="50"/>
      <c r="W1473" s="50"/>
      <c r="X1473" s="50"/>
      <c r="Y1473" s="50"/>
      <c r="Z1473" s="50"/>
      <c r="AA1473" s="50"/>
      <c r="AB1473" s="50"/>
      <c r="AC1473" s="50"/>
      <c r="AD1473" s="50"/>
      <c r="AE1473" s="50"/>
    </row>
    <row r="1474" spans="19:31" ht="15">
      <c r="S1474" s="50"/>
      <c r="T1474" s="50"/>
      <c r="U1474" s="50"/>
      <c r="V1474" s="50"/>
      <c r="W1474" s="50"/>
      <c r="X1474" s="50"/>
      <c r="Y1474" s="50"/>
      <c r="Z1474" s="50"/>
      <c r="AA1474" s="50"/>
      <c r="AB1474" s="50"/>
      <c r="AC1474" s="50"/>
      <c r="AD1474" s="50"/>
      <c r="AE1474" s="50"/>
    </row>
    <row r="1475" spans="19:31" ht="15">
      <c r="S1475" s="50"/>
      <c r="T1475" s="50"/>
      <c r="U1475" s="50"/>
      <c r="V1475" s="50"/>
      <c r="W1475" s="50"/>
      <c r="X1475" s="50"/>
      <c r="Y1475" s="50"/>
      <c r="Z1475" s="50"/>
      <c r="AA1475" s="50"/>
      <c r="AB1475" s="50"/>
      <c r="AC1475" s="50"/>
      <c r="AD1475" s="50"/>
      <c r="AE1475" s="50"/>
    </row>
    <row r="1476" spans="19:31" ht="15">
      <c r="S1476" s="50"/>
      <c r="T1476" s="50"/>
      <c r="U1476" s="50"/>
      <c r="V1476" s="50"/>
      <c r="W1476" s="50"/>
      <c r="X1476" s="50"/>
      <c r="Y1476" s="50"/>
      <c r="Z1476" s="50"/>
      <c r="AA1476" s="50"/>
      <c r="AB1476" s="50"/>
      <c r="AC1476" s="50"/>
      <c r="AD1476" s="50"/>
      <c r="AE1476" s="50"/>
    </row>
    <row r="1477" spans="19:31" ht="15">
      <c r="S1477" s="50"/>
      <c r="T1477" s="50"/>
      <c r="U1477" s="50"/>
      <c r="V1477" s="50"/>
      <c r="W1477" s="50"/>
      <c r="X1477" s="50"/>
      <c r="Y1477" s="50"/>
      <c r="Z1477" s="50"/>
      <c r="AA1477" s="50"/>
      <c r="AB1477" s="50"/>
      <c r="AC1477" s="50"/>
      <c r="AD1477" s="50"/>
      <c r="AE1477" s="50"/>
    </row>
    <row r="1478" spans="19:31" ht="15">
      <c r="S1478" s="50"/>
      <c r="T1478" s="50"/>
      <c r="U1478" s="50"/>
      <c r="V1478" s="50"/>
      <c r="W1478" s="50"/>
      <c r="X1478" s="50"/>
      <c r="Y1478" s="50"/>
      <c r="Z1478" s="50"/>
      <c r="AA1478" s="50"/>
      <c r="AB1478" s="50"/>
      <c r="AC1478" s="50"/>
      <c r="AD1478" s="50"/>
      <c r="AE1478" s="50"/>
    </row>
    <row r="1479" spans="19:31" ht="15">
      <c r="S1479" s="50"/>
      <c r="T1479" s="50"/>
      <c r="U1479" s="50"/>
      <c r="V1479" s="50"/>
      <c r="W1479" s="50"/>
      <c r="X1479" s="50"/>
      <c r="Y1479" s="50"/>
      <c r="Z1479" s="50"/>
      <c r="AA1479" s="50"/>
      <c r="AB1479" s="50"/>
      <c r="AC1479" s="50"/>
      <c r="AD1479" s="50"/>
      <c r="AE1479" s="50"/>
    </row>
    <row r="1480" spans="19:31" ht="15">
      <c r="S1480" s="50"/>
      <c r="T1480" s="50"/>
      <c r="U1480" s="50"/>
      <c r="V1480" s="50"/>
      <c r="W1480" s="50"/>
      <c r="X1480" s="50"/>
      <c r="Y1480" s="50"/>
      <c r="Z1480" s="50"/>
      <c r="AA1480" s="50"/>
      <c r="AB1480" s="50"/>
      <c r="AC1480" s="50"/>
      <c r="AD1480" s="50"/>
      <c r="AE1480" s="50"/>
    </row>
    <row r="1481" spans="19:31" ht="15">
      <c r="S1481" s="50"/>
      <c r="T1481" s="50"/>
      <c r="U1481" s="50"/>
      <c r="V1481" s="50"/>
      <c r="W1481" s="50"/>
      <c r="X1481" s="50"/>
      <c r="Y1481" s="50"/>
      <c r="Z1481" s="50"/>
      <c r="AA1481" s="50"/>
      <c r="AB1481" s="50"/>
      <c r="AC1481" s="50"/>
      <c r="AD1481" s="50"/>
      <c r="AE1481" s="50"/>
    </row>
    <row r="1482" spans="19:31" ht="15">
      <c r="S1482" s="50"/>
      <c r="T1482" s="50"/>
      <c r="U1482" s="50"/>
      <c r="V1482" s="50"/>
      <c r="W1482" s="50"/>
      <c r="X1482" s="50"/>
      <c r="Y1482" s="50"/>
      <c r="Z1482" s="50"/>
      <c r="AA1482" s="50"/>
      <c r="AB1482" s="50"/>
      <c r="AC1482" s="50"/>
      <c r="AD1482" s="50"/>
      <c r="AE1482" s="50"/>
    </row>
    <row r="1483" spans="19:31" ht="15">
      <c r="S1483" s="50"/>
      <c r="T1483" s="50"/>
      <c r="U1483" s="50"/>
      <c r="V1483" s="50"/>
      <c r="W1483" s="50"/>
      <c r="X1483" s="50"/>
      <c r="Y1483" s="50"/>
      <c r="Z1483" s="50"/>
      <c r="AA1483" s="50"/>
      <c r="AB1483" s="50"/>
      <c r="AC1483" s="50"/>
      <c r="AD1483" s="50"/>
      <c r="AE1483" s="50"/>
    </row>
    <row r="1484" spans="19:31" ht="15">
      <c r="S1484" s="50"/>
      <c r="T1484" s="50"/>
      <c r="U1484" s="50"/>
      <c r="V1484" s="50"/>
      <c r="W1484" s="50"/>
      <c r="X1484" s="50"/>
      <c r="Y1484" s="50"/>
      <c r="Z1484" s="50"/>
      <c r="AA1484" s="50"/>
      <c r="AB1484" s="50"/>
      <c r="AC1484" s="50"/>
      <c r="AD1484" s="50"/>
      <c r="AE1484" s="50"/>
    </row>
    <row r="1485" spans="19:31" ht="15">
      <c r="S1485" s="50"/>
      <c r="T1485" s="50"/>
      <c r="U1485" s="50"/>
      <c r="V1485" s="50"/>
      <c r="W1485" s="50"/>
      <c r="X1485" s="50"/>
      <c r="Y1485" s="50"/>
      <c r="Z1485" s="50"/>
      <c r="AA1485" s="50"/>
      <c r="AB1485" s="50"/>
      <c r="AC1485" s="50"/>
      <c r="AD1485" s="50"/>
      <c r="AE1485" s="50"/>
    </row>
    <row r="1486" spans="19:31" ht="15">
      <c r="S1486" s="50"/>
      <c r="T1486" s="50"/>
      <c r="U1486" s="50"/>
      <c r="V1486" s="50"/>
      <c r="W1486" s="50"/>
      <c r="X1486" s="50"/>
      <c r="Y1486" s="50"/>
      <c r="Z1486" s="50"/>
      <c r="AA1486" s="50"/>
      <c r="AB1486" s="50"/>
      <c r="AC1486" s="50"/>
      <c r="AD1486" s="50"/>
      <c r="AE1486" s="50"/>
    </row>
    <row r="1487" spans="19:31" ht="15">
      <c r="S1487" s="50"/>
      <c r="T1487" s="50"/>
      <c r="U1487" s="50"/>
      <c r="V1487" s="50"/>
      <c r="W1487" s="50"/>
      <c r="X1487" s="50"/>
      <c r="Y1487" s="50"/>
      <c r="Z1487" s="50"/>
      <c r="AA1487" s="50"/>
      <c r="AB1487" s="50"/>
      <c r="AC1487" s="50"/>
      <c r="AD1487" s="50"/>
      <c r="AE1487" s="50"/>
    </row>
    <row r="1488" spans="19:31" ht="15">
      <c r="S1488" s="50"/>
      <c r="T1488" s="50"/>
      <c r="U1488" s="50"/>
      <c r="V1488" s="50"/>
      <c r="W1488" s="50"/>
      <c r="X1488" s="50"/>
      <c r="Y1488" s="50"/>
      <c r="Z1488" s="50"/>
      <c r="AA1488" s="50"/>
      <c r="AB1488" s="50"/>
      <c r="AC1488" s="50"/>
      <c r="AD1488" s="50"/>
      <c r="AE1488" s="50"/>
    </row>
    <row r="1489" spans="19:31" ht="15">
      <c r="S1489" s="50"/>
      <c r="T1489" s="50"/>
      <c r="U1489" s="50"/>
      <c r="V1489" s="50"/>
      <c r="W1489" s="50"/>
      <c r="X1489" s="50"/>
      <c r="Y1489" s="50"/>
      <c r="Z1489" s="50"/>
      <c r="AA1489" s="50"/>
      <c r="AB1489" s="50"/>
      <c r="AC1489" s="50"/>
      <c r="AD1489" s="50"/>
      <c r="AE1489" s="50"/>
    </row>
    <row r="1490" spans="19:31" ht="15">
      <c r="S1490" s="50"/>
      <c r="T1490" s="50"/>
      <c r="U1490" s="50"/>
      <c r="V1490" s="50"/>
      <c r="W1490" s="50"/>
      <c r="X1490" s="50"/>
      <c r="Y1490" s="50"/>
      <c r="Z1490" s="50"/>
      <c r="AA1490" s="50"/>
      <c r="AB1490" s="50"/>
      <c r="AC1490" s="50"/>
      <c r="AD1490" s="50"/>
      <c r="AE1490" s="50"/>
    </row>
    <row r="1491" spans="19:31" ht="15">
      <c r="S1491" s="50"/>
      <c r="T1491" s="50"/>
      <c r="U1491" s="50"/>
      <c r="V1491" s="50"/>
      <c r="W1491" s="50"/>
      <c r="X1491" s="50"/>
      <c r="Y1491" s="50"/>
      <c r="Z1491" s="50"/>
      <c r="AA1491" s="50"/>
      <c r="AB1491" s="50"/>
      <c r="AC1491" s="50"/>
      <c r="AD1491" s="50"/>
      <c r="AE1491" s="50"/>
    </row>
    <row r="1492" spans="19:31" ht="15">
      <c r="S1492" s="50"/>
      <c r="T1492" s="50"/>
      <c r="U1492" s="50"/>
      <c r="V1492" s="50"/>
      <c r="W1492" s="50"/>
      <c r="X1492" s="50"/>
      <c r="Y1492" s="50"/>
      <c r="Z1492" s="50"/>
      <c r="AA1492" s="50"/>
      <c r="AB1492" s="50"/>
      <c r="AC1492" s="50"/>
      <c r="AD1492" s="50"/>
      <c r="AE1492" s="50"/>
    </row>
    <row r="1493" spans="19:31" ht="15">
      <c r="S1493" s="50"/>
      <c r="T1493" s="50"/>
      <c r="U1493" s="50"/>
      <c r="V1493" s="50"/>
      <c r="W1493" s="50"/>
      <c r="X1493" s="50"/>
      <c r="Y1493" s="50"/>
      <c r="Z1493" s="50"/>
      <c r="AA1493" s="50"/>
      <c r="AB1493" s="50"/>
      <c r="AC1493" s="50"/>
      <c r="AD1493" s="50"/>
      <c r="AE1493" s="50"/>
    </row>
    <row r="1494" spans="19:31" ht="15">
      <c r="S1494" s="50"/>
      <c r="T1494" s="50"/>
      <c r="U1494" s="50"/>
      <c r="V1494" s="50"/>
      <c r="W1494" s="50"/>
      <c r="X1494" s="50"/>
      <c r="Y1494" s="50"/>
      <c r="Z1494" s="50"/>
      <c r="AA1494" s="50"/>
      <c r="AB1494" s="50"/>
      <c r="AC1494" s="50"/>
      <c r="AD1494" s="50"/>
      <c r="AE1494" s="50"/>
    </row>
    <row r="1495" spans="19:31" ht="15">
      <c r="S1495" s="50"/>
      <c r="T1495" s="50"/>
      <c r="U1495" s="50"/>
      <c r="V1495" s="50"/>
      <c r="W1495" s="50"/>
      <c r="X1495" s="50"/>
      <c r="Y1495" s="50"/>
      <c r="Z1495" s="50"/>
      <c r="AA1495" s="50"/>
      <c r="AB1495" s="50"/>
      <c r="AC1495" s="50"/>
      <c r="AD1495" s="50"/>
      <c r="AE1495" s="50"/>
    </row>
    <row r="1496" spans="19:31" ht="15">
      <c r="S1496" s="50"/>
      <c r="T1496" s="50"/>
      <c r="U1496" s="50"/>
      <c r="V1496" s="50"/>
      <c r="W1496" s="50"/>
      <c r="X1496" s="50"/>
      <c r="Y1496" s="50"/>
      <c r="Z1496" s="50"/>
      <c r="AA1496" s="50"/>
      <c r="AB1496" s="50"/>
      <c r="AC1496" s="50"/>
      <c r="AD1496" s="50"/>
      <c r="AE1496" s="50"/>
    </row>
    <row r="1497" spans="19:31" ht="15">
      <c r="S1497" s="50"/>
      <c r="T1497" s="50"/>
      <c r="U1497" s="50"/>
      <c r="V1497" s="50"/>
      <c r="W1497" s="50"/>
      <c r="X1497" s="50"/>
      <c r="Y1497" s="50"/>
      <c r="Z1497" s="50"/>
      <c r="AA1497" s="50"/>
      <c r="AB1497" s="50"/>
      <c r="AC1497" s="50"/>
      <c r="AD1497" s="50"/>
      <c r="AE1497" s="50"/>
    </row>
    <row r="1498" spans="19:31" ht="15">
      <c r="S1498" s="50"/>
      <c r="T1498" s="50"/>
      <c r="U1498" s="50"/>
      <c r="V1498" s="50"/>
      <c r="W1498" s="50"/>
      <c r="X1498" s="50"/>
      <c r="Y1498" s="50"/>
      <c r="Z1498" s="50"/>
      <c r="AA1498" s="50"/>
      <c r="AB1498" s="50"/>
      <c r="AC1498" s="50"/>
      <c r="AD1498" s="50"/>
      <c r="AE1498" s="50"/>
    </row>
    <row r="1499" spans="19:31" ht="15">
      <c r="S1499" s="50"/>
      <c r="T1499" s="50"/>
      <c r="U1499" s="50"/>
      <c r="V1499" s="50"/>
      <c r="W1499" s="50"/>
      <c r="X1499" s="50"/>
      <c r="Y1499" s="50"/>
      <c r="Z1499" s="50"/>
      <c r="AA1499" s="50"/>
      <c r="AB1499" s="50"/>
      <c r="AC1499" s="50"/>
      <c r="AD1499" s="50"/>
      <c r="AE1499" s="50"/>
    </row>
    <row r="1500" spans="19:31" ht="15">
      <c r="S1500" s="50"/>
      <c r="T1500" s="50"/>
      <c r="U1500" s="50"/>
      <c r="V1500" s="50"/>
      <c r="W1500" s="50"/>
      <c r="X1500" s="50"/>
      <c r="Y1500" s="50"/>
      <c r="Z1500" s="50"/>
      <c r="AA1500" s="50"/>
      <c r="AB1500" s="50"/>
      <c r="AC1500" s="50"/>
      <c r="AD1500" s="50"/>
      <c r="AE1500" s="50"/>
    </row>
    <row r="1501" spans="19:31" ht="15">
      <c r="S1501" s="50"/>
      <c r="T1501" s="50"/>
      <c r="U1501" s="50"/>
      <c r="V1501" s="50"/>
      <c r="W1501" s="50"/>
      <c r="X1501" s="50"/>
      <c r="Y1501" s="50"/>
      <c r="Z1501" s="50"/>
      <c r="AA1501" s="50"/>
      <c r="AB1501" s="50"/>
      <c r="AC1501" s="50"/>
      <c r="AD1501" s="50"/>
      <c r="AE1501" s="50"/>
    </row>
    <row r="1502" spans="19:31" ht="15">
      <c r="S1502" s="50"/>
      <c r="T1502" s="50"/>
      <c r="U1502" s="50"/>
      <c r="V1502" s="50"/>
      <c r="W1502" s="50"/>
      <c r="X1502" s="50"/>
      <c r="Y1502" s="50"/>
      <c r="Z1502" s="50"/>
      <c r="AA1502" s="50"/>
      <c r="AB1502" s="50"/>
      <c r="AC1502" s="50"/>
      <c r="AD1502" s="50"/>
      <c r="AE1502" s="50"/>
    </row>
    <row r="1503" spans="19:31" ht="15">
      <c r="S1503" s="50"/>
      <c r="T1503" s="50"/>
      <c r="U1503" s="50"/>
      <c r="V1503" s="50"/>
      <c r="W1503" s="50"/>
      <c r="X1503" s="50"/>
      <c r="Y1503" s="50"/>
      <c r="Z1503" s="50"/>
      <c r="AA1503" s="50"/>
      <c r="AB1503" s="50"/>
      <c r="AC1503" s="50"/>
      <c r="AD1503" s="50"/>
      <c r="AE1503" s="50"/>
    </row>
    <row r="1504" spans="19:31" ht="15">
      <c r="S1504" s="50"/>
      <c r="T1504" s="50"/>
      <c r="U1504" s="50"/>
      <c r="V1504" s="50"/>
      <c r="W1504" s="50"/>
      <c r="X1504" s="50"/>
      <c r="Y1504" s="50"/>
      <c r="Z1504" s="50"/>
      <c r="AA1504" s="50"/>
      <c r="AB1504" s="50"/>
      <c r="AC1504" s="50"/>
      <c r="AD1504" s="50"/>
      <c r="AE1504" s="50"/>
    </row>
    <row r="1505" spans="19:31" ht="15">
      <c r="S1505" s="50"/>
      <c r="T1505" s="50"/>
      <c r="U1505" s="50"/>
      <c r="V1505" s="50"/>
      <c r="W1505" s="50"/>
      <c r="X1505" s="50"/>
      <c r="Y1505" s="50"/>
      <c r="Z1505" s="50"/>
      <c r="AA1505" s="50"/>
      <c r="AB1505" s="50"/>
      <c r="AC1505" s="50"/>
      <c r="AD1505" s="50"/>
      <c r="AE1505" s="50"/>
    </row>
    <row r="1506" spans="19:31" ht="15">
      <c r="S1506" s="50"/>
      <c r="T1506" s="50"/>
      <c r="U1506" s="50"/>
      <c r="V1506" s="50"/>
      <c r="W1506" s="50"/>
      <c r="X1506" s="50"/>
      <c r="Y1506" s="50"/>
      <c r="Z1506" s="50"/>
      <c r="AA1506" s="50"/>
      <c r="AB1506" s="50"/>
      <c r="AC1506" s="50"/>
      <c r="AD1506" s="50"/>
      <c r="AE1506" s="50"/>
    </row>
    <row r="1507" spans="19:31" ht="15">
      <c r="S1507" s="50"/>
      <c r="T1507" s="50"/>
      <c r="U1507" s="50"/>
      <c r="V1507" s="50"/>
      <c r="W1507" s="50"/>
      <c r="X1507" s="50"/>
      <c r="Y1507" s="50"/>
      <c r="Z1507" s="50"/>
      <c r="AA1507" s="50"/>
      <c r="AB1507" s="50"/>
      <c r="AC1507" s="50"/>
      <c r="AD1507" s="50"/>
      <c r="AE1507" s="50"/>
    </row>
    <row r="1508" spans="19:31" ht="15">
      <c r="S1508" s="50"/>
      <c r="T1508" s="50"/>
      <c r="U1508" s="50"/>
      <c r="V1508" s="50"/>
      <c r="W1508" s="50"/>
      <c r="X1508" s="50"/>
      <c r="Y1508" s="50"/>
      <c r="Z1508" s="50"/>
      <c r="AA1508" s="50"/>
      <c r="AB1508" s="50"/>
      <c r="AC1508" s="50"/>
      <c r="AD1508" s="50"/>
      <c r="AE1508" s="50"/>
    </row>
    <row r="1509" spans="19:31" ht="15">
      <c r="S1509" s="50"/>
      <c r="T1509" s="50"/>
      <c r="U1509" s="50"/>
      <c r="V1509" s="50"/>
      <c r="W1509" s="50"/>
      <c r="X1509" s="50"/>
      <c r="Y1509" s="50"/>
      <c r="Z1509" s="50"/>
      <c r="AA1509" s="50"/>
      <c r="AB1509" s="50"/>
      <c r="AC1509" s="50"/>
      <c r="AD1509" s="50"/>
      <c r="AE1509" s="50"/>
    </row>
    <row r="1510" spans="19:31" ht="15">
      <c r="S1510" s="50"/>
      <c r="T1510" s="50"/>
      <c r="U1510" s="50"/>
      <c r="V1510" s="50"/>
      <c r="W1510" s="50"/>
      <c r="X1510" s="50"/>
      <c r="Y1510" s="50"/>
      <c r="Z1510" s="50"/>
      <c r="AA1510" s="50"/>
      <c r="AB1510" s="50"/>
      <c r="AC1510" s="50"/>
      <c r="AD1510" s="50"/>
      <c r="AE1510" s="50"/>
    </row>
    <row r="1511" spans="19:31" ht="15">
      <c r="S1511" s="50"/>
      <c r="T1511" s="50"/>
      <c r="U1511" s="50"/>
      <c r="V1511" s="50"/>
      <c r="W1511" s="50"/>
      <c r="X1511" s="50"/>
      <c r="Y1511" s="50"/>
      <c r="Z1511" s="50"/>
      <c r="AA1511" s="50"/>
      <c r="AB1511" s="50"/>
      <c r="AC1511" s="50"/>
      <c r="AD1511" s="50"/>
      <c r="AE1511" s="50"/>
    </row>
    <row r="1512" spans="19:31" ht="15">
      <c r="S1512" s="50"/>
      <c r="T1512" s="50"/>
      <c r="U1512" s="50"/>
      <c r="V1512" s="50"/>
      <c r="W1512" s="50"/>
      <c r="X1512" s="50"/>
      <c r="Y1512" s="50"/>
      <c r="Z1512" s="50"/>
      <c r="AA1512" s="50"/>
      <c r="AB1512" s="50"/>
      <c r="AC1512" s="50"/>
      <c r="AD1512" s="50"/>
      <c r="AE1512" s="50"/>
    </row>
    <row r="1513" spans="19:31" ht="15">
      <c r="S1513" s="50"/>
      <c r="T1513" s="50"/>
      <c r="U1513" s="50"/>
      <c r="V1513" s="50"/>
      <c r="W1513" s="50"/>
      <c r="X1513" s="50"/>
      <c r="Y1513" s="50"/>
      <c r="Z1513" s="50"/>
      <c r="AA1513" s="50"/>
      <c r="AB1513" s="50"/>
      <c r="AC1513" s="50"/>
      <c r="AD1513" s="50"/>
      <c r="AE1513" s="50"/>
    </row>
    <row r="1514" spans="19:31" ht="15">
      <c r="S1514" s="50"/>
      <c r="T1514" s="50"/>
      <c r="U1514" s="50"/>
      <c r="V1514" s="50"/>
      <c r="W1514" s="50"/>
      <c r="X1514" s="50"/>
      <c r="Y1514" s="50"/>
      <c r="Z1514" s="50"/>
      <c r="AA1514" s="50"/>
      <c r="AB1514" s="50"/>
      <c r="AC1514" s="50"/>
      <c r="AD1514" s="50"/>
      <c r="AE1514" s="50"/>
    </row>
    <row r="1515" spans="19:31" ht="15">
      <c r="S1515" s="50"/>
      <c r="T1515" s="50"/>
      <c r="U1515" s="50"/>
      <c r="V1515" s="50"/>
      <c r="W1515" s="50"/>
      <c r="X1515" s="50"/>
      <c r="Y1515" s="50"/>
      <c r="Z1515" s="50"/>
      <c r="AA1515" s="50"/>
      <c r="AB1515" s="50"/>
      <c r="AC1515" s="50"/>
      <c r="AD1515" s="50"/>
      <c r="AE1515" s="50"/>
    </row>
    <row r="1516" spans="19:31" ht="15">
      <c r="S1516" s="50"/>
      <c r="T1516" s="50"/>
      <c r="U1516" s="50"/>
      <c r="V1516" s="50"/>
      <c r="W1516" s="50"/>
      <c r="X1516" s="50"/>
      <c r="Y1516" s="50"/>
      <c r="Z1516" s="50"/>
      <c r="AA1516" s="50"/>
      <c r="AB1516" s="50"/>
      <c r="AC1516" s="50"/>
      <c r="AD1516" s="50"/>
      <c r="AE1516" s="50"/>
    </row>
    <row r="1517" spans="19:31" ht="15">
      <c r="S1517" s="50"/>
      <c r="T1517" s="50"/>
      <c r="U1517" s="50"/>
      <c r="V1517" s="50"/>
      <c r="W1517" s="50"/>
      <c r="X1517" s="50"/>
      <c r="Y1517" s="50"/>
      <c r="Z1517" s="50"/>
      <c r="AA1517" s="50"/>
      <c r="AB1517" s="50"/>
      <c r="AC1517" s="50"/>
      <c r="AD1517" s="50"/>
      <c r="AE1517" s="50"/>
    </row>
    <row r="1518" spans="19:31" ht="15">
      <c r="S1518" s="50"/>
      <c r="T1518" s="50"/>
      <c r="U1518" s="50"/>
      <c r="V1518" s="50"/>
      <c r="W1518" s="50"/>
      <c r="X1518" s="50"/>
      <c r="Y1518" s="50"/>
      <c r="Z1518" s="50"/>
      <c r="AA1518" s="50"/>
      <c r="AB1518" s="50"/>
      <c r="AC1518" s="50"/>
      <c r="AD1518" s="50"/>
      <c r="AE1518" s="50"/>
    </row>
    <row r="1519" spans="19:31" ht="15">
      <c r="S1519" s="50"/>
      <c r="T1519" s="50"/>
      <c r="U1519" s="50"/>
      <c r="V1519" s="50"/>
      <c r="W1519" s="50"/>
      <c r="X1519" s="50"/>
      <c r="Y1519" s="50"/>
      <c r="Z1519" s="50"/>
      <c r="AA1519" s="50"/>
      <c r="AB1519" s="50"/>
      <c r="AC1519" s="50"/>
      <c r="AD1519" s="50"/>
      <c r="AE1519" s="50"/>
    </row>
    <row r="1520" spans="19:31" ht="15">
      <c r="S1520" s="50"/>
      <c r="T1520" s="50"/>
      <c r="U1520" s="50"/>
      <c r="V1520" s="50"/>
      <c r="W1520" s="50"/>
      <c r="X1520" s="50"/>
      <c r="Y1520" s="50"/>
      <c r="Z1520" s="50"/>
      <c r="AA1520" s="50"/>
      <c r="AB1520" s="50"/>
      <c r="AC1520" s="50"/>
      <c r="AD1520" s="50"/>
      <c r="AE1520" s="50"/>
    </row>
    <row r="1521" spans="19:31" ht="15">
      <c r="S1521" s="50"/>
      <c r="T1521" s="50"/>
      <c r="U1521" s="50"/>
      <c r="V1521" s="50"/>
      <c r="W1521" s="50"/>
      <c r="X1521" s="50"/>
      <c r="Y1521" s="50"/>
      <c r="Z1521" s="50"/>
      <c r="AA1521" s="50"/>
      <c r="AB1521" s="50"/>
      <c r="AC1521" s="50"/>
      <c r="AD1521" s="50"/>
      <c r="AE1521" s="50"/>
    </row>
    <row r="1522" spans="19:31" ht="15">
      <c r="S1522" s="50"/>
      <c r="T1522" s="50"/>
      <c r="U1522" s="50"/>
      <c r="V1522" s="50"/>
      <c r="W1522" s="50"/>
      <c r="X1522" s="50"/>
      <c r="Y1522" s="50"/>
      <c r="Z1522" s="50"/>
      <c r="AA1522" s="50"/>
      <c r="AB1522" s="50"/>
      <c r="AC1522" s="50"/>
      <c r="AD1522" s="50"/>
      <c r="AE1522" s="50"/>
    </row>
    <row r="1523" spans="19:31" ht="15">
      <c r="S1523" s="50"/>
      <c r="T1523" s="50"/>
      <c r="U1523" s="50"/>
      <c r="V1523" s="50"/>
      <c r="W1523" s="50"/>
      <c r="X1523" s="50"/>
      <c r="Y1523" s="50"/>
      <c r="Z1523" s="50"/>
      <c r="AA1523" s="50"/>
      <c r="AB1523" s="50"/>
      <c r="AC1523" s="50"/>
      <c r="AD1523" s="50"/>
      <c r="AE1523" s="50"/>
    </row>
    <row r="1524" spans="19:31" ht="15">
      <c r="S1524" s="50"/>
      <c r="T1524" s="50"/>
      <c r="U1524" s="50"/>
      <c r="V1524" s="50"/>
      <c r="W1524" s="50"/>
      <c r="X1524" s="50"/>
      <c r="Y1524" s="50"/>
      <c r="Z1524" s="50"/>
      <c r="AA1524" s="50"/>
      <c r="AB1524" s="50"/>
      <c r="AC1524" s="50"/>
      <c r="AD1524" s="50"/>
      <c r="AE1524" s="50"/>
    </row>
    <row r="1525" spans="19:31" ht="15">
      <c r="S1525" s="50"/>
      <c r="T1525" s="50"/>
      <c r="U1525" s="50"/>
      <c r="V1525" s="50"/>
      <c r="W1525" s="50"/>
      <c r="X1525" s="50"/>
      <c r="Y1525" s="50"/>
      <c r="Z1525" s="50"/>
      <c r="AA1525" s="50"/>
      <c r="AB1525" s="50"/>
      <c r="AC1525" s="50"/>
      <c r="AD1525" s="50"/>
      <c r="AE1525" s="50"/>
    </row>
    <row r="1526" spans="19:31" ht="15">
      <c r="S1526" s="50"/>
      <c r="T1526" s="50"/>
      <c r="U1526" s="50"/>
      <c r="V1526" s="50"/>
      <c r="W1526" s="50"/>
      <c r="X1526" s="50"/>
      <c r="Y1526" s="50"/>
      <c r="Z1526" s="50"/>
      <c r="AA1526" s="50"/>
      <c r="AB1526" s="50"/>
      <c r="AC1526" s="50"/>
      <c r="AD1526" s="50"/>
      <c r="AE1526" s="50"/>
    </row>
    <row r="1527" spans="19:31" ht="15">
      <c r="S1527" s="50"/>
      <c r="T1527" s="50"/>
      <c r="U1527" s="50"/>
      <c r="V1527" s="50"/>
      <c r="W1527" s="50"/>
      <c r="X1527" s="50"/>
      <c r="Y1527" s="50"/>
      <c r="Z1527" s="50"/>
      <c r="AA1527" s="50"/>
      <c r="AB1527" s="50"/>
      <c r="AC1527" s="50"/>
      <c r="AD1527" s="50"/>
      <c r="AE1527" s="50"/>
    </row>
    <row r="1528" spans="19:31" ht="15">
      <c r="S1528" s="50"/>
      <c r="T1528" s="50"/>
      <c r="U1528" s="50"/>
      <c r="V1528" s="50"/>
      <c r="W1528" s="50"/>
      <c r="X1528" s="50"/>
      <c r="Y1528" s="50"/>
      <c r="Z1528" s="50"/>
      <c r="AA1528" s="50"/>
      <c r="AB1528" s="50"/>
      <c r="AC1528" s="50"/>
      <c r="AD1528" s="50"/>
      <c r="AE1528" s="50"/>
    </row>
    <row r="1529" spans="19:31" ht="15">
      <c r="S1529" s="50"/>
      <c r="T1529" s="50"/>
      <c r="U1529" s="50"/>
      <c r="V1529" s="50"/>
      <c r="W1529" s="50"/>
      <c r="X1529" s="50"/>
      <c r="Y1529" s="50"/>
      <c r="Z1529" s="50"/>
      <c r="AA1529" s="50"/>
      <c r="AB1529" s="50"/>
      <c r="AC1529" s="50"/>
      <c r="AD1529" s="50"/>
      <c r="AE1529" s="50"/>
    </row>
    <row r="1530" spans="19:31" ht="15">
      <c r="S1530" s="50"/>
      <c r="T1530" s="50"/>
      <c r="U1530" s="50"/>
      <c r="V1530" s="50"/>
      <c r="W1530" s="50"/>
      <c r="X1530" s="50"/>
      <c r="Y1530" s="50"/>
      <c r="Z1530" s="50"/>
      <c r="AA1530" s="50"/>
      <c r="AB1530" s="50"/>
      <c r="AC1530" s="50"/>
      <c r="AD1530" s="50"/>
      <c r="AE1530" s="50"/>
    </row>
    <row r="1531" spans="19:31" ht="15">
      <c r="S1531" s="50"/>
      <c r="T1531" s="50"/>
      <c r="U1531" s="50"/>
      <c r="V1531" s="50"/>
      <c r="W1531" s="50"/>
      <c r="X1531" s="50"/>
      <c r="Y1531" s="50"/>
      <c r="Z1531" s="50"/>
      <c r="AA1531" s="50"/>
      <c r="AB1531" s="50"/>
      <c r="AC1531" s="50"/>
      <c r="AD1531" s="50"/>
      <c r="AE1531" s="50"/>
    </row>
    <row r="1532" spans="19:31" ht="15">
      <c r="S1532" s="50"/>
      <c r="T1532" s="50"/>
      <c r="U1532" s="50"/>
      <c r="V1532" s="50"/>
      <c r="W1532" s="50"/>
      <c r="X1532" s="50"/>
      <c r="Y1532" s="50"/>
      <c r="Z1532" s="50"/>
      <c r="AA1532" s="50"/>
      <c r="AB1532" s="50"/>
      <c r="AC1532" s="50"/>
      <c r="AD1532" s="50"/>
      <c r="AE1532" s="50"/>
    </row>
    <row r="1533" spans="19:31" ht="15">
      <c r="S1533" s="50"/>
      <c r="T1533" s="50"/>
      <c r="U1533" s="50"/>
      <c r="V1533" s="50"/>
      <c r="W1533" s="50"/>
      <c r="X1533" s="50"/>
      <c r="Y1533" s="50"/>
      <c r="Z1533" s="50"/>
      <c r="AA1533" s="50"/>
      <c r="AB1533" s="50"/>
      <c r="AC1533" s="50"/>
      <c r="AD1533" s="50"/>
      <c r="AE1533" s="50"/>
    </row>
    <row r="1534" spans="19:31" ht="15">
      <c r="S1534" s="50"/>
      <c r="T1534" s="50"/>
      <c r="U1534" s="50"/>
      <c r="V1534" s="50"/>
      <c r="W1534" s="50"/>
      <c r="X1534" s="50"/>
      <c r="Y1534" s="50"/>
      <c r="Z1534" s="50"/>
      <c r="AA1534" s="50"/>
      <c r="AB1534" s="50"/>
      <c r="AC1534" s="50"/>
      <c r="AD1534" s="50"/>
      <c r="AE1534" s="50"/>
    </row>
    <row r="1535" spans="19:31" ht="15">
      <c r="S1535" s="50"/>
      <c r="T1535" s="50"/>
      <c r="U1535" s="50"/>
      <c r="V1535" s="50"/>
      <c r="W1535" s="50"/>
      <c r="X1535" s="50"/>
      <c r="Y1535" s="50"/>
      <c r="Z1535" s="50"/>
      <c r="AA1535" s="50"/>
      <c r="AB1535" s="50"/>
      <c r="AC1535" s="50"/>
      <c r="AD1535" s="50"/>
      <c r="AE1535" s="50"/>
    </row>
    <row r="1536" spans="19:31" ht="15">
      <c r="S1536" s="50"/>
      <c r="T1536" s="50"/>
      <c r="U1536" s="50"/>
      <c r="V1536" s="50"/>
      <c r="W1536" s="50"/>
      <c r="X1536" s="50"/>
      <c r="Y1536" s="50"/>
      <c r="Z1536" s="50"/>
      <c r="AA1536" s="50"/>
      <c r="AB1536" s="50"/>
      <c r="AC1536" s="50"/>
      <c r="AD1536" s="50"/>
      <c r="AE1536" s="50"/>
    </row>
    <row r="1537" spans="19:31" ht="15">
      <c r="S1537" s="50"/>
      <c r="T1537" s="50"/>
      <c r="U1537" s="50"/>
      <c r="V1537" s="50"/>
      <c r="W1537" s="50"/>
      <c r="X1537" s="50"/>
      <c r="Y1537" s="50"/>
      <c r="Z1537" s="50"/>
      <c r="AA1537" s="50"/>
      <c r="AB1537" s="50"/>
      <c r="AC1537" s="50"/>
      <c r="AD1537" s="50"/>
      <c r="AE1537" s="50"/>
    </row>
    <row r="1538" spans="19:31" ht="15">
      <c r="S1538" s="50"/>
      <c r="T1538" s="50"/>
      <c r="U1538" s="50"/>
      <c r="V1538" s="50"/>
      <c r="W1538" s="50"/>
      <c r="X1538" s="50"/>
      <c r="Y1538" s="50"/>
      <c r="Z1538" s="50"/>
      <c r="AA1538" s="50"/>
      <c r="AB1538" s="50"/>
      <c r="AC1538" s="50"/>
      <c r="AD1538" s="50"/>
      <c r="AE1538" s="50"/>
    </row>
    <row r="1539" spans="19:31" ht="15">
      <c r="S1539" s="50"/>
      <c r="T1539" s="50"/>
      <c r="U1539" s="50"/>
      <c r="V1539" s="50"/>
      <c r="W1539" s="50"/>
      <c r="X1539" s="50"/>
      <c r="Y1539" s="50"/>
      <c r="Z1539" s="50"/>
      <c r="AA1539" s="50"/>
      <c r="AB1539" s="50"/>
      <c r="AC1539" s="50"/>
      <c r="AD1539" s="50"/>
      <c r="AE1539" s="50"/>
    </row>
    <row r="1540" spans="19:31" ht="15">
      <c r="S1540" s="50"/>
      <c r="T1540" s="50"/>
      <c r="U1540" s="50"/>
      <c r="V1540" s="50"/>
      <c r="W1540" s="50"/>
      <c r="X1540" s="50"/>
      <c r="Y1540" s="50"/>
      <c r="Z1540" s="50"/>
      <c r="AA1540" s="50"/>
      <c r="AB1540" s="50"/>
      <c r="AC1540" s="50"/>
      <c r="AD1540" s="50"/>
      <c r="AE1540" s="50"/>
    </row>
    <row r="1541" spans="19:31" ht="15">
      <c r="S1541" s="50"/>
      <c r="T1541" s="50"/>
      <c r="U1541" s="50"/>
      <c r="V1541" s="50"/>
      <c r="W1541" s="50"/>
      <c r="X1541" s="50"/>
      <c r="Y1541" s="50"/>
      <c r="Z1541" s="50"/>
      <c r="AA1541" s="50"/>
      <c r="AB1541" s="50"/>
      <c r="AC1541" s="50"/>
      <c r="AD1541" s="50"/>
      <c r="AE1541" s="50"/>
    </row>
    <row r="1542" spans="19:31" ht="15">
      <c r="S1542" s="50"/>
      <c r="T1542" s="50"/>
      <c r="U1542" s="50"/>
      <c r="V1542" s="50"/>
      <c r="W1542" s="50"/>
      <c r="X1542" s="50"/>
      <c r="Y1542" s="50"/>
      <c r="Z1542" s="50"/>
      <c r="AA1542" s="50"/>
      <c r="AB1542" s="50"/>
      <c r="AC1542" s="50"/>
      <c r="AD1542" s="50"/>
      <c r="AE1542" s="50"/>
    </row>
    <row r="1543" spans="19:31" ht="15">
      <c r="S1543" s="50"/>
      <c r="T1543" s="50"/>
      <c r="U1543" s="50"/>
      <c r="V1543" s="50"/>
      <c r="W1543" s="50"/>
      <c r="X1543" s="50"/>
      <c r="Y1543" s="50"/>
      <c r="Z1543" s="50"/>
      <c r="AA1543" s="50"/>
      <c r="AB1543" s="50"/>
      <c r="AC1543" s="50"/>
      <c r="AD1543" s="50"/>
      <c r="AE1543" s="50"/>
    </row>
    <row r="1544" spans="19:31" ht="15">
      <c r="S1544" s="50"/>
      <c r="T1544" s="50"/>
      <c r="U1544" s="50"/>
      <c r="V1544" s="50"/>
      <c r="W1544" s="50"/>
      <c r="X1544" s="50"/>
      <c r="Y1544" s="50"/>
      <c r="Z1544" s="50"/>
      <c r="AA1544" s="50"/>
      <c r="AB1544" s="50"/>
      <c r="AC1544" s="50"/>
      <c r="AD1544" s="50"/>
      <c r="AE1544" s="50"/>
    </row>
    <row r="1545" spans="19:31" ht="15">
      <c r="S1545" s="50"/>
      <c r="T1545" s="50"/>
      <c r="U1545" s="50"/>
      <c r="V1545" s="50"/>
      <c r="W1545" s="50"/>
      <c r="X1545" s="50"/>
      <c r="Y1545" s="50"/>
      <c r="Z1545" s="50"/>
      <c r="AA1545" s="50"/>
      <c r="AB1545" s="50"/>
      <c r="AC1545" s="50"/>
      <c r="AD1545" s="50"/>
      <c r="AE1545" s="50"/>
    </row>
    <row r="1546" spans="19:31" ht="15">
      <c r="S1546" s="50"/>
      <c r="T1546" s="50"/>
      <c r="U1546" s="50"/>
      <c r="V1546" s="50"/>
      <c r="W1546" s="50"/>
      <c r="X1546" s="50"/>
      <c r="Y1546" s="50"/>
      <c r="Z1546" s="50"/>
      <c r="AA1546" s="50"/>
      <c r="AB1546" s="50"/>
      <c r="AC1546" s="50"/>
      <c r="AD1546" s="50"/>
      <c r="AE1546" s="50"/>
    </row>
    <row r="1547" spans="19:31" ht="15">
      <c r="S1547" s="50"/>
      <c r="T1547" s="50"/>
      <c r="U1547" s="50"/>
      <c r="V1547" s="50"/>
      <c r="W1547" s="50"/>
      <c r="X1547" s="50"/>
      <c r="Y1547" s="50"/>
      <c r="Z1547" s="50"/>
      <c r="AA1547" s="50"/>
      <c r="AB1547" s="50"/>
      <c r="AC1547" s="50"/>
      <c r="AD1547" s="50"/>
      <c r="AE1547" s="50"/>
    </row>
    <row r="1548" spans="19:31" ht="15">
      <c r="S1548" s="50"/>
      <c r="T1548" s="50"/>
      <c r="U1548" s="50"/>
      <c r="V1548" s="50"/>
      <c r="W1548" s="50"/>
      <c r="X1548" s="50"/>
      <c r="Y1548" s="50"/>
      <c r="Z1548" s="50"/>
      <c r="AA1548" s="50"/>
      <c r="AB1548" s="50"/>
      <c r="AC1548" s="50"/>
      <c r="AD1548" s="50"/>
      <c r="AE1548" s="50"/>
    </row>
    <row r="1549" spans="19:31" ht="15">
      <c r="S1549" s="50"/>
      <c r="T1549" s="50"/>
      <c r="U1549" s="50"/>
      <c r="V1549" s="50"/>
      <c r="W1549" s="50"/>
      <c r="X1549" s="50"/>
      <c r="Y1549" s="50"/>
      <c r="Z1549" s="50"/>
      <c r="AA1549" s="50"/>
      <c r="AB1549" s="50"/>
      <c r="AC1549" s="50"/>
      <c r="AD1549" s="50"/>
      <c r="AE1549" s="50"/>
    </row>
    <row r="1550" spans="19:31" ht="15">
      <c r="S1550" s="50"/>
      <c r="T1550" s="50"/>
      <c r="U1550" s="50"/>
      <c r="V1550" s="50"/>
      <c r="W1550" s="50"/>
      <c r="X1550" s="50"/>
      <c r="Y1550" s="50"/>
      <c r="Z1550" s="50"/>
      <c r="AA1550" s="50"/>
      <c r="AB1550" s="50"/>
      <c r="AC1550" s="50"/>
      <c r="AD1550" s="50"/>
      <c r="AE1550" s="50"/>
    </row>
    <row r="1551" spans="19:31" ht="15">
      <c r="S1551" s="50"/>
      <c r="T1551" s="50"/>
      <c r="U1551" s="50"/>
      <c r="V1551" s="50"/>
      <c r="W1551" s="50"/>
      <c r="X1551" s="50"/>
      <c r="Y1551" s="50"/>
      <c r="Z1551" s="50"/>
      <c r="AA1551" s="50"/>
      <c r="AB1551" s="50"/>
      <c r="AC1551" s="50"/>
      <c r="AD1551" s="50"/>
      <c r="AE1551" s="50"/>
    </row>
    <row r="1552" spans="19:31" ht="15">
      <c r="S1552" s="50"/>
      <c r="T1552" s="50"/>
      <c r="U1552" s="50"/>
      <c r="V1552" s="50"/>
      <c r="W1552" s="50"/>
      <c r="X1552" s="50"/>
      <c r="Y1552" s="50"/>
      <c r="Z1552" s="50"/>
      <c r="AA1552" s="50"/>
      <c r="AB1552" s="50"/>
      <c r="AC1552" s="50"/>
      <c r="AD1552" s="50"/>
      <c r="AE1552" s="50"/>
    </row>
    <row r="1553" spans="19:31" ht="15">
      <c r="S1553" s="50"/>
      <c r="T1553" s="50"/>
      <c r="U1553" s="50"/>
      <c r="V1553" s="50"/>
      <c r="W1553" s="50"/>
      <c r="X1553" s="50"/>
      <c r="Y1553" s="50"/>
      <c r="Z1553" s="50"/>
      <c r="AA1553" s="50"/>
      <c r="AB1553" s="50"/>
      <c r="AC1553" s="50"/>
      <c r="AD1553" s="50"/>
      <c r="AE1553" s="50"/>
    </row>
    <row r="1554" spans="19:31" ht="15">
      <c r="S1554" s="50"/>
      <c r="T1554" s="50"/>
      <c r="U1554" s="50"/>
      <c r="V1554" s="50"/>
      <c r="W1554" s="50"/>
      <c r="X1554" s="50"/>
      <c r="Y1554" s="50"/>
      <c r="Z1554" s="50"/>
      <c r="AA1554" s="50"/>
      <c r="AB1554" s="50"/>
      <c r="AC1554" s="50"/>
      <c r="AD1554" s="50"/>
      <c r="AE1554" s="50"/>
    </row>
    <row r="1555" spans="19:31" ht="15">
      <c r="S1555" s="50"/>
      <c r="T1555" s="50"/>
      <c r="U1555" s="50"/>
      <c r="V1555" s="50"/>
      <c r="W1555" s="50"/>
      <c r="X1555" s="50"/>
      <c r="Y1555" s="50"/>
      <c r="Z1555" s="50"/>
      <c r="AA1555" s="50"/>
      <c r="AB1555" s="50"/>
      <c r="AC1555" s="50"/>
      <c r="AD1555" s="50"/>
      <c r="AE1555" s="50"/>
    </row>
    <row r="1556" spans="19:31" ht="15">
      <c r="S1556" s="50"/>
      <c r="T1556" s="50"/>
      <c r="U1556" s="50"/>
      <c r="V1556" s="50"/>
      <c r="W1556" s="50"/>
      <c r="X1556" s="50"/>
      <c r="Y1556" s="50"/>
      <c r="Z1556" s="50"/>
      <c r="AA1556" s="50"/>
      <c r="AB1556" s="50"/>
      <c r="AC1556" s="50"/>
      <c r="AD1556" s="50"/>
      <c r="AE1556" s="50"/>
    </row>
    <row r="1557" spans="19:31" ht="15">
      <c r="S1557" s="50"/>
      <c r="T1557" s="50"/>
      <c r="U1557" s="50"/>
      <c r="V1557" s="50"/>
      <c r="W1557" s="50"/>
      <c r="X1557" s="50"/>
      <c r="Y1557" s="50"/>
      <c r="Z1557" s="50"/>
      <c r="AA1557" s="50"/>
      <c r="AB1557" s="50"/>
      <c r="AC1557" s="50"/>
      <c r="AD1557" s="50"/>
      <c r="AE1557" s="50"/>
    </row>
    <row r="1558" spans="19:31" ht="15">
      <c r="S1558" s="50"/>
      <c r="T1558" s="50"/>
      <c r="U1558" s="50"/>
      <c r="V1558" s="50"/>
      <c r="W1558" s="50"/>
      <c r="X1558" s="50"/>
      <c r="Y1558" s="50"/>
      <c r="Z1558" s="50"/>
      <c r="AA1558" s="50"/>
      <c r="AB1558" s="50"/>
      <c r="AC1558" s="50"/>
      <c r="AD1558" s="50"/>
      <c r="AE1558" s="50"/>
    </row>
    <row r="1559" spans="19:31" ht="15">
      <c r="S1559" s="50"/>
      <c r="T1559" s="50"/>
      <c r="U1559" s="50"/>
      <c r="V1559" s="50"/>
      <c r="W1559" s="50"/>
      <c r="X1559" s="50"/>
      <c r="Y1559" s="50"/>
      <c r="Z1559" s="50"/>
      <c r="AA1559" s="50"/>
      <c r="AB1559" s="50"/>
      <c r="AC1559" s="50"/>
      <c r="AD1559" s="50"/>
      <c r="AE1559" s="50"/>
    </row>
    <row r="1560" spans="19:31" ht="15">
      <c r="S1560" s="50"/>
      <c r="T1560" s="50"/>
      <c r="U1560" s="50"/>
      <c r="V1560" s="50"/>
      <c r="W1560" s="50"/>
      <c r="X1560" s="50"/>
      <c r="Y1560" s="50"/>
      <c r="Z1560" s="50"/>
      <c r="AA1560" s="50"/>
      <c r="AB1560" s="50"/>
      <c r="AC1560" s="50"/>
      <c r="AD1560" s="50"/>
      <c r="AE1560" s="50"/>
    </row>
    <row r="1561" spans="19:31" ht="15">
      <c r="S1561" s="50"/>
      <c r="T1561" s="50"/>
      <c r="U1561" s="50"/>
      <c r="V1561" s="50"/>
      <c r="W1561" s="50"/>
      <c r="X1561" s="50"/>
      <c r="Y1561" s="50"/>
      <c r="Z1561" s="50"/>
      <c r="AA1561" s="50"/>
      <c r="AB1561" s="50"/>
      <c r="AC1561" s="50"/>
      <c r="AD1561" s="50"/>
      <c r="AE1561" s="50"/>
    </row>
    <row r="1562" spans="19:31" ht="15">
      <c r="S1562" s="50"/>
      <c r="T1562" s="50"/>
      <c r="U1562" s="50"/>
      <c r="V1562" s="50"/>
      <c r="W1562" s="50"/>
      <c r="X1562" s="50"/>
      <c r="Y1562" s="50"/>
      <c r="Z1562" s="50"/>
      <c r="AA1562" s="50"/>
      <c r="AB1562" s="50"/>
      <c r="AC1562" s="50"/>
      <c r="AD1562" s="50"/>
      <c r="AE1562" s="50"/>
    </row>
    <row r="1563" spans="19:31" ht="15">
      <c r="S1563" s="50"/>
      <c r="T1563" s="50"/>
      <c r="U1563" s="50"/>
      <c r="V1563" s="50"/>
      <c r="W1563" s="50"/>
      <c r="X1563" s="50"/>
      <c r="Y1563" s="50"/>
      <c r="Z1563" s="50"/>
      <c r="AA1563" s="50"/>
      <c r="AB1563" s="50"/>
      <c r="AC1563" s="50"/>
      <c r="AD1563" s="50"/>
      <c r="AE1563" s="50"/>
    </row>
    <row r="1564" spans="19:31" ht="15">
      <c r="S1564" s="50"/>
      <c r="T1564" s="50"/>
      <c r="U1564" s="50"/>
      <c r="V1564" s="50"/>
      <c r="W1564" s="50"/>
      <c r="X1564" s="50"/>
      <c r="Y1564" s="50"/>
      <c r="Z1564" s="50"/>
      <c r="AA1564" s="50"/>
      <c r="AB1564" s="50"/>
      <c r="AC1564" s="50"/>
      <c r="AD1564" s="50"/>
      <c r="AE1564" s="50"/>
    </row>
    <row r="1565" spans="19:31" ht="15">
      <c r="S1565" s="50"/>
      <c r="T1565" s="50"/>
      <c r="U1565" s="50"/>
      <c r="V1565" s="50"/>
      <c r="W1565" s="50"/>
      <c r="X1565" s="50"/>
      <c r="Y1565" s="50"/>
      <c r="Z1565" s="50"/>
      <c r="AA1565" s="50"/>
      <c r="AB1565" s="50"/>
      <c r="AC1565" s="50"/>
      <c r="AD1565" s="50"/>
      <c r="AE1565" s="50"/>
    </row>
    <row r="1566" spans="19:31" ht="15">
      <c r="S1566" s="50"/>
      <c r="T1566" s="50"/>
      <c r="U1566" s="50"/>
      <c r="V1566" s="50"/>
      <c r="W1566" s="50"/>
      <c r="X1566" s="50"/>
      <c r="Y1566" s="50"/>
      <c r="Z1566" s="50"/>
      <c r="AA1566" s="50"/>
      <c r="AB1566" s="50"/>
      <c r="AC1566" s="50"/>
      <c r="AD1566" s="50"/>
      <c r="AE1566" s="50"/>
    </row>
    <row r="1567" spans="19:31" ht="15">
      <c r="S1567" s="50"/>
      <c r="T1567" s="50"/>
      <c r="U1567" s="50"/>
      <c r="V1567" s="50"/>
      <c r="W1567" s="50"/>
      <c r="X1567" s="50"/>
      <c r="Y1567" s="50"/>
      <c r="Z1567" s="50"/>
      <c r="AA1567" s="50"/>
      <c r="AB1567" s="50"/>
      <c r="AC1567" s="50"/>
      <c r="AD1567" s="50"/>
      <c r="AE1567" s="50"/>
    </row>
    <row r="1568" spans="19:31" ht="15">
      <c r="S1568" s="50"/>
      <c r="T1568" s="50"/>
      <c r="U1568" s="50"/>
      <c r="V1568" s="50"/>
      <c r="W1568" s="50"/>
      <c r="X1568" s="50"/>
      <c r="Y1568" s="50"/>
      <c r="Z1568" s="50"/>
      <c r="AA1568" s="50"/>
      <c r="AB1568" s="50"/>
      <c r="AC1568" s="50"/>
      <c r="AD1568" s="50"/>
      <c r="AE1568" s="50"/>
    </row>
    <row r="1569" spans="19:31" ht="15">
      <c r="S1569" s="50"/>
      <c r="T1569" s="50"/>
      <c r="U1569" s="50"/>
      <c r="V1569" s="50"/>
      <c r="W1569" s="50"/>
      <c r="X1569" s="50"/>
      <c r="Y1569" s="50"/>
      <c r="Z1569" s="50"/>
      <c r="AA1569" s="50"/>
      <c r="AB1569" s="50"/>
      <c r="AC1569" s="50"/>
      <c r="AD1569" s="50"/>
      <c r="AE1569" s="50"/>
    </row>
    <row r="1570" spans="19:31" ht="15">
      <c r="S1570" s="50"/>
      <c r="T1570" s="50"/>
      <c r="U1570" s="50"/>
      <c r="V1570" s="50"/>
      <c r="W1570" s="50"/>
      <c r="X1570" s="50"/>
      <c r="Y1570" s="50"/>
      <c r="Z1570" s="50"/>
      <c r="AA1570" s="50"/>
      <c r="AB1570" s="50"/>
      <c r="AC1570" s="50"/>
      <c r="AD1570" s="50"/>
      <c r="AE1570" s="50"/>
    </row>
    <row r="1571" spans="19:31" ht="15">
      <c r="S1571" s="50"/>
      <c r="T1571" s="50"/>
      <c r="U1571" s="50"/>
      <c r="V1571" s="50"/>
      <c r="W1571" s="50"/>
      <c r="X1571" s="50"/>
      <c r="Y1571" s="50"/>
      <c r="Z1571" s="50"/>
      <c r="AA1571" s="50"/>
      <c r="AB1571" s="50"/>
      <c r="AC1571" s="50"/>
      <c r="AD1571" s="50"/>
      <c r="AE1571" s="50"/>
    </row>
    <row r="1572" spans="19:31" ht="15">
      <c r="S1572" s="50"/>
      <c r="T1572" s="50"/>
      <c r="U1572" s="50"/>
      <c r="V1572" s="50"/>
      <c r="W1572" s="50"/>
      <c r="X1572" s="50"/>
      <c r="Y1572" s="50"/>
      <c r="Z1572" s="50"/>
      <c r="AA1572" s="50"/>
      <c r="AB1572" s="50"/>
      <c r="AC1572" s="50"/>
      <c r="AD1572" s="50"/>
      <c r="AE1572" s="50"/>
    </row>
    <row r="1573" spans="19:31" ht="15">
      <c r="S1573" s="50"/>
      <c r="T1573" s="50"/>
      <c r="U1573" s="50"/>
      <c r="V1573" s="50"/>
      <c r="W1573" s="50"/>
      <c r="X1573" s="50"/>
      <c r="Y1573" s="50"/>
      <c r="Z1573" s="50"/>
      <c r="AA1573" s="50"/>
      <c r="AB1573" s="50"/>
      <c r="AC1573" s="50"/>
      <c r="AD1573" s="50"/>
      <c r="AE1573" s="50"/>
    </row>
    <row r="1574" spans="19:31" ht="15">
      <c r="S1574" s="50"/>
      <c r="T1574" s="50"/>
      <c r="U1574" s="50"/>
      <c r="V1574" s="50"/>
      <c r="W1574" s="50"/>
      <c r="X1574" s="50"/>
      <c r="Y1574" s="50"/>
      <c r="Z1574" s="50"/>
      <c r="AA1574" s="50"/>
      <c r="AB1574" s="50"/>
      <c r="AC1574" s="50"/>
      <c r="AD1574" s="50"/>
      <c r="AE1574" s="50"/>
    </row>
    <row r="1575" spans="19:31" ht="15">
      <c r="S1575" s="50"/>
      <c r="T1575" s="50"/>
      <c r="U1575" s="50"/>
      <c r="V1575" s="50"/>
      <c r="W1575" s="50"/>
      <c r="X1575" s="50"/>
      <c r="Y1575" s="50"/>
      <c r="Z1575" s="50"/>
      <c r="AA1575" s="50"/>
      <c r="AB1575" s="50"/>
      <c r="AC1575" s="50"/>
      <c r="AD1575" s="50"/>
      <c r="AE1575" s="50"/>
    </row>
    <row r="1576" spans="19:31" ht="15">
      <c r="S1576" s="50"/>
      <c r="T1576" s="50"/>
      <c r="U1576" s="50"/>
      <c r="V1576" s="50"/>
      <c r="W1576" s="50"/>
      <c r="X1576" s="50"/>
      <c r="Y1576" s="50"/>
      <c r="Z1576" s="50"/>
      <c r="AA1576" s="50"/>
      <c r="AB1576" s="50"/>
      <c r="AC1576" s="50"/>
      <c r="AD1576" s="50"/>
      <c r="AE1576" s="50"/>
    </row>
    <row r="1577" spans="19:31" ht="15">
      <c r="S1577" s="50"/>
      <c r="T1577" s="50"/>
      <c r="U1577" s="50"/>
      <c r="V1577" s="50"/>
      <c r="W1577" s="50"/>
      <c r="X1577" s="50"/>
      <c r="Y1577" s="50"/>
      <c r="Z1577" s="50"/>
      <c r="AA1577" s="50"/>
      <c r="AB1577" s="50"/>
      <c r="AC1577" s="50"/>
      <c r="AD1577" s="50"/>
      <c r="AE1577" s="50"/>
    </row>
    <row r="1578" spans="19:31" ht="15">
      <c r="S1578" s="50"/>
      <c r="T1578" s="50"/>
      <c r="U1578" s="50"/>
      <c r="V1578" s="50"/>
      <c r="W1578" s="50"/>
      <c r="X1578" s="50"/>
      <c r="Y1578" s="50"/>
      <c r="Z1578" s="50"/>
      <c r="AA1578" s="50"/>
      <c r="AB1578" s="50"/>
      <c r="AC1578" s="50"/>
      <c r="AD1578" s="50"/>
      <c r="AE1578" s="50"/>
    </row>
    <row r="1579" spans="19:31" ht="15">
      <c r="S1579" s="50"/>
      <c r="T1579" s="50"/>
      <c r="U1579" s="50"/>
      <c r="V1579" s="50"/>
      <c r="W1579" s="50"/>
      <c r="X1579" s="50"/>
      <c r="Y1579" s="50"/>
      <c r="Z1579" s="50"/>
      <c r="AA1579" s="50"/>
      <c r="AB1579" s="50"/>
      <c r="AC1579" s="50"/>
      <c r="AD1579" s="50"/>
      <c r="AE1579" s="50"/>
    </row>
    <row r="1580" spans="19:31" ht="15">
      <c r="S1580" s="50"/>
      <c r="T1580" s="50"/>
      <c r="U1580" s="50"/>
      <c r="V1580" s="50"/>
      <c r="W1580" s="50"/>
      <c r="X1580" s="50"/>
      <c r="Y1580" s="50"/>
      <c r="Z1580" s="50"/>
      <c r="AA1580" s="50"/>
      <c r="AB1580" s="50"/>
      <c r="AC1580" s="50"/>
      <c r="AD1580" s="50"/>
      <c r="AE1580" s="50"/>
    </row>
    <row r="1581" spans="19:31" ht="15">
      <c r="S1581" s="50"/>
      <c r="T1581" s="50"/>
      <c r="U1581" s="50"/>
      <c r="V1581" s="50"/>
      <c r="W1581" s="50"/>
      <c r="X1581" s="50"/>
      <c r="Y1581" s="50"/>
      <c r="Z1581" s="50"/>
      <c r="AA1581" s="50"/>
      <c r="AB1581" s="50"/>
      <c r="AC1581" s="50"/>
      <c r="AD1581" s="50"/>
      <c r="AE1581" s="50"/>
    </row>
    <row r="1582" spans="19:31" ht="15">
      <c r="S1582" s="50"/>
      <c r="T1582" s="50"/>
      <c r="U1582" s="50"/>
      <c r="V1582" s="50"/>
      <c r="W1582" s="50"/>
      <c r="X1582" s="50"/>
      <c r="Y1582" s="50"/>
      <c r="Z1582" s="50"/>
      <c r="AA1582" s="50"/>
      <c r="AB1582" s="50"/>
      <c r="AC1582" s="50"/>
      <c r="AD1582" s="50"/>
      <c r="AE1582" s="50"/>
    </row>
    <row r="1583" spans="19:31" ht="15">
      <c r="S1583" s="50"/>
      <c r="T1583" s="50"/>
      <c r="U1583" s="50"/>
      <c r="V1583" s="50"/>
      <c r="W1583" s="50"/>
      <c r="X1583" s="50"/>
      <c r="Y1583" s="50"/>
      <c r="Z1583" s="50"/>
      <c r="AA1583" s="50"/>
      <c r="AB1583" s="50"/>
      <c r="AC1583" s="50"/>
      <c r="AD1583" s="50"/>
      <c r="AE1583" s="50"/>
    </row>
    <row r="1584" spans="19:31" ht="15">
      <c r="S1584" s="50"/>
      <c r="T1584" s="50"/>
      <c r="U1584" s="50"/>
      <c r="V1584" s="50"/>
      <c r="W1584" s="50"/>
      <c r="X1584" s="50"/>
      <c r="Y1584" s="50"/>
      <c r="Z1584" s="50"/>
      <c r="AA1584" s="50"/>
      <c r="AB1584" s="50"/>
      <c r="AC1584" s="50"/>
      <c r="AD1584" s="50"/>
      <c r="AE1584" s="50"/>
    </row>
    <row r="1585" spans="19:31" ht="15">
      <c r="S1585" s="50"/>
      <c r="T1585" s="50"/>
      <c r="U1585" s="50"/>
      <c r="V1585" s="50"/>
      <c r="W1585" s="50"/>
      <c r="X1585" s="50"/>
      <c r="Y1585" s="50"/>
      <c r="Z1585" s="50"/>
      <c r="AA1585" s="50"/>
      <c r="AB1585" s="50"/>
      <c r="AC1585" s="50"/>
      <c r="AD1585" s="50"/>
      <c r="AE1585" s="50"/>
    </row>
    <row r="1586" spans="19:31" ht="15">
      <c r="S1586" s="50"/>
      <c r="T1586" s="50"/>
      <c r="U1586" s="50"/>
      <c r="V1586" s="50"/>
      <c r="W1586" s="50"/>
      <c r="X1586" s="50"/>
      <c r="Y1586" s="50"/>
      <c r="Z1586" s="50"/>
      <c r="AA1586" s="50"/>
      <c r="AB1586" s="50"/>
      <c r="AC1586" s="50"/>
      <c r="AD1586" s="50"/>
      <c r="AE1586" s="50"/>
    </row>
    <row r="1587" spans="19:31" ht="15">
      <c r="S1587" s="50"/>
      <c r="T1587" s="50"/>
      <c r="U1587" s="50"/>
      <c r="V1587" s="50"/>
      <c r="W1587" s="50"/>
      <c r="X1587" s="50"/>
      <c r="Y1587" s="50"/>
      <c r="Z1587" s="50"/>
      <c r="AA1587" s="50"/>
      <c r="AB1587" s="50"/>
      <c r="AC1587" s="50"/>
      <c r="AD1587" s="50"/>
      <c r="AE1587" s="50"/>
    </row>
    <row r="1588" spans="19:31" ht="15">
      <c r="S1588" s="50"/>
      <c r="T1588" s="50"/>
      <c r="U1588" s="50"/>
      <c r="V1588" s="50"/>
      <c r="W1588" s="50"/>
      <c r="X1588" s="50"/>
      <c r="Y1588" s="50"/>
      <c r="Z1588" s="50"/>
      <c r="AA1588" s="50"/>
      <c r="AB1588" s="50"/>
      <c r="AC1588" s="50"/>
      <c r="AD1588" s="50"/>
      <c r="AE1588" s="50"/>
    </row>
    <row r="1589" spans="19:31" ht="15">
      <c r="S1589" s="50"/>
      <c r="T1589" s="50"/>
      <c r="U1589" s="50"/>
      <c r="V1589" s="50"/>
      <c r="W1589" s="50"/>
      <c r="X1589" s="50"/>
      <c r="Y1589" s="50"/>
      <c r="Z1589" s="50"/>
      <c r="AA1589" s="50"/>
      <c r="AB1589" s="50"/>
      <c r="AC1589" s="50"/>
      <c r="AD1589" s="50"/>
      <c r="AE1589" s="50"/>
    </row>
    <row r="1590" spans="19:31" ht="15">
      <c r="S1590" s="50"/>
      <c r="T1590" s="50"/>
      <c r="U1590" s="50"/>
      <c r="V1590" s="50"/>
      <c r="W1590" s="50"/>
      <c r="X1590" s="50"/>
      <c r="Y1590" s="50"/>
      <c r="Z1590" s="50"/>
      <c r="AA1590" s="50"/>
      <c r="AB1590" s="50"/>
      <c r="AC1590" s="50"/>
      <c r="AD1590" s="50"/>
      <c r="AE1590" s="50"/>
    </row>
    <row r="1591" spans="19:31" ht="15">
      <c r="S1591" s="50"/>
      <c r="T1591" s="50"/>
      <c r="U1591" s="50"/>
      <c r="V1591" s="50"/>
      <c r="W1591" s="50"/>
      <c r="X1591" s="50"/>
      <c r="Y1591" s="50"/>
      <c r="Z1591" s="50"/>
      <c r="AA1591" s="50"/>
      <c r="AB1591" s="50"/>
      <c r="AC1591" s="50"/>
      <c r="AD1591" s="50"/>
      <c r="AE1591" s="50"/>
    </row>
    <row r="1592" spans="19:31" ht="15">
      <c r="S1592" s="50"/>
      <c r="T1592" s="50"/>
      <c r="U1592" s="50"/>
      <c r="V1592" s="50"/>
      <c r="W1592" s="50"/>
      <c r="X1592" s="50"/>
      <c r="Y1592" s="50"/>
      <c r="Z1592" s="50"/>
      <c r="AA1592" s="50"/>
      <c r="AB1592" s="50"/>
      <c r="AC1592" s="50"/>
      <c r="AD1592" s="50"/>
      <c r="AE1592" s="50"/>
    </row>
    <row r="1593" spans="19:31" ht="15">
      <c r="S1593" s="50"/>
      <c r="T1593" s="50"/>
      <c r="U1593" s="50"/>
      <c r="V1593" s="50"/>
      <c r="W1593" s="50"/>
      <c r="X1593" s="50"/>
      <c r="Y1593" s="50"/>
      <c r="Z1593" s="50"/>
      <c r="AA1593" s="50"/>
      <c r="AB1593" s="50"/>
      <c r="AC1593" s="50"/>
      <c r="AD1593" s="50"/>
      <c r="AE1593" s="50"/>
    </row>
    <row r="1594" spans="19:31" ht="15">
      <c r="S1594" s="50"/>
      <c r="T1594" s="50"/>
      <c r="U1594" s="50"/>
      <c r="V1594" s="50"/>
      <c r="W1594" s="50"/>
      <c r="X1594" s="50"/>
      <c r="Y1594" s="50"/>
      <c r="Z1594" s="50"/>
      <c r="AA1594" s="50"/>
      <c r="AB1594" s="50"/>
      <c r="AC1594" s="50"/>
      <c r="AD1594" s="50"/>
      <c r="AE1594" s="50"/>
    </row>
    <row r="1595" spans="19:31" ht="15">
      <c r="S1595" s="50"/>
      <c r="T1595" s="50"/>
      <c r="U1595" s="50"/>
      <c r="V1595" s="50"/>
      <c r="W1595" s="50"/>
      <c r="X1595" s="50"/>
      <c r="Y1595" s="50"/>
      <c r="Z1595" s="50"/>
      <c r="AA1595" s="50"/>
      <c r="AB1595" s="50"/>
      <c r="AC1595" s="50"/>
      <c r="AD1595" s="50"/>
      <c r="AE1595" s="50"/>
    </row>
    <row r="1596" spans="19:31" ht="15">
      <c r="S1596" s="50"/>
      <c r="T1596" s="50"/>
      <c r="U1596" s="50"/>
      <c r="V1596" s="50"/>
      <c r="W1596" s="50"/>
      <c r="X1596" s="50"/>
      <c r="Y1596" s="50"/>
      <c r="Z1596" s="50"/>
      <c r="AA1596" s="50"/>
      <c r="AB1596" s="50"/>
      <c r="AC1596" s="50"/>
      <c r="AD1596" s="50"/>
      <c r="AE1596" s="50"/>
    </row>
    <row r="1597" spans="19:31" ht="15">
      <c r="S1597" s="50"/>
      <c r="T1597" s="50"/>
      <c r="U1597" s="50"/>
      <c r="V1597" s="50"/>
      <c r="W1597" s="50"/>
      <c r="X1597" s="50"/>
      <c r="Y1597" s="50"/>
      <c r="Z1597" s="50"/>
      <c r="AA1597" s="50"/>
      <c r="AB1597" s="50"/>
      <c r="AC1597" s="50"/>
      <c r="AD1597" s="50"/>
      <c r="AE1597" s="50"/>
    </row>
    <row r="1598" spans="19:31" ht="15">
      <c r="S1598" s="50"/>
      <c r="T1598" s="50"/>
      <c r="U1598" s="50"/>
      <c r="V1598" s="50"/>
      <c r="W1598" s="50"/>
      <c r="X1598" s="50"/>
      <c r="Y1598" s="50"/>
      <c r="Z1598" s="50"/>
      <c r="AA1598" s="50"/>
      <c r="AB1598" s="50"/>
      <c r="AC1598" s="50"/>
      <c r="AD1598" s="50"/>
      <c r="AE1598" s="50"/>
    </row>
    <row r="1599" spans="19:31" ht="15">
      <c r="S1599" s="50"/>
      <c r="T1599" s="50"/>
      <c r="U1599" s="50"/>
      <c r="V1599" s="50"/>
      <c r="W1599" s="50"/>
      <c r="X1599" s="50"/>
      <c r="Y1599" s="50"/>
      <c r="Z1599" s="50"/>
      <c r="AA1599" s="50"/>
      <c r="AB1599" s="50"/>
      <c r="AC1599" s="50"/>
      <c r="AD1599" s="50"/>
      <c r="AE1599" s="50"/>
    </row>
    <row r="1600" spans="19:31" ht="15">
      <c r="S1600" s="50"/>
      <c r="T1600" s="50"/>
      <c r="U1600" s="50"/>
      <c r="V1600" s="50"/>
      <c r="W1600" s="50"/>
      <c r="X1600" s="50"/>
      <c r="Y1600" s="50"/>
      <c r="Z1600" s="50"/>
      <c r="AA1600" s="50"/>
      <c r="AB1600" s="50"/>
      <c r="AC1600" s="50"/>
      <c r="AD1600" s="50"/>
      <c r="AE1600" s="50"/>
    </row>
    <row r="1601" spans="19:31" ht="15">
      <c r="S1601" s="50"/>
      <c r="T1601" s="50"/>
      <c r="U1601" s="50"/>
      <c r="V1601" s="50"/>
      <c r="W1601" s="50"/>
      <c r="X1601" s="50"/>
      <c r="Y1601" s="50"/>
      <c r="Z1601" s="50"/>
      <c r="AA1601" s="50"/>
      <c r="AB1601" s="50"/>
      <c r="AC1601" s="50"/>
      <c r="AD1601" s="50"/>
      <c r="AE1601" s="50"/>
    </row>
    <row r="1602" spans="19:31" ht="15">
      <c r="S1602" s="50"/>
      <c r="T1602" s="50"/>
      <c r="U1602" s="50"/>
      <c r="V1602" s="50"/>
      <c r="W1602" s="50"/>
      <c r="X1602" s="50"/>
      <c r="Y1602" s="50"/>
      <c r="Z1602" s="50"/>
      <c r="AA1602" s="50"/>
      <c r="AB1602" s="50"/>
      <c r="AC1602" s="50"/>
      <c r="AD1602" s="50"/>
      <c r="AE1602" s="50"/>
    </row>
    <row r="1603" spans="19:31" ht="15">
      <c r="S1603" s="50"/>
      <c r="T1603" s="50"/>
      <c r="U1603" s="50"/>
      <c r="V1603" s="50"/>
      <c r="W1603" s="50"/>
      <c r="X1603" s="50"/>
      <c r="Y1603" s="50"/>
      <c r="Z1603" s="50"/>
      <c r="AA1603" s="50"/>
      <c r="AB1603" s="50"/>
      <c r="AC1603" s="50"/>
      <c r="AD1603" s="50"/>
      <c r="AE1603" s="50"/>
    </row>
    <row r="1604" spans="19:31" ht="15">
      <c r="S1604" s="50"/>
      <c r="T1604" s="50"/>
      <c r="U1604" s="50"/>
      <c r="V1604" s="50"/>
      <c r="W1604" s="50"/>
      <c r="X1604" s="50"/>
      <c r="Y1604" s="50"/>
      <c r="Z1604" s="50"/>
      <c r="AA1604" s="50"/>
      <c r="AB1604" s="50"/>
      <c r="AC1604" s="50"/>
      <c r="AD1604" s="50"/>
      <c r="AE1604" s="50"/>
    </row>
    <row r="1605" spans="19:31" ht="15">
      <c r="S1605" s="50"/>
      <c r="T1605" s="50"/>
      <c r="U1605" s="50"/>
      <c r="V1605" s="50"/>
      <c r="W1605" s="50"/>
      <c r="X1605" s="50"/>
      <c r="Y1605" s="50"/>
      <c r="Z1605" s="50"/>
      <c r="AA1605" s="50"/>
      <c r="AB1605" s="50"/>
      <c r="AC1605" s="50"/>
      <c r="AD1605" s="50"/>
      <c r="AE1605" s="50"/>
    </row>
    <row r="1606" spans="19:31" ht="15">
      <c r="S1606" s="50"/>
      <c r="T1606" s="50"/>
      <c r="U1606" s="50"/>
      <c r="V1606" s="50"/>
      <c r="W1606" s="50"/>
      <c r="X1606" s="50"/>
      <c r="Y1606" s="50"/>
      <c r="Z1606" s="50"/>
      <c r="AA1606" s="50"/>
      <c r="AB1606" s="50"/>
      <c r="AC1606" s="50"/>
      <c r="AD1606" s="50"/>
      <c r="AE1606" s="50"/>
    </row>
    <row r="1607" spans="19:31" ht="15">
      <c r="S1607" s="50"/>
      <c r="T1607" s="50"/>
      <c r="U1607" s="50"/>
      <c r="V1607" s="50"/>
      <c r="W1607" s="50"/>
      <c r="X1607" s="50"/>
      <c r="Y1607" s="50"/>
      <c r="Z1607" s="50"/>
      <c r="AA1607" s="50"/>
      <c r="AB1607" s="50"/>
      <c r="AC1607" s="50"/>
      <c r="AD1607" s="50"/>
      <c r="AE1607" s="50"/>
    </row>
    <row r="1608" spans="19:31" ht="15">
      <c r="S1608" s="50"/>
      <c r="T1608" s="50"/>
      <c r="U1608" s="50"/>
      <c r="V1608" s="50"/>
      <c r="W1608" s="50"/>
      <c r="X1608" s="50"/>
      <c r="Y1608" s="50"/>
      <c r="Z1608" s="50"/>
      <c r="AA1608" s="50"/>
      <c r="AB1608" s="50"/>
      <c r="AC1608" s="50"/>
      <c r="AD1608" s="50"/>
      <c r="AE1608" s="50"/>
    </row>
    <row r="1609" spans="19:31" ht="15">
      <c r="S1609" s="50"/>
      <c r="T1609" s="50"/>
      <c r="U1609" s="50"/>
      <c r="V1609" s="50"/>
      <c r="W1609" s="50"/>
      <c r="X1609" s="50"/>
      <c r="Y1609" s="50"/>
      <c r="Z1609" s="50"/>
      <c r="AA1609" s="50"/>
      <c r="AB1609" s="50"/>
      <c r="AC1609" s="50"/>
      <c r="AD1609" s="50"/>
      <c r="AE1609" s="50"/>
    </row>
    <row r="1610" spans="19:31" ht="15">
      <c r="S1610" s="50"/>
      <c r="T1610" s="50"/>
      <c r="U1610" s="50"/>
      <c r="V1610" s="50"/>
      <c r="W1610" s="50"/>
      <c r="X1610" s="50"/>
      <c r="Y1610" s="50"/>
      <c r="Z1610" s="50"/>
      <c r="AA1610" s="50"/>
      <c r="AB1610" s="50"/>
      <c r="AC1610" s="50"/>
      <c r="AD1610" s="50"/>
      <c r="AE1610" s="50"/>
    </row>
    <row r="1611" spans="19:31" ht="15">
      <c r="S1611" s="50"/>
      <c r="T1611" s="50"/>
      <c r="U1611" s="50"/>
      <c r="V1611" s="50"/>
      <c r="W1611" s="50"/>
      <c r="X1611" s="50"/>
      <c r="Y1611" s="50"/>
      <c r="Z1611" s="50"/>
      <c r="AA1611" s="50"/>
      <c r="AB1611" s="50"/>
      <c r="AC1611" s="50"/>
      <c r="AD1611" s="50"/>
      <c r="AE1611" s="50"/>
    </row>
    <row r="1612" spans="19:31" ht="15">
      <c r="S1612" s="50"/>
      <c r="T1612" s="50"/>
      <c r="U1612" s="50"/>
      <c r="V1612" s="50"/>
      <c r="W1612" s="50"/>
      <c r="X1612" s="50"/>
      <c r="Y1612" s="50"/>
      <c r="Z1612" s="50"/>
      <c r="AA1612" s="50"/>
      <c r="AB1612" s="50"/>
      <c r="AC1612" s="50"/>
      <c r="AD1612" s="50"/>
      <c r="AE1612" s="50"/>
    </row>
    <row r="1613" spans="19:31" ht="15">
      <c r="S1613" s="50"/>
      <c r="T1613" s="50"/>
      <c r="U1613" s="50"/>
      <c r="V1613" s="50"/>
      <c r="W1613" s="50"/>
      <c r="X1613" s="50"/>
      <c r="Y1613" s="50"/>
      <c r="Z1613" s="50"/>
      <c r="AA1613" s="50"/>
      <c r="AB1613" s="50"/>
      <c r="AC1613" s="50"/>
      <c r="AD1613" s="50"/>
      <c r="AE1613" s="50"/>
    </row>
    <row r="1614" spans="19:31" ht="15">
      <c r="S1614" s="50"/>
      <c r="T1614" s="50"/>
      <c r="U1614" s="50"/>
      <c r="V1614" s="50"/>
      <c r="W1614" s="50"/>
      <c r="X1614" s="50"/>
      <c r="Y1614" s="50"/>
      <c r="Z1614" s="50"/>
      <c r="AA1614" s="50"/>
      <c r="AB1614" s="50"/>
      <c r="AC1614" s="50"/>
      <c r="AD1614" s="50"/>
      <c r="AE1614" s="50"/>
    </row>
    <row r="1615" spans="19:31" ht="15">
      <c r="S1615" s="50"/>
      <c r="T1615" s="50"/>
      <c r="U1615" s="50"/>
      <c r="V1615" s="50"/>
      <c r="W1615" s="50"/>
      <c r="X1615" s="50"/>
      <c r="Y1615" s="50"/>
      <c r="Z1615" s="50"/>
      <c r="AA1615" s="50"/>
      <c r="AB1615" s="50"/>
      <c r="AC1615" s="50"/>
      <c r="AD1615" s="50"/>
      <c r="AE1615" s="50"/>
    </row>
    <row r="1616" spans="19:31" ht="15">
      <c r="S1616" s="50"/>
      <c r="T1616" s="50"/>
      <c r="U1616" s="50"/>
      <c r="V1616" s="50"/>
      <c r="W1616" s="50"/>
      <c r="X1616" s="50"/>
      <c r="Y1616" s="50"/>
      <c r="Z1616" s="50"/>
      <c r="AA1616" s="50"/>
      <c r="AB1616" s="50"/>
      <c r="AC1616" s="50"/>
      <c r="AD1616" s="50"/>
      <c r="AE1616" s="50"/>
    </row>
    <row r="1617" spans="19:31" ht="15">
      <c r="S1617" s="50"/>
      <c r="T1617" s="50"/>
      <c r="U1617" s="50"/>
      <c r="V1617" s="50"/>
      <c r="W1617" s="50"/>
      <c r="X1617" s="50"/>
      <c r="Y1617" s="50"/>
      <c r="Z1617" s="50"/>
      <c r="AA1617" s="50"/>
      <c r="AB1617" s="50"/>
      <c r="AC1617" s="50"/>
      <c r="AD1617" s="50"/>
      <c r="AE1617" s="50"/>
    </row>
    <row r="1618" spans="19:31" ht="15">
      <c r="S1618" s="50"/>
      <c r="T1618" s="50"/>
      <c r="U1618" s="50"/>
      <c r="V1618" s="50"/>
      <c r="W1618" s="50"/>
      <c r="X1618" s="50"/>
      <c r="Y1618" s="50"/>
      <c r="Z1618" s="50"/>
      <c r="AA1618" s="50"/>
      <c r="AB1618" s="50"/>
      <c r="AC1618" s="50"/>
      <c r="AD1618" s="50"/>
      <c r="AE1618" s="50"/>
    </row>
    <row r="1619" spans="19:31" ht="15">
      <c r="S1619" s="50"/>
      <c r="T1619" s="50"/>
      <c r="U1619" s="50"/>
      <c r="V1619" s="50"/>
      <c r="W1619" s="50"/>
      <c r="X1619" s="50"/>
      <c r="Y1619" s="50"/>
      <c r="Z1619" s="50"/>
      <c r="AA1619" s="50"/>
      <c r="AB1619" s="50"/>
      <c r="AC1619" s="50"/>
      <c r="AD1619" s="50"/>
      <c r="AE1619" s="50"/>
    </row>
    <row r="1620" spans="19:31" ht="15">
      <c r="S1620" s="50"/>
      <c r="T1620" s="50"/>
      <c r="U1620" s="50"/>
      <c r="V1620" s="50"/>
      <c r="W1620" s="50"/>
      <c r="X1620" s="50"/>
      <c r="Y1620" s="50"/>
      <c r="Z1620" s="50"/>
      <c r="AA1620" s="50"/>
      <c r="AB1620" s="50"/>
      <c r="AC1620" s="50"/>
      <c r="AD1620" s="50"/>
      <c r="AE1620" s="50"/>
    </row>
    <row r="1621" spans="19:31" ht="15">
      <c r="S1621" s="50"/>
      <c r="T1621" s="50"/>
      <c r="U1621" s="50"/>
      <c r="V1621" s="50"/>
      <c r="W1621" s="50"/>
      <c r="X1621" s="50"/>
      <c r="Y1621" s="50"/>
      <c r="Z1621" s="50"/>
      <c r="AA1621" s="50"/>
      <c r="AB1621" s="50"/>
      <c r="AC1621" s="50"/>
      <c r="AD1621" s="50"/>
      <c r="AE1621" s="50"/>
    </row>
    <row r="1622" spans="19:31" ht="15">
      <c r="S1622" s="50"/>
      <c r="T1622" s="50"/>
      <c r="U1622" s="50"/>
      <c r="V1622" s="50"/>
      <c r="W1622" s="50"/>
      <c r="X1622" s="50"/>
      <c r="Y1622" s="50"/>
      <c r="Z1622" s="50"/>
      <c r="AA1622" s="50"/>
      <c r="AB1622" s="50"/>
      <c r="AC1622" s="50"/>
      <c r="AD1622" s="50"/>
      <c r="AE1622" s="50"/>
    </row>
    <row r="1623" spans="19:31" ht="15">
      <c r="S1623" s="50"/>
      <c r="T1623" s="50"/>
      <c r="U1623" s="50"/>
      <c r="V1623" s="50"/>
      <c r="W1623" s="50"/>
      <c r="X1623" s="50"/>
      <c r="Y1623" s="50"/>
      <c r="Z1623" s="50"/>
      <c r="AA1623" s="50"/>
      <c r="AB1623" s="50"/>
      <c r="AC1623" s="50"/>
      <c r="AD1623" s="50"/>
      <c r="AE1623" s="50"/>
    </row>
    <row r="1624" spans="19:31" ht="15">
      <c r="S1624" s="50"/>
      <c r="T1624" s="50"/>
      <c r="U1624" s="50"/>
      <c r="V1624" s="50"/>
      <c r="W1624" s="50"/>
      <c r="X1624" s="50"/>
      <c r="Y1624" s="50"/>
      <c r="Z1624" s="50"/>
      <c r="AA1624" s="50"/>
      <c r="AB1624" s="50"/>
      <c r="AC1624" s="50"/>
      <c r="AD1624" s="50"/>
      <c r="AE1624" s="50"/>
    </row>
    <row r="1625" spans="19:31" ht="15">
      <c r="S1625" s="50"/>
      <c r="T1625" s="50"/>
      <c r="U1625" s="50"/>
      <c r="V1625" s="50"/>
      <c r="W1625" s="50"/>
      <c r="X1625" s="50"/>
      <c r="Y1625" s="50"/>
      <c r="Z1625" s="50"/>
      <c r="AA1625" s="50"/>
      <c r="AB1625" s="50"/>
      <c r="AC1625" s="50"/>
      <c r="AD1625" s="50"/>
      <c r="AE1625" s="50"/>
    </row>
    <row r="1626" spans="19:31" ht="15">
      <c r="S1626" s="50"/>
      <c r="T1626" s="50"/>
      <c r="U1626" s="50"/>
      <c r="V1626" s="50"/>
      <c r="W1626" s="50"/>
      <c r="X1626" s="50"/>
      <c r="Y1626" s="50"/>
      <c r="Z1626" s="50"/>
      <c r="AA1626" s="50"/>
      <c r="AB1626" s="50"/>
      <c r="AC1626" s="50"/>
      <c r="AD1626" s="50"/>
      <c r="AE1626" s="50"/>
    </row>
    <row r="1627" spans="19:31" ht="15">
      <c r="S1627" s="50"/>
      <c r="T1627" s="50"/>
      <c r="U1627" s="50"/>
      <c r="V1627" s="50"/>
      <c r="W1627" s="50"/>
      <c r="X1627" s="50"/>
      <c r="Y1627" s="50"/>
      <c r="Z1627" s="50"/>
      <c r="AA1627" s="50"/>
      <c r="AB1627" s="50"/>
      <c r="AC1627" s="50"/>
      <c r="AD1627" s="50"/>
      <c r="AE1627" s="50"/>
    </row>
    <row r="1628" spans="19:31" ht="15">
      <c r="S1628" s="50"/>
      <c r="T1628" s="50"/>
      <c r="U1628" s="50"/>
      <c r="V1628" s="50"/>
      <c r="W1628" s="50"/>
      <c r="X1628" s="50"/>
      <c r="Y1628" s="50"/>
      <c r="Z1628" s="50"/>
      <c r="AA1628" s="50"/>
      <c r="AB1628" s="50"/>
      <c r="AC1628" s="50"/>
      <c r="AD1628" s="50"/>
      <c r="AE1628" s="50"/>
    </row>
    <row r="1629" spans="19:31" ht="15">
      <c r="S1629" s="50"/>
      <c r="T1629" s="50"/>
      <c r="U1629" s="50"/>
      <c r="V1629" s="50"/>
      <c r="W1629" s="50"/>
      <c r="X1629" s="50"/>
      <c r="Y1629" s="50"/>
      <c r="Z1629" s="50"/>
      <c r="AA1629" s="50"/>
      <c r="AB1629" s="50"/>
      <c r="AC1629" s="50"/>
      <c r="AD1629" s="50"/>
      <c r="AE1629" s="50"/>
    </row>
    <row r="1630" spans="19:31" ht="15">
      <c r="S1630" s="50"/>
      <c r="T1630" s="50"/>
      <c r="U1630" s="50"/>
      <c r="V1630" s="50"/>
      <c r="W1630" s="50"/>
      <c r="X1630" s="50"/>
      <c r="Y1630" s="50"/>
      <c r="Z1630" s="50"/>
      <c r="AA1630" s="50"/>
      <c r="AB1630" s="50"/>
      <c r="AC1630" s="50"/>
      <c r="AD1630" s="50"/>
      <c r="AE1630" s="50"/>
    </row>
    <row r="1631" spans="19:31" ht="15">
      <c r="S1631" s="50"/>
      <c r="T1631" s="50"/>
      <c r="U1631" s="50"/>
      <c r="V1631" s="50"/>
      <c r="W1631" s="50"/>
      <c r="X1631" s="50"/>
      <c r="Y1631" s="50"/>
      <c r="Z1631" s="50"/>
      <c r="AA1631" s="50"/>
      <c r="AB1631" s="50"/>
      <c r="AC1631" s="50"/>
      <c r="AD1631" s="50"/>
      <c r="AE1631" s="50"/>
    </row>
    <row r="1632" spans="19:31" ht="15">
      <c r="S1632" s="50"/>
      <c r="T1632" s="50"/>
      <c r="U1632" s="50"/>
      <c r="V1632" s="50"/>
      <c r="W1632" s="50"/>
      <c r="X1632" s="50"/>
      <c r="Y1632" s="50"/>
      <c r="Z1632" s="50"/>
      <c r="AA1632" s="50"/>
      <c r="AB1632" s="50"/>
      <c r="AC1632" s="50"/>
      <c r="AD1632" s="50"/>
      <c r="AE1632" s="50"/>
    </row>
    <row r="1633" spans="19:31" ht="15">
      <c r="S1633" s="50"/>
      <c r="T1633" s="50"/>
      <c r="U1633" s="50"/>
      <c r="V1633" s="50"/>
      <c r="W1633" s="50"/>
      <c r="X1633" s="50"/>
      <c r="Y1633" s="50"/>
      <c r="Z1633" s="50"/>
      <c r="AA1633" s="50"/>
      <c r="AB1633" s="50"/>
      <c r="AC1633" s="50"/>
      <c r="AD1633" s="50"/>
      <c r="AE1633" s="50"/>
    </row>
    <row r="1634" spans="19:31" ht="15">
      <c r="S1634" s="50"/>
      <c r="T1634" s="50"/>
      <c r="U1634" s="50"/>
      <c r="V1634" s="50"/>
      <c r="W1634" s="50"/>
      <c r="X1634" s="50"/>
      <c r="Y1634" s="50"/>
      <c r="Z1634" s="50"/>
      <c r="AA1634" s="50"/>
      <c r="AB1634" s="50"/>
      <c r="AC1634" s="50"/>
      <c r="AD1634" s="50"/>
      <c r="AE1634" s="50"/>
    </row>
    <row r="1635" spans="19:31" ht="15">
      <c r="S1635" s="50"/>
      <c r="T1635" s="50"/>
      <c r="U1635" s="50"/>
      <c r="V1635" s="50"/>
      <c r="W1635" s="50"/>
      <c r="X1635" s="50"/>
      <c r="Y1635" s="50"/>
      <c r="Z1635" s="50"/>
      <c r="AA1635" s="50"/>
      <c r="AB1635" s="50"/>
      <c r="AC1635" s="50"/>
      <c r="AD1635" s="50"/>
      <c r="AE1635" s="50"/>
    </row>
    <row r="1636" spans="19:31" ht="15">
      <c r="S1636" s="50"/>
      <c r="T1636" s="50"/>
      <c r="U1636" s="50"/>
      <c r="V1636" s="50"/>
      <c r="W1636" s="50"/>
      <c r="X1636" s="50"/>
      <c r="Y1636" s="50"/>
      <c r="Z1636" s="50"/>
      <c r="AA1636" s="50"/>
      <c r="AB1636" s="50"/>
      <c r="AC1636" s="50"/>
      <c r="AD1636" s="50"/>
      <c r="AE1636" s="50"/>
    </row>
    <row r="1637" spans="19:31" ht="15">
      <c r="S1637" s="50"/>
      <c r="T1637" s="50"/>
      <c r="U1637" s="50"/>
      <c r="V1637" s="50"/>
      <c r="W1637" s="50"/>
      <c r="X1637" s="50"/>
      <c r="Y1637" s="50"/>
      <c r="Z1637" s="50"/>
      <c r="AA1637" s="50"/>
      <c r="AB1637" s="50"/>
      <c r="AC1637" s="50"/>
      <c r="AD1637" s="50"/>
      <c r="AE1637" s="50"/>
    </row>
    <row r="1638" spans="19:31" ht="15">
      <c r="S1638" s="50"/>
      <c r="T1638" s="50"/>
      <c r="U1638" s="50"/>
      <c r="V1638" s="50"/>
      <c r="W1638" s="50"/>
      <c r="X1638" s="50"/>
      <c r="Y1638" s="50"/>
      <c r="Z1638" s="50"/>
      <c r="AA1638" s="50"/>
      <c r="AB1638" s="50"/>
      <c r="AC1638" s="50"/>
      <c r="AD1638" s="50"/>
      <c r="AE1638" s="50"/>
    </row>
    <row r="1639" spans="19:31" ht="15">
      <c r="S1639" s="50"/>
      <c r="T1639" s="50"/>
      <c r="U1639" s="50"/>
      <c r="V1639" s="50"/>
      <c r="W1639" s="50"/>
      <c r="X1639" s="50"/>
      <c r="Y1639" s="50"/>
      <c r="Z1639" s="50"/>
      <c r="AA1639" s="50"/>
      <c r="AB1639" s="50"/>
      <c r="AC1639" s="50"/>
      <c r="AD1639" s="50"/>
      <c r="AE1639" s="50"/>
    </row>
    <row r="1640" spans="19:31" ht="15">
      <c r="S1640" s="50"/>
      <c r="T1640" s="50"/>
      <c r="U1640" s="50"/>
      <c r="V1640" s="50"/>
      <c r="W1640" s="50"/>
      <c r="X1640" s="50"/>
      <c r="Y1640" s="50"/>
      <c r="Z1640" s="50"/>
      <c r="AA1640" s="50"/>
      <c r="AB1640" s="50"/>
      <c r="AC1640" s="50"/>
      <c r="AD1640" s="50"/>
      <c r="AE1640" s="50"/>
    </row>
    <row r="1641" spans="19:31" ht="15">
      <c r="S1641" s="50"/>
      <c r="T1641" s="50"/>
      <c r="U1641" s="50"/>
      <c r="V1641" s="50"/>
      <c r="W1641" s="50"/>
      <c r="X1641" s="50"/>
      <c r="Y1641" s="50"/>
      <c r="Z1641" s="50"/>
      <c r="AA1641" s="50"/>
      <c r="AB1641" s="50"/>
      <c r="AC1641" s="50"/>
      <c r="AD1641" s="50"/>
      <c r="AE1641" s="50"/>
    </row>
    <row r="1642" spans="19:31" ht="15">
      <c r="S1642" s="50"/>
      <c r="T1642" s="50"/>
      <c r="U1642" s="50"/>
      <c r="V1642" s="50"/>
      <c r="W1642" s="50"/>
      <c r="X1642" s="50"/>
      <c r="Y1642" s="50"/>
      <c r="Z1642" s="50"/>
      <c r="AA1642" s="50"/>
      <c r="AB1642" s="50"/>
      <c r="AC1642" s="50"/>
      <c r="AD1642" s="50"/>
      <c r="AE1642" s="50"/>
    </row>
    <row r="1643" spans="19:31" ht="15">
      <c r="S1643" s="50"/>
      <c r="T1643" s="50"/>
      <c r="U1643" s="50"/>
      <c r="V1643" s="50"/>
      <c r="W1643" s="50"/>
      <c r="X1643" s="50"/>
      <c r="Y1643" s="50"/>
      <c r="Z1643" s="50"/>
      <c r="AA1643" s="50"/>
      <c r="AB1643" s="50"/>
      <c r="AC1643" s="50"/>
      <c r="AD1643" s="50"/>
      <c r="AE1643" s="50"/>
    </row>
    <row r="1644" spans="19:31" ht="15">
      <c r="S1644" s="50"/>
      <c r="T1644" s="50"/>
      <c r="U1644" s="50"/>
      <c r="V1644" s="50"/>
      <c r="W1644" s="50"/>
      <c r="X1644" s="50"/>
      <c r="Y1644" s="50"/>
      <c r="Z1644" s="50"/>
      <c r="AA1644" s="50"/>
      <c r="AB1644" s="50"/>
      <c r="AC1644" s="50"/>
      <c r="AD1644" s="50"/>
      <c r="AE1644" s="50"/>
    </row>
    <row r="1645" spans="19:31" ht="15">
      <c r="S1645" s="50"/>
      <c r="T1645" s="50"/>
      <c r="U1645" s="50"/>
      <c r="V1645" s="50"/>
      <c r="W1645" s="50"/>
      <c r="X1645" s="50"/>
      <c r="Y1645" s="50"/>
      <c r="Z1645" s="50"/>
      <c r="AA1645" s="50"/>
      <c r="AB1645" s="50"/>
      <c r="AC1645" s="50"/>
      <c r="AD1645" s="50"/>
      <c r="AE1645" s="50"/>
    </row>
    <row r="1646" spans="19:31" ht="15">
      <c r="S1646" s="50"/>
      <c r="T1646" s="50"/>
      <c r="U1646" s="50"/>
      <c r="V1646" s="50"/>
      <c r="W1646" s="50"/>
      <c r="X1646" s="50"/>
      <c r="Y1646" s="50"/>
      <c r="Z1646" s="50"/>
      <c r="AA1646" s="50"/>
      <c r="AB1646" s="50"/>
      <c r="AC1646" s="50"/>
      <c r="AD1646" s="50"/>
      <c r="AE1646" s="50"/>
    </row>
    <row r="1647" spans="19:31" ht="15">
      <c r="S1647" s="50"/>
      <c r="T1647" s="50"/>
      <c r="U1647" s="50"/>
      <c r="V1647" s="50"/>
      <c r="W1647" s="50"/>
      <c r="X1647" s="50"/>
      <c r="Y1647" s="50"/>
      <c r="Z1647" s="50"/>
      <c r="AA1647" s="50"/>
      <c r="AB1647" s="50"/>
      <c r="AC1647" s="50"/>
      <c r="AD1647" s="50"/>
      <c r="AE1647" s="50"/>
    </row>
    <row r="1648" spans="19:31" ht="15">
      <c r="S1648" s="50"/>
      <c r="T1648" s="50"/>
      <c r="U1648" s="50"/>
      <c r="V1648" s="50"/>
      <c r="W1648" s="50"/>
      <c r="X1648" s="50"/>
      <c r="Y1648" s="50"/>
      <c r="Z1648" s="50"/>
      <c r="AA1648" s="50"/>
      <c r="AB1648" s="50"/>
      <c r="AC1648" s="50"/>
      <c r="AD1648" s="50"/>
      <c r="AE1648" s="50"/>
    </row>
    <row r="1649" spans="19:31" ht="15">
      <c r="S1649" s="50"/>
      <c r="T1649" s="50"/>
      <c r="U1649" s="50"/>
      <c r="V1649" s="50"/>
      <c r="W1649" s="50"/>
      <c r="X1649" s="50"/>
      <c r="Y1649" s="50"/>
      <c r="Z1649" s="50"/>
      <c r="AA1649" s="50"/>
      <c r="AB1649" s="50"/>
      <c r="AC1649" s="50"/>
      <c r="AD1649" s="50"/>
      <c r="AE1649" s="50"/>
    </row>
    <row r="1650" spans="19:31" ht="15">
      <c r="S1650" s="50"/>
      <c r="T1650" s="50"/>
      <c r="U1650" s="50"/>
      <c r="V1650" s="50"/>
      <c r="W1650" s="50"/>
      <c r="X1650" s="50"/>
      <c r="Y1650" s="50"/>
      <c r="Z1650" s="50"/>
      <c r="AA1650" s="50"/>
      <c r="AB1650" s="50"/>
      <c r="AC1650" s="50"/>
      <c r="AD1650" s="50"/>
      <c r="AE1650" s="50"/>
    </row>
    <row r="1651" spans="19:31" ht="15">
      <c r="S1651" s="50"/>
      <c r="T1651" s="50"/>
      <c r="U1651" s="50"/>
      <c r="V1651" s="50"/>
      <c r="W1651" s="50"/>
      <c r="X1651" s="50"/>
      <c r="Y1651" s="50"/>
      <c r="Z1651" s="50"/>
      <c r="AA1651" s="50"/>
      <c r="AB1651" s="50"/>
      <c r="AC1651" s="50"/>
      <c r="AD1651" s="50"/>
      <c r="AE1651" s="50"/>
    </row>
    <row r="1652" spans="19:31" ht="15">
      <c r="S1652" s="50"/>
      <c r="T1652" s="50"/>
      <c r="U1652" s="50"/>
      <c r="V1652" s="50"/>
      <c r="W1652" s="50"/>
      <c r="X1652" s="50"/>
      <c r="Y1652" s="50"/>
      <c r="Z1652" s="50"/>
      <c r="AA1652" s="50"/>
      <c r="AB1652" s="50"/>
      <c r="AC1652" s="50"/>
      <c r="AD1652" s="50"/>
      <c r="AE1652" s="50"/>
    </row>
    <row r="1653" spans="19:31" ht="15">
      <c r="S1653" s="50"/>
      <c r="T1653" s="50"/>
      <c r="U1653" s="50"/>
      <c r="V1653" s="50"/>
      <c r="W1653" s="50"/>
      <c r="X1653" s="50"/>
      <c r="Y1653" s="50"/>
      <c r="Z1653" s="50"/>
      <c r="AA1653" s="50"/>
      <c r="AB1653" s="50"/>
      <c r="AC1653" s="50"/>
      <c r="AD1653" s="50"/>
      <c r="AE1653" s="50"/>
    </row>
    <row r="1654" spans="19:31" ht="15">
      <c r="S1654" s="50"/>
      <c r="T1654" s="50"/>
      <c r="U1654" s="50"/>
      <c r="V1654" s="50"/>
      <c r="W1654" s="50"/>
      <c r="X1654" s="50"/>
      <c r="Y1654" s="50"/>
      <c r="Z1654" s="50"/>
      <c r="AA1654" s="50"/>
      <c r="AB1654" s="50"/>
      <c r="AC1654" s="50"/>
      <c r="AD1654" s="50"/>
      <c r="AE1654" s="50"/>
    </row>
    <row r="1655" spans="19:31" ht="15">
      <c r="S1655" s="50"/>
      <c r="T1655" s="50"/>
      <c r="U1655" s="50"/>
      <c r="V1655" s="50"/>
      <c r="W1655" s="50"/>
      <c r="X1655" s="50"/>
      <c r="Y1655" s="50"/>
      <c r="Z1655" s="50"/>
      <c r="AA1655" s="50"/>
      <c r="AB1655" s="50"/>
      <c r="AC1655" s="50"/>
      <c r="AD1655" s="50"/>
      <c r="AE1655" s="50"/>
    </row>
    <row r="1656" spans="19:31" ht="15">
      <c r="S1656" s="50"/>
      <c r="T1656" s="50"/>
      <c r="U1656" s="50"/>
      <c r="V1656" s="50"/>
      <c r="W1656" s="50"/>
      <c r="X1656" s="50"/>
      <c r="Y1656" s="50"/>
      <c r="Z1656" s="50"/>
      <c r="AA1656" s="50"/>
      <c r="AB1656" s="50"/>
      <c r="AC1656" s="50"/>
      <c r="AD1656" s="50"/>
      <c r="AE1656" s="50"/>
    </row>
    <row r="1657" spans="19:31" ht="15">
      <c r="S1657" s="50"/>
      <c r="T1657" s="50"/>
      <c r="U1657" s="50"/>
      <c r="V1657" s="50"/>
      <c r="W1657" s="50"/>
      <c r="X1657" s="50"/>
      <c r="Y1657" s="50"/>
      <c r="Z1657" s="50"/>
      <c r="AA1657" s="50"/>
      <c r="AB1657" s="50"/>
      <c r="AC1657" s="50"/>
      <c r="AD1657" s="50"/>
      <c r="AE1657" s="50"/>
    </row>
    <row r="1658" spans="19:31" ht="15">
      <c r="S1658" s="50"/>
      <c r="T1658" s="50"/>
      <c r="U1658" s="50"/>
      <c r="V1658" s="50"/>
      <c r="W1658" s="50"/>
      <c r="X1658" s="50"/>
      <c r="Y1658" s="50"/>
      <c r="Z1658" s="50"/>
      <c r="AA1658" s="50"/>
      <c r="AB1658" s="50"/>
      <c r="AC1658" s="50"/>
      <c r="AD1658" s="50"/>
      <c r="AE1658" s="50"/>
    </row>
    <row r="1659" spans="19:31" ht="15">
      <c r="S1659" s="50"/>
      <c r="T1659" s="50"/>
      <c r="U1659" s="50"/>
      <c r="V1659" s="50"/>
      <c r="W1659" s="50"/>
      <c r="X1659" s="50"/>
      <c r="Y1659" s="50"/>
      <c r="Z1659" s="50"/>
      <c r="AA1659" s="50"/>
      <c r="AB1659" s="50"/>
      <c r="AC1659" s="50"/>
      <c r="AD1659" s="50"/>
      <c r="AE1659" s="50"/>
    </row>
    <row r="1660" spans="19:31" ht="15">
      <c r="S1660" s="50"/>
      <c r="T1660" s="50"/>
      <c r="U1660" s="50"/>
      <c r="V1660" s="50"/>
      <c r="W1660" s="50"/>
      <c r="X1660" s="50"/>
      <c r="Y1660" s="50"/>
      <c r="Z1660" s="50"/>
      <c r="AA1660" s="50"/>
      <c r="AB1660" s="50"/>
      <c r="AC1660" s="50"/>
      <c r="AD1660" s="50"/>
      <c r="AE1660" s="50"/>
    </row>
    <row r="1661" spans="19:31" ht="15">
      <c r="S1661" s="50"/>
      <c r="T1661" s="50"/>
      <c r="U1661" s="50"/>
      <c r="V1661" s="50"/>
      <c r="W1661" s="50"/>
      <c r="X1661" s="50"/>
      <c r="Y1661" s="50"/>
      <c r="Z1661" s="50"/>
      <c r="AA1661" s="50"/>
      <c r="AB1661" s="50"/>
      <c r="AC1661" s="50"/>
      <c r="AD1661" s="50"/>
      <c r="AE1661" s="50"/>
    </row>
    <row r="1662" spans="19:31" ht="15">
      <c r="S1662" s="50"/>
      <c r="T1662" s="50"/>
      <c r="U1662" s="50"/>
      <c r="V1662" s="50"/>
      <c r="W1662" s="50"/>
      <c r="X1662" s="50"/>
      <c r="Y1662" s="50"/>
      <c r="Z1662" s="50"/>
      <c r="AA1662" s="50"/>
      <c r="AB1662" s="50"/>
      <c r="AC1662" s="50"/>
      <c r="AD1662" s="50"/>
      <c r="AE1662" s="50"/>
    </row>
    <row r="1663" spans="19:31" ht="15">
      <c r="S1663" s="50"/>
      <c r="T1663" s="50"/>
      <c r="U1663" s="50"/>
      <c r="V1663" s="50"/>
      <c r="W1663" s="50"/>
      <c r="X1663" s="50"/>
      <c r="Y1663" s="50"/>
      <c r="Z1663" s="50"/>
      <c r="AA1663" s="50"/>
      <c r="AB1663" s="50"/>
      <c r="AC1663" s="50"/>
      <c r="AD1663" s="50"/>
      <c r="AE1663" s="50"/>
    </row>
    <row r="1664" spans="19:31" ht="15">
      <c r="S1664" s="50"/>
      <c r="T1664" s="50"/>
      <c r="U1664" s="50"/>
      <c r="V1664" s="50"/>
      <c r="W1664" s="50"/>
      <c r="X1664" s="50"/>
      <c r="Y1664" s="50"/>
      <c r="Z1664" s="50"/>
      <c r="AA1664" s="50"/>
      <c r="AB1664" s="50"/>
      <c r="AC1664" s="50"/>
      <c r="AD1664" s="50"/>
      <c r="AE1664" s="50"/>
    </row>
    <row r="1665" spans="19:31" ht="15">
      <c r="S1665" s="50"/>
      <c r="T1665" s="50"/>
      <c r="U1665" s="50"/>
      <c r="V1665" s="50"/>
      <c r="W1665" s="50"/>
      <c r="X1665" s="50"/>
      <c r="Y1665" s="50"/>
      <c r="Z1665" s="50"/>
      <c r="AA1665" s="50"/>
      <c r="AB1665" s="50"/>
      <c r="AC1665" s="50"/>
      <c r="AD1665" s="50"/>
      <c r="AE1665" s="50"/>
    </row>
    <row r="1666" spans="19:31" ht="15">
      <c r="S1666" s="50"/>
      <c r="T1666" s="50"/>
      <c r="U1666" s="50"/>
      <c r="V1666" s="50"/>
      <c r="W1666" s="50"/>
      <c r="X1666" s="50"/>
      <c r="Y1666" s="50"/>
      <c r="Z1666" s="50"/>
      <c r="AA1666" s="50"/>
      <c r="AB1666" s="50"/>
      <c r="AC1666" s="50"/>
      <c r="AD1666" s="50"/>
      <c r="AE1666" s="50"/>
    </row>
    <row r="1667" spans="19:31" ht="15">
      <c r="S1667" s="50"/>
      <c r="T1667" s="50"/>
      <c r="U1667" s="50"/>
      <c r="V1667" s="50"/>
      <c r="W1667" s="50"/>
      <c r="X1667" s="50"/>
      <c r="Y1667" s="50"/>
      <c r="Z1667" s="50"/>
      <c r="AA1667" s="50"/>
      <c r="AB1667" s="50"/>
      <c r="AC1667" s="50"/>
      <c r="AD1667" s="50"/>
      <c r="AE1667" s="50"/>
    </row>
    <row r="1668" spans="19:31" ht="15">
      <c r="S1668" s="50"/>
      <c r="T1668" s="50"/>
      <c r="U1668" s="50"/>
      <c r="V1668" s="50"/>
      <c r="W1668" s="50"/>
      <c r="X1668" s="50"/>
      <c r="Y1668" s="50"/>
      <c r="Z1668" s="50"/>
      <c r="AA1668" s="50"/>
      <c r="AB1668" s="50"/>
      <c r="AC1668" s="50"/>
      <c r="AD1668" s="50"/>
      <c r="AE1668" s="50"/>
    </row>
    <row r="1669" spans="19:31" ht="15">
      <c r="S1669" s="50"/>
      <c r="T1669" s="50"/>
      <c r="U1669" s="50"/>
      <c r="V1669" s="50"/>
      <c r="W1669" s="50"/>
      <c r="X1669" s="50"/>
      <c r="Y1669" s="50"/>
      <c r="Z1669" s="50"/>
      <c r="AA1669" s="50"/>
      <c r="AB1669" s="50"/>
      <c r="AC1669" s="50"/>
      <c r="AD1669" s="50"/>
      <c r="AE1669" s="50"/>
    </row>
    <row r="1670" spans="19:31" ht="15">
      <c r="S1670" s="50"/>
      <c r="T1670" s="50"/>
      <c r="U1670" s="50"/>
      <c r="V1670" s="50"/>
      <c r="W1670" s="50"/>
      <c r="X1670" s="50"/>
      <c r="Y1670" s="50"/>
      <c r="Z1670" s="50"/>
      <c r="AA1670" s="50"/>
      <c r="AB1670" s="50"/>
      <c r="AC1670" s="50"/>
      <c r="AD1670" s="50"/>
      <c r="AE1670" s="50"/>
    </row>
    <row r="1671" spans="19:31" ht="15">
      <c r="S1671" s="50"/>
      <c r="T1671" s="50"/>
      <c r="U1671" s="50"/>
      <c r="V1671" s="50"/>
      <c r="W1671" s="50"/>
      <c r="X1671" s="50"/>
      <c r="Y1671" s="50"/>
      <c r="Z1671" s="50"/>
      <c r="AA1671" s="50"/>
      <c r="AB1671" s="50"/>
      <c r="AC1671" s="50"/>
      <c r="AD1671" s="50"/>
      <c r="AE1671" s="50"/>
    </row>
    <row r="1672" spans="19:31" ht="15">
      <c r="S1672" s="50"/>
      <c r="T1672" s="50"/>
      <c r="U1672" s="50"/>
      <c r="V1672" s="50"/>
      <c r="W1672" s="50"/>
      <c r="X1672" s="50"/>
      <c r="Y1672" s="50"/>
      <c r="Z1672" s="50"/>
      <c r="AA1672" s="50"/>
      <c r="AB1672" s="50"/>
      <c r="AC1672" s="50"/>
      <c r="AD1672" s="50"/>
      <c r="AE1672" s="50"/>
    </row>
    <row r="1673" spans="19:31" ht="15">
      <c r="S1673" s="50"/>
      <c r="T1673" s="50"/>
      <c r="U1673" s="50"/>
      <c r="V1673" s="50"/>
      <c r="W1673" s="50"/>
      <c r="X1673" s="50"/>
      <c r="Y1673" s="50"/>
      <c r="Z1673" s="50"/>
      <c r="AA1673" s="50"/>
      <c r="AB1673" s="50"/>
      <c r="AC1673" s="50"/>
      <c r="AD1673" s="50"/>
      <c r="AE1673" s="50"/>
    </row>
    <row r="1674" spans="19:31" ht="15">
      <c r="S1674" s="50"/>
      <c r="T1674" s="50"/>
      <c r="U1674" s="50"/>
      <c r="V1674" s="50"/>
      <c r="W1674" s="50"/>
      <c r="X1674" s="50"/>
      <c r="Y1674" s="50"/>
      <c r="Z1674" s="50"/>
      <c r="AA1674" s="50"/>
      <c r="AB1674" s="50"/>
      <c r="AC1674" s="50"/>
      <c r="AD1674" s="50"/>
      <c r="AE1674" s="50"/>
    </row>
    <row r="1675" spans="19:31" ht="15">
      <c r="S1675" s="50"/>
      <c r="T1675" s="50"/>
      <c r="U1675" s="50"/>
      <c r="V1675" s="50"/>
      <c r="W1675" s="50"/>
      <c r="X1675" s="50"/>
      <c r="Y1675" s="50"/>
      <c r="Z1675" s="50"/>
      <c r="AA1675" s="50"/>
      <c r="AB1675" s="50"/>
      <c r="AC1675" s="50"/>
      <c r="AD1675" s="50"/>
      <c r="AE1675" s="50"/>
    </row>
    <row r="1676" spans="19:31" ht="15">
      <c r="S1676" s="50"/>
      <c r="T1676" s="50"/>
      <c r="U1676" s="50"/>
      <c r="V1676" s="50"/>
      <c r="W1676" s="50"/>
      <c r="X1676" s="50"/>
      <c r="Y1676" s="50"/>
      <c r="Z1676" s="50"/>
      <c r="AA1676" s="50"/>
      <c r="AB1676" s="50"/>
      <c r="AC1676" s="50"/>
      <c r="AD1676" s="50"/>
      <c r="AE1676" s="50"/>
    </row>
    <row r="1677" spans="19:31" ht="15">
      <c r="S1677" s="50"/>
      <c r="T1677" s="50"/>
      <c r="U1677" s="50"/>
      <c r="V1677" s="50"/>
      <c r="W1677" s="50"/>
      <c r="X1677" s="50"/>
      <c r="Y1677" s="50"/>
      <c r="Z1677" s="50"/>
      <c r="AA1677" s="50"/>
      <c r="AB1677" s="50"/>
      <c r="AC1677" s="50"/>
      <c r="AD1677" s="50"/>
      <c r="AE1677" s="50"/>
    </row>
    <row r="1678" spans="19:31" ht="15">
      <c r="S1678" s="50"/>
      <c r="T1678" s="50"/>
      <c r="U1678" s="50"/>
      <c r="V1678" s="50"/>
      <c r="W1678" s="50"/>
      <c r="X1678" s="50"/>
      <c r="Y1678" s="50"/>
      <c r="Z1678" s="50"/>
      <c r="AA1678" s="50"/>
      <c r="AB1678" s="50"/>
      <c r="AC1678" s="50"/>
      <c r="AD1678" s="50"/>
      <c r="AE1678" s="50"/>
    </row>
    <row r="1679" spans="19:31" ht="15">
      <c r="S1679" s="50"/>
      <c r="T1679" s="50"/>
      <c r="U1679" s="50"/>
      <c r="V1679" s="50"/>
      <c r="W1679" s="50"/>
      <c r="X1679" s="50"/>
      <c r="Y1679" s="50"/>
      <c r="Z1679" s="50"/>
      <c r="AA1679" s="50"/>
      <c r="AB1679" s="50"/>
      <c r="AC1679" s="50"/>
      <c r="AD1679" s="50"/>
      <c r="AE1679" s="50"/>
    </row>
    <row r="1680" spans="19:31" ht="15">
      <c r="S1680" s="50"/>
      <c r="T1680" s="50"/>
      <c r="U1680" s="50"/>
      <c r="V1680" s="50"/>
      <c r="W1680" s="50"/>
      <c r="X1680" s="50"/>
      <c r="Y1680" s="50"/>
      <c r="Z1680" s="50"/>
      <c r="AA1680" s="50"/>
      <c r="AB1680" s="50"/>
      <c r="AC1680" s="50"/>
      <c r="AD1680" s="50"/>
      <c r="AE1680" s="50"/>
    </row>
    <row r="1681" spans="19:31" ht="15">
      <c r="S1681" s="50"/>
      <c r="T1681" s="50"/>
      <c r="U1681" s="50"/>
      <c r="V1681" s="50"/>
      <c r="W1681" s="50"/>
      <c r="X1681" s="50"/>
      <c r="Y1681" s="50"/>
      <c r="Z1681" s="50"/>
      <c r="AA1681" s="50"/>
      <c r="AB1681" s="50"/>
      <c r="AC1681" s="50"/>
      <c r="AD1681" s="50"/>
      <c r="AE1681" s="50"/>
    </row>
    <row r="1682" spans="19:31" ht="15">
      <c r="S1682" s="50"/>
      <c r="T1682" s="50"/>
      <c r="U1682" s="50"/>
      <c r="V1682" s="50"/>
      <c r="W1682" s="50"/>
      <c r="X1682" s="50"/>
      <c r="Y1682" s="50"/>
      <c r="Z1682" s="50"/>
      <c r="AA1682" s="50"/>
      <c r="AB1682" s="50"/>
      <c r="AC1682" s="50"/>
      <c r="AD1682" s="50"/>
      <c r="AE1682" s="50"/>
    </row>
    <row r="1683" spans="19:31" ht="15">
      <c r="S1683" s="50"/>
      <c r="T1683" s="50"/>
      <c r="U1683" s="50"/>
      <c r="V1683" s="50"/>
      <c r="W1683" s="50"/>
      <c r="X1683" s="50"/>
      <c r="Y1683" s="50"/>
      <c r="Z1683" s="50"/>
      <c r="AA1683" s="50"/>
      <c r="AB1683" s="50"/>
      <c r="AC1683" s="50"/>
      <c r="AD1683" s="50"/>
      <c r="AE1683" s="50"/>
    </row>
    <row r="1684" spans="19:31" ht="15">
      <c r="S1684" s="50"/>
      <c r="T1684" s="50"/>
      <c r="U1684" s="50"/>
      <c r="V1684" s="50"/>
      <c r="W1684" s="50"/>
      <c r="X1684" s="50"/>
      <c r="Y1684" s="50"/>
      <c r="Z1684" s="50"/>
      <c r="AA1684" s="50"/>
      <c r="AB1684" s="50"/>
      <c r="AC1684" s="50"/>
      <c r="AD1684" s="50"/>
      <c r="AE1684" s="50"/>
    </row>
    <row r="1685" spans="19:31" ht="15">
      <c r="S1685" s="50"/>
      <c r="T1685" s="50"/>
      <c r="U1685" s="50"/>
      <c r="V1685" s="50"/>
      <c r="W1685" s="50"/>
      <c r="X1685" s="50"/>
      <c r="Y1685" s="50"/>
      <c r="Z1685" s="50"/>
      <c r="AA1685" s="50"/>
      <c r="AB1685" s="50"/>
      <c r="AC1685" s="50"/>
      <c r="AD1685" s="50"/>
      <c r="AE1685" s="50"/>
    </row>
    <row r="1686" spans="19:31" ht="15">
      <c r="S1686" s="50"/>
      <c r="T1686" s="50"/>
      <c r="U1686" s="50"/>
      <c r="V1686" s="50"/>
      <c r="W1686" s="50"/>
      <c r="X1686" s="50"/>
      <c r="Y1686" s="50"/>
      <c r="Z1686" s="50"/>
      <c r="AA1686" s="50"/>
      <c r="AB1686" s="50"/>
      <c r="AC1686" s="50"/>
      <c r="AD1686" s="50"/>
      <c r="AE1686" s="50"/>
    </row>
    <row r="1687" spans="19:31" ht="15">
      <c r="S1687" s="50"/>
      <c r="T1687" s="50"/>
      <c r="U1687" s="50"/>
      <c r="V1687" s="50"/>
      <c r="W1687" s="50"/>
      <c r="X1687" s="50"/>
      <c r="Y1687" s="50"/>
      <c r="Z1687" s="50"/>
      <c r="AA1687" s="50"/>
      <c r="AB1687" s="50"/>
      <c r="AC1687" s="50"/>
      <c r="AD1687" s="50"/>
      <c r="AE1687" s="50"/>
    </row>
    <row r="1688" spans="19:31" ht="15">
      <c r="S1688" s="50"/>
      <c r="T1688" s="50"/>
      <c r="U1688" s="50"/>
      <c r="V1688" s="50"/>
      <c r="W1688" s="50"/>
      <c r="X1688" s="50"/>
      <c r="Y1688" s="50"/>
      <c r="Z1688" s="50"/>
      <c r="AA1688" s="50"/>
      <c r="AB1688" s="50"/>
      <c r="AC1688" s="50"/>
      <c r="AD1688" s="50"/>
      <c r="AE1688" s="50"/>
    </row>
    <row r="1689" spans="19:31" ht="15">
      <c r="S1689" s="50"/>
      <c r="T1689" s="50"/>
      <c r="U1689" s="50"/>
      <c r="V1689" s="50"/>
      <c r="W1689" s="50"/>
      <c r="X1689" s="50"/>
      <c r="Y1689" s="50"/>
      <c r="Z1689" s="50"/>
      <c r="AA1689" s="50"/>
      <c r="AB1689" s="50"/>
      <c r="AC1689" s="50"/>
      <c r="AD1689" s="50"/>
      <c r="AE1689" s="50"/>
    </row>
    <row r="1690" spans="19:31" ht="15">
      <c r="S1690" s="50"/>
      <c r="T1690" s="50"/>
      <c r="U1690" s="50"/>
      <c r="V1690" s="50"/>
      <c r="W1690" s="50"/>
      <c r="X1690" s="50"/>
      <c r="Y1690" s="50"/>
      <c r="Z1690" s="50"/>
      <c r="AA1690" s="50"/>
      <c r="AB1690" s="50"/>
      <c r="AC1690" s="50"/>
      <c r="AD1690" s="50"/>
      <c r="AE1690" s="50"/>
    </row>
    <row r="1691" spans="19:31" ht="15">
      <c r="S1691" s="50"/>
      <c r="T1691" s="50"/>
      <c r="U1691" s="50"/>
      <c r="V1691" s="50"/>
      <c r="W1691" s="50"/>
      <c r="X1691" s="50"/>
      <c r="Y1691" s="50"/>
      <c r="Z1691" s="50"/>
      <c r="AA1691" s="50"/>
      <c r="AB1691" s="50"/>
      <c r="AC1691" s="50"/>
      <c r="AD1691" s="50"/>
      <c r="AE1691" s="50"/>
    </row>
    <row r="1692" spans="19:31" ht="15">
      <c r="S1692" s="50"/>
      <c r="T1692" s="50"/>
      <c r="U1692" s="50"/>
      <c r="V1692" s="50"/>
      <c r="W1692" s="50"/>
      <c r="X1692" s="50"/>
      <c r="Y1692" s="50"/>
      <c r="Z1692" s="50"/>
      <c r="AA1692" s="50"/>
      <c r="AB1692" s="50"/>
      <c r="AC1692" s="50"/>
      <c r="AD1692" s="50"/>
      <c r="AE1692" s="50"/>
    </row>
    <row r="1693" spans="19:31" ht="15">
      <c r="S1693" s="50"/>
      <c r="T1693" s="50"/>
      <c r="U1693" s="50"/>
      <c r="V1693" s="50"/>
      <c r="W1693" s="50"/>
      <c r="X1693" s="50"/>
      <c r="Y1693" s="50"/>
      <c r="Z1693" s="50"/>
      <c r="AA1693" s="50"/>
      <c r="AB1693" s="50"/>
      <c r="AC1693" s="50"/>
      <c r="AD1693" s="50"/>
      <c r="AE1693" s="50"/>
    </row>
    <row r="1694" spans="19:31" ht="15">
      <c r="S1694" s="50"/>
      <c r="T1694" s="50"/>
      <c r="U1694" s="50"/>
      <c r="V1694" s="50"/>
      <c r="W1694" s="50"/>
      <c r="X1694" s="50"/>
      <c r="Y1694" s="50"/>
      <c r="Z1694" s="50"/>
      <c r="AA1694" s="50"/>
      <c r="AB1694" s="50"/>
      <c r="AC1694" s="50"/>
      <c r="AD1694" s="50"/>
      <c r="AE1694" s="50"/>
    </row>
    <row r="1695" spans="19:31" ht="15">
      <c r="S1695" s="50"/>
      <c r="T1695" s="50"/>
      <c r="U1695" s="50"/>
      <c r="V1695" s="50"/>
      <c r="W1695" s="50"/>
      <c r="X1695" s="50"/>
      <c r="Y1695" s="50"/>
      <c r="Z1695" s="50"/>
      <c r="AA1695" s="50"/>
      <c r="AB1695" s="50"/>
      <c r="AC1695" s="50"/>
      <c r="AD1695" s="50"/>
      <c r="AE1695" s="50"/>
    </row>
    <row r="1696" spans="19:31" ht="15">
      <c r="S1696" s="50"/>
      <c r="T1696" s="50"/>
      <c r="U1696" s="50"/>
      <c r="V1696" s="50"/>
      <c r="W1696" s="50"/>
      <c r="X1696" s="50"/>
      <c r="Y1696" s="50"/>
      <c r="Z1696" s="50"/>
      <c r="AA1696" s="50"/>
      <c r="AB1696" s="50"/>
      <c r="AC1696" s="50"/>
      <c r="AD1696" s="50"/>
      <c r="AE1696" s="50"/>
    </row>
    <row r="1697" spans="19:31" ht="15">
      <c r="S1697" s="50"/>
      <c r="T1697" s="50"/>
      <c r="U1697" s="50"/>
      <c r="V1697" s="50"/>
      <c r="W1697" s="50"/>
      <c r="X1697" s="50"/>
      <c r="Y1697" s="50"/>
      <c r="Z1697" s="50"/>
      <c r="AA1697" s="50"/>
      <c r="AB1697" s="50"/>
      <c r="AC1697" s="50"/>
      <c r="AD1697" s="50"/>
      <c r="AE1697" s="50"/>
    </row>
    <row r="1698" spans="19:31" ht="15">
      <c r="S1698" s="50"/>
      <c r="T1698" s="50"/>
      <c r="U1698" s="50"/>
      <c r="V1698" s="50"/>
      <c r="W1698" s="50"/>
      <c r="X1698" s="50"/>
      <c r="Y1698" s="50"/>
      <c r="Z1698" s="50"/>
      <c r="AA1698" s="50"/>
      <c r="AB1698" s="50"/>
      <c r="AC1698" s="50"/>
      <c r="AD1698" s="50"/>
      <c r="AE1698" s="50"/>
    </row>
    <row r="1699" spans="19:31" ht="15">
      <c r="S1699" s="50"/>
      <c r="T1699" s="50"/>
      <c r="U1699" s="50"/>
      <c r="V1699" s="50"/>
      <c r="W1699" s="50"/>
      <c r="X1699" s="50"/>
      <c r="Y1699" s="50"/>
      <c r="Z1699" s="50"/>
      <c r="AA1699" s="50"/>
      <c r="AB1699" s="50"/>
      <c r="AC1699" s="50"/>
      <c r="AD1699" s="50"/>
      <c r="AE1699" s="50"/>
    </row>
    <row r="1700" spans="19:31" ht="15">
      <c r="S1700" s="50"/>
      <c r="T1700" s="50"/>
      <c r="U1700" s="50"/>
      <c r="V1700" s="50"/>
      <c r="W1700" s="50"/>
      <c r="X1700" s="50"/>
      <c r="Y1700" s="50"/>
      <c r="Z1700" s="50"/>
      <c r="AA1700" s="50"/>
      <c r="AB1700" s="50"/>
      <c r="AC1700" s="50"/>
      <c r="AD1700" s="50"/>
      <c r="AE1700" s="50"/>
    </row>
    <row r="1701" spans="19:31" ht="15">
      <c r="S1701" s="50"/>
      <c r="T1701" s="50"/>
      <c r="U1701" s="50"/>
      <c r="V1701" s="50"/>
      <c r="W1701" s="50"/>
      <c r="X1701" s="50"/>
      <c r="Y1701" s="50"/>
      <c r="Z1701" s="50"/>
      <c r="AA1701" s="50"/>
      <c r="AB1701" s="50"/>
      <c r="AC1701" s="50"/>
      <c r="AD1701" s="50"/>
      <c r="AE1701" s="50"/>
    </row>
    <row r="1702" spans="19:31" ht="15">
      <c r="S1702" s="50"/>
      <c r="T1702" s="50"/>
      <c r="U1702" s="50"/>
      <c r="V1702" s="50"/>
      <c r="W1702" s="50"/>
      <c r="X1702" s="50"/>
      <c r="Y1702" s="50"/>
      <c r="Z1702" s="50"/>
      <c r="AA1702" s="50"/>
      <c r="AB1702" s="50"/>
      <c r="AC1702" s="50"/>
      <c r="AD1702" s="50"/>
      <c r="AE1702" s="50"/>
    </row>
    <row r="1703" spans="19:31" ht="15">
      <c r="S1703" s="50"/>
      <c r="T1703" s="50"/>
      <c r="U1703" s="50"/>
      <c r="V1703" s="50"/>
      <c r="W1703" s="50"/>
      <c r="X1703" s="50"/>
      <c r="Y1703" s="50"/>
      <c r="Z1703" s="50"/>
      <c r="AA1703" s="50"/>
      <c r="AB1703" s="50"/>
      <c r="AC1703" s="50"/>
      <c r="AD1703" s="50"/>
      <c r="AE1703" s="50"/>
    </row>
    <row r="1704" spans="19:31" ht="15">
      <c r="S1704" s="50"/>
      <c r="T1704" s="50"/>
      <c r="U1704" s="50"/>
      <c r="V1704" s="50"/>
      <c r="W1704" s="50"/>
      <c r="X1704" s="50"/>
      <c r="Y1704" s="50"/>
      <c r="Z1704" s="50"/>
      <c r="AA1704" s="50"/>
      <c r="AB1704" s="50"/>
      <c r="AC1704" s="50"/>
      <c r="AD1704" s="50"/>
      <c r="AE1704" s="50"/>
    </row>
    <row r="1705" spans="19:31" ht="15">
      <c r="S1705" s="50"/>
      <c r="T1705" s="50"/>
      <c r="U1705" s="50"/>
      <c r="V1705" s="50"/>
      <c r="W1705" s="50"/>
      <c r="X1705" s="50"/>
      <c r="Y1705" s="50"/>
      <c r="Z1705" s="50"/>
      <c r="AA1705" s="50"/>
      <c r="AB1705" s="50"/>
      <c r="AC1705" s="50"/>
      <c r="AD1705" s="50"/>
      <c r="AE1705" s="50"/>
    </row>
    <row r="1706" spans="19:31" ht="15">
      <c r="S1706" s="50"/>
      <c r="T1706" s="50"/>
      <c r="U1706" s="50"/>
      <c r="V1706" s="50"/>
      <c r="W1706" s="50"/>
      <c r="X1706" s="50"/>
      <c r="Y1706" s="50"/>
      <c r="Z1706" s="50"/>
      <c r="AA1706" s="50"/>
      <c r="AB1706" s="50"/>
      <c r="AC1706" s="50"/>
      <c r="AD1706" s="50"/>
      <c r="AE1706" s="50"/>
    </row>
    <row r="1707" spans="19:31" ht="15">
      <c r="S1707" s="50"/>
      <c r="T1707" s="50"/>
      <c r="U1707" s="50"/>
      <c r="V1707" s="50"/>
      <c r="W1707" s="50"/>
      <c r="X1707" s="50"/>
      <c r="Y1707" s="50"/>
      <c r="Z1707" s="50"/>
      <c r="AA1707" s="50"/>
      <c r="AB1707" s="50"/>
      <c r="AC1707" s="50"/>
      <c r="AD1707" s="50"/>
      <c r="AE1707" s="50"/>
    </row>
    <row r="1708" spans="19:31" ht="15">
      <c r="S1708" s="50"/>
      <c r="T1708" s="50"/>
      <c r="U1708" s="50"/>
      <c r="V1708" s="50"/>
      <c r="W1708" s="50"/>
      <c r="X1708" s="50"/>
      <c r="Y1708" s="50"/>
      <c r="Z1708" s="50"/>
      <c r="AA1708" s="50"/>
      <c r="AB1708" s="50"/>
      <c r="AC1708" s="50"/>
      <c r="AD1708" s="50"/>
      <c r="AE1708" s="50"/>
    </row>
    <row r="1709" spans="19:31" ht="15">
      <c r="S1709" s="50"/>
      <c r="T1709" s="50"/>
      <c r="U1709" s="50"/>
      <c r="V1709" s="50"/>
      <c r="W1709" s="50"/>
      <c r="X1709" s="50"/>
      <c r="Y1709" s="50"/>
      <c r="Z1709" s="50"/>
      <c r="AA1709" s="50"/>
      <c r="AB1709" s="50"/>
      <c r="AC1709" s="50"/>
      <c r="AD1709" s="50"/>
      <c r="AE1709" s="50"/>
    </row>
    <row r="1710" spans="19:31" ht="15">
      <c r="S1710" s="50"/>
      <c r="T1710" s="50"/>
      <c r="U1710" s="50"/>
      <c r="V1710" s="50"/>
      <c r="W1710" s="50"/>
      <c r="X1710" s="50"/>
      <c r="Y1710" s="50"/>
      <c r="Z1710" s="50"/>
      <c r="AA1710" s="50"/>
      <c r="AB1710" s="50"/>
      <c r="AC1710" s="50"/>
      <c r="AD1710" s="50"/>
      <c r="AE1710" s="50"/>
    </row>
    <row r="1711" spans="19:31" ht="15">
      <c r="S1711" s="50"/>
      <c r="T1711" s="50"/>
      <c r="U1711" s="50"/>
      <c r="V1711" s="50"/>
      <c r="W1711" s="50"/>
      <c r="X1711" s="50"/>
      <c r="Y1711" s="50"/>
      <c r="Z1711" s="50"/>
      <c r="AA1711" s="50"/>
      <c r="AB1711" s="50"/>
      <c r="AC1711" s="50"/>
      <c r="AD1711" s="50"/>
      <c r="AE1711" s="50"/>
    </row>
    <row r="1712" spans="19:31" ht="15">
      <c r="S1712" s="50"/>
      <c r="T1712" s="50"/>
      <c r="U1712" s="50"/>
      <c r="V1712" s="50"/>
      <c r="W1712" s="50"/>
      <c r="X1712" s="50"/>
      <c r="Y1712" s="50"/>
      <c r="Z1712" s="50"/>
      <c r="AA1712" s="50"/>
      <c r="AB1712" s="50"/>
      <c r="AC1712" s="50"/>
      <c r="AD1712" s="50"/>
      <c r="AE1712" s="50"/>
    </row>
    <row r="1713" spans="19:31" ht="15">
      <c r="S1713" s="50"/>
      <c r="T1713" s="50"/>
      <c r="U1713" s="50"/>
      <c r="V1713" s="50"/>
      <c r="W1713" s="50"/>
      <c r="X1713" s="50"/>
      <c r="Y1713" s="50"/>
      <c r="Z1713" s="50"/>
      <c r="AA1713" s="50"/>
      <c r="AB1713" s="50"/>
      <c r="AC1713" s="50"/>
      <c r="AD1713" s="50"/>
      <c r="AE1713" s="50"/>
    </row>
    <row r="1714" spans="19:31" ht="15">
      <c r="S1714" s="50"/>
      <c r="T1714" s="50"/>
      <c r="U1714" s="50"/>
      <c r="V1714" s="50"/>
      <c r="W1714" s="50"/>
      <c r="X1714" s="50"/>
      <c r="Y1714" s="50"/>
      <c r="Z1714" s="50"/>
      <c r="AA1714" s="50"/>
      <c r="AB1714" s="50"/>
      <c r="AC1714" s="50"/>
      <c r="AD1714" s="50"/>
      <c r="AE1714" s="50"/>
    </row>
    <row r="1715" spans="19:31" ht="15">
      <c r="S1715" s="50"/>
      <c r="T1715" s="50"/>
      <c r="U1715" s="50"/>
      <c r="V1715" s="50"/>
      <c r="W1715" s="50"/>
      <c r="X1715" s="50"/>
      <c r="Y1715" s="50"/>
      <c r="Z1715" s="50"/>
      <c r="AA1715" s="50"/>
      <c r="AB1715" s="50"/>
      <c r="AC1715" s="50"/>
      <c r="AD1715" s="50"/>
      <c r="AE1715" s="50"/>
    </row>
    <row r="1716" spans="19:31" ht="15">
      <c r="S1716" s="50"/>
      <c r="T1716" s="50"/>
      <c r="U1716" s="50"/>
      <c r="V1716" s="50"/>
      <c r="W1716" s="50"/>
      <c r="X1716" s="50"/>
      <c r="Y1716" s="50"/>
      <c r="Z1716" s="50"/>
      <c r="AA1716" s="50"/>
      <c r="AB1716" s="50"/>
      <c r="AC1716" s="50"/>
      <c r="AD1716" s="50"/>
      <c r="AE1716" s="50"/>
    </row>
    <row r="1717" spans="19:31" ht="15">
      <c r="S1717" s="50"/>
      <c r="T1717" s="50"/>
      <c r="U1717" s="50"/>
      <c r="V1717" s="50"/>
      <c r="W1717" s="50"/>
      <c r="X1717" s="50"/>
      <c r="Y1717" s="50"/>
      <c r="Z1717" s="50"/>
      <c r="AA1717" s="50"/>
      <c r="AB1717" s="50"/>
      <c r="AC1717" s="50"/>
      <c r="AD1717" s="50"/>
      <c r="AE1717" s="50"/>
    </row>
    <row r="1718" spans="19:31" ht="15">
      <c r="S1718" s="50"/>
      <c r="T1718" s="50"/>
      <c r="U1718" s="50"/>
      <c r="V1718" s="50"/>
      <c r="W1718" s="50"/>
      <c r="X1718" s="50"/>
      <c r="Y1718" s="50"/>
      <c r="Z1718" s="50"/>
      <c r="AA1718" s="50"/>
      <c r="AB1718" s="50"/>
      <c r="AC1718" s="50"/>
      <c r="AD1718" s="50"/>
      <c r="AE1718" s="50"/>
    </row>
    <row r="1719" spans="19:31" ht="15">
      <c r="S1719" s="50"/>
      <c r="T1719" s="50"/>
      <c r="U1719" s="50"/>
      <c r="V1719" s="50"/>
      <c r="W1719" s="50"/>
      <c r="X1719" s="50"/>
      <c r="Y1719" s="50"/>
      <c r="Z1719" s="50"/>
      <c r="AA1719" s="50"/>
      <c r="AB1719" s="50"/>
      <c r="AC1719" s="50"/>
      <c r="AD1719" s="50"/>
      <c r="AE1719" s="50"/>
    </row>
    <row r="1720" spans="19:31" ht="15">
      <c r="S1720" s="50"/>
      <c r="T1720" s="50"/>
      <c r="U1720" s="50"/>
      <c r="V1720" s="50"/>
      <c r="W1720" s="50"/>
      <c r="X1720" s="50"/>
      <c r="Y1720" s="50"/>
      <c r="Z1720" s="50"/>
      <c r="AA1720" s="50"/>
      <c r="AB1720" s="50"/>
      <c r="AC1720" s="50"/>
      <c r="AD1720" s="50"/>
      <c r="AE1720" s="50"/>
    </row>
    <row r="1721" spans="19:31" ht="15">
      <c r="S1721" s="50"/>
      <c r="T1721" s="50"/>
      <c r="U1721" s="50"/>
      <c r="V1721" s="50"/>
      <c r="W1721" s="50"/>
      <c r="X1721" s="50"/>
      <c r="Y1721" s="50"/>
      <c r="Z1721" s="50"/>
      <c r="AA1721" s="50"/>
      <c r="AB1721" s="50"/>
      <c r="AC1721" s="50"/>
      <c r="AD1721" s="50"/>
      <c r="AE1721" s="50"/>
    </row>
    <row r="1722" spans="19:31" ht="15">
      <c r="S1722" s="50"/>
      <c r="T1722" s="50"/>
      <c r="U1722" s="50"/>
      <c r="V1722" s="50"/>
      <c r="W1722" s="50"/>
      <c r="X1722" s="50"/>
      <c r="Y1722" s="50"/>
      <c r="Z1722" s="50"/>
      <c r="AA1722" s="50"/>
      <c r="AB1722" s="50"/>
      <c r="AC1722" s="50"/>
      <c r="AD1722" s="50"/>
      <c r="AE1722" s="50"/>
    </row>
    <row r="1723" spans="19:31" ht="15">
      <c r="S1723" s="50"/>
      <c r="T1723" s="50"/>
      <c r="U1723" s="50"/>
      <c r="V1723" s="50"/>
      <c r="W1723" s="50"/>
      <c r="X1723" s="50"/>
      <c r="Y1723" s="50"/>
      <c r="Z1723" s="50"/>
      <c r="AA1723" s="50"/>
      <c r="AB1723" s="50"/>
      <c r="AC1723" s="50"/>
      <c r="AD1723" s="50"/>
      <c r="AE1723" s="50"/>
    </row>
    <row r="1724" spans="19:31" ht="15">
      <c r="S1724" s="50"/>
      <c r="T1724" s="50"/>
      <c r="U1724" s="50"/>
      <c r="V1724" s="50"/>
      <c r="W1724" s="50"/>
      <c r="X1724" s="50"/>
      <c r="Y1724" s="50"/>
      <c r="Z1724" s="50"/>
      <c r="AA1724" s="50"/>
      <c r="AB1724" s="50"/>
      <c r="AC1724" s="50"/>
      <c r="AD1724" s="50"/>
      <c r="AE1724" s="50"/>
    </row>
    <row r="1725" spans="19:31" ht="15">
      <c r="S1725" s="50"/>
      <c r="T1725" s="50"/>
      <c r="U1725" s="50"/>
      <c r="V1725" s="50"/>
      <c r="W1725" s="50"/>
      <c r="X1725" s="50"/>
      <c r="Y1725" s="50"/>
      <c r="Z1725" s="50"/>
      <c r="AA1725" s="50"/>
      <c r="AB1725" s="50"/>
      <c r="AC1725" s="50"/>
      <c r="AD1725" s="50"/>
      <c r="AE1725" s="50"/>
    </row>
    <row r="1726" spans="19:31" ht="15">
      <c r="S1726" s="50"/>
      <c r="T1726" s="50"/>
      <c r="U1726" s="50"/>
      <c r="V1726" s="50"/>
      <c r="W1726" s="50"/>
      <c r="X1726" s="50"/>
      <c r="Y1726" s="50"/>
      <c r="Z1726" s="50"/>
      <c r="AA1726" s="50"/>
      <c r="AB1726" s="50"/>
      <c r="AC1726" s="50"/>
      <c r="AD1726" s="50"/>
      <c r="AE1726" s="50"/>
    </row>
    <row r="1727" spans="19:31" ht="15">
      <c r="S1727" s="50"/>
      <c r="T1727" s="50"/>
      <c r="U1727" s="50"/>
      <c r="V1727" s="50"/>
      <c r="W1727" s="50"/>
      <c r="X1727" s="50"/>
      <c r="Y1727" s="50"/>
      <c r="Z1727" s="50"/>
      <c r="AA1727" s="50"/>
      <c r="AB1727" s="50"/>
      <c r="AC1727" s="50"/>
      <c r="AD1727" s="50"/>
      <c r="AE1727" s="50"/>
    </row>
    <row r="1728" spans="19:31" ht="15">
      <c r="S1728" s="50"/>
      <c r="T1728" s="50"/>
      <c r="U1728" s="50"/>
      <c r="V1728" s="50"/>
      <c r="W1728" s="50"/>
      <c r="X1728" s="50"/>
      <c r="Y1728" s="50"/>
      <c r="Z1728" s="50"/>
      <c r="AA1728" s="50"/>
      <c r="AB1728" s="50"/>
      <c r="AC1728" s="50"/>
      <c r="AD1728" s="50"/>
      <c r="AE1728" s="50"/>
    </row>
    <row r="1729" spans="19:31" ht="15">
      <c r="S1729" s="50"/>
      <c r="T1729" s="50"/>
      <c r="U1729" s="50"/>
      <c r="V1729" s="50"/>
      <c r="W1729" s="50"/>
      <c r="X1729" s="50"/>
      <c r="Y1729" s="50"/>
      <c r="Z1729" s="50"/>
      <c r="AA1729" s="50"/>
      <c r="AB1729" s="50"/>
      <c r="AC1729" s="50"/>
      <c r="AD1729" s="50"/>
      <c r="AE1729" s="50"/>
    </row>
    <row r="1730" spans="19:31" ht="15">
      <c r="S1730" s="50"/>
      <c r="T1730" s="50"/>
      <c r="U1730" s="50"/>
      <c r="V1730" s="50"/>
      <c r="W1730" s="50"/>
      <c r="X1730" s="50"/>
      <c r="Y1730" s="50"/>
      <c r="Z1730" s="50"/>
      <c r="AA1730" s="50"/>
      <c r="AB1730" s="50"/>
      <c r="AC1730" s="50"/>
      <c r="AD1730" s="50"/>
      <c r="AE1730" s="50"/>
    </row>
    <row r="1731" spans="19:31" ht="15">
      <c r="S1731" s="50"/>
      <c r="T1731" s="50"/>
      <c r="U1731" s="50"/>
      <c r="V1731" s="50"/>
      <c r="W1731" s="50"/>
      <c r="X1731" s="50"/>
      <c r="Y1731" s="50"/>
      <c r="Z1731" s="50"/>
      <c r="AA1731" s="50"/>
      <c r="AB1731" s="50"/>
      <c r="AC1731" s="50"/>
      <c r="AD1731" s="50"/>
      <c r="AE1731" s="50"/>
    </row>
    <row r="1732" spans="19:31" ht="15">
      <c r="S1732" s="50"/>
      <c r="T1732" s="50"/>
      <c r="U1732" s="50"/>
      <c r="V1732" s="50"/>
      <c r="W1732" s="50"/>
      <c r="X1732" s="50"/>
      <c r="Y1732" s="50"/>
      <c r="Z1732" s="50"/>
      <c r="AA1732" s="50"/>
      <c r="AB1732" s="50"/>
      <c r="AC1732" s="50"/>
      <c r="AD1732" s="50"/>
      <c r="AE1732" s="50"/>
    </row>
    <row r="1733" spans="19:31" ht="15">
      <c r="S1733" s="50"/>
      <c r="T1733" s="50"/>
      <c r="U1733" s="50"/>
      <c r="V1733" s="50"/>
      <c r="W1733" s="50"/>
      <c r="X1733" s="50"/>
      <c r="Y1733" s="50"/>
      <c r="Z1733" s="50"/>
      <c r="AA1733" s="50"/>
      <c r="AB1733" s="50"/>
      <c r="AC1733" s="50"/>
      <c r="AD1733" s="50"/>
      <c r="AE1733" s="50"/>
    </row>
    <row r="1734" spans="19:31" ht="15">
      <c r="S1734" s="50"/>
      <c r="T1734" s="50"/>
      <c r="U1734" s="50"/>
      <c r="V1734" s="50"/>
      <c r="W1734" s="50"/>
      <c r="X1734" s="50"/>
      <c r="Y1734" s="50"/>
      <c r="Z1734" s="50"/>
      <c r="AA1734" s="50"/>
      <c r="AB1734" s="50"/>
      <c r="AC1734" s="50"/>
      <c r="AD1734" s="50"/>
      <c r="AE1734" s="50"/>
    </row>
    <row r="1735" spans="19:31" ht="15">
      <c r="S1735" s="50"/>
      <c r="T1735" s="50"/>
      <c r="U1735" s="50"/>
      <c r="V1735" s="50"/>
      <c r="W1735" s="50"/>
      <c r="X1735" s="50"/>
      <c r="Y1735" s="50"/>
      <c r="Z1735" s="50"/>
      <c r="AA1735" s="50"/>
      <c r="AB1735" s="50"/>
      <c r="AC1735" s="50"/>
      <c r="AD1735" s="50"/>
      <c r="AE1735" s="50"/>
    </row>
    <row r="1736" spans="19:31" ht="15">
      <c r="S1736" s="50"/>
      <c r="T1736" s="50"/>
      <c r="U1736" s="50"/>
      <c r="V1736" s="50"/>
      <c r="W1736" s="50"/>
      <c r="X1736" s="50"/>
      <c r="Y1736" s="50"/>
      <c r="Z1736" s="50"/>
      <c r="AA1736" s="50"/>
      <c r="AB1736" s="50"/>
      <c r="AC1736" s="50"/>
      <c r="AD1736" s="50"/>
      <c r="AE1736" s="50"/>
    </row>
    <row r="1737" spans="19:31" ht="15">
      <c r="S1737" s="50"/>
      <c r="T1737" s="50"/>
      <c r="U1737" s="50"/>
      <c r="V1737" s="50"/>
      <c r="W1737" s="50"/>
      <c r="X1737" s="50"/>
      <c r="Y1737" s="50"/>
      <c r="Z1737" s="50"/>
      <c r="AA1737" s="50"/>
      <c r="AB1737" s="50"/>
      <c r="AC1737" s="50"/>
      <c r="AD1737" s="50"/>
      <c r="AE1737" s="50"/>
    </row>
    <row r="1738" spans="19:31" ht="15">
      <c r="S1738" s="50"/>
      <c r="T1738" s="50"/>
      <c r="U1738" s="50"/>
      <c r="V1738" s="50"/>
      <c r="W1738" s="50"/>
      <c r="X1738" s="50"/>
      <c r="Y1738" s="50"/>
      <c r="Z1738" s="50"/>
      <c r="AA1738" s="50"/>
      <c r="AB1738" s="50"/>
      <c r="AC1738" s="50"/>
      <c r="AD1738" s="50"/>
      <c r="AE1738" s="50"/>
    </row>
    <row r="1739" spans="19:31" ht="15">
      <c r="S1739" s="50"/>
      <c r="T1739" s="50"/>
      <c r="U1739" s="50"/>
      <c r="V1739" s="50"/>
      <c r="W1739" s="50"/>
      <c r="X1739" s="50"/>
      <c r="Y1739" s="50"/>
      <c r="Z1739" s="50"/>
      <c r="AA1739" s="50"/>
      <c r="AB1739" s="50"/>
      <c r="AC1739" s="50"/>
      <c r="AD1739" s="50"/>
      <c r="AE1739" s="50"/>
    </row>
    <row r="1740" spans="19:31" ht="15">
      <c r="S1740" s="50"/>
      <c r="T1740" s="50"/>
      <c r="U1740" s="50"/>
      <c r="V1740" s="50"/>
      <c r="W1740" s="50"/>
      <c r="X1740" s="50"/>
      <c r="Y1740" s="50"/>
      <c r="Z1740" s="50"/>
      <c r="AA1740" s="50"/>
      <c r="AB1740" s="50"/>
      <c r="AC1740" s="50"/>
      <c r="AD1740" s="50"/>
      <c r="AE1740" s="50"/>
    </row>
    <row r="1741" spans="19:31" ht="15">
      <c r="S1741" s="50"/>
      <c r="T1741" s="50"/>
      <c r="U1741" s="50"/>
      <c r="V1741" s="50"/>
      <c r="W1741" s="50"/>
      <c r="X1741" s="50"/>
      <c r="Y1741" s="50"/>
      <c r="Z1741" s="50"/>
      <c r="AA1741" s="50"/>
      <c r="AB1741" s="50"/>
      <c r="AC1741" s="50"/>
      <c r="AD1741" s="50"/>
      <c r="AE1741" s="50"/>
    </row>
    <row r="1742" spans="19:31" ht="15">
      <c r="S1742" s="50"/>
      <c r="T1742" s="50"/>
      <c r="U1742" s="50"/>
      <c r="V1742" s="50"/>
      <c r="W1742" s="50"/>
      <c r="X1742" s="50"/>
      <c r="Y1742" s="50"/>
      <c r="Z1742" s="50"/>
      <c r="AA1742" s="50"/>
      <c r="AB1742" s="50"/>
      <c r="AC1742" s="50"/>
      <c r="AD1742" s="50"/>
      <c r="AE1742" s="50"/>
    </row>
    <row r="1743" spans="19:31" ht="15">
      <c r="S1743" s="50"/>
      <c r="T1743" s="50"/>
      <c r="U1743" s="50"/>
      <c r="V1743" s="50"/>
      <c r="W1743" s="50"/>
      <c r="X1743" s="50"/>
      <c r="Y1743" s="50"/>
      <c r="Z1743" s="50"/>
      <c r="AA1743" s="50"/>
      <c r="AB1743" s="50"/>
      <c r="AC1743" s="50"/>
      <c r="AD1743" s="50"/>
      <c r="AE1743" s="50"/>
    </row>
    <row r="1744" spans="19:31" ht="15">
      <c r="S1744" s="50"/>
      <c r="T1744" s="50"/>
      <c r="U1744" s="50"/>
      <c r="V1744" s="50"/>
      <c r="W1744" s="50"/>
      <c r="X1744" s="50"/>
      <c r="Y1744" s="50"/>
      <c r="Z1744" s="50"/>
      <c r="AA1744" s="50"/>
      <c r="AB1744" s="50"/>
      <c r="AC1744" s="50"/>
      <c r="AD1744" s="50"/>
      <c r="AE1744" s="50"/>
    </row>
    <row r="1745" spans="19:31" ht="15">
      <c r="S1745" s="50"/>
      <c r="T1745" s="50"/>
      <c r="U1745" s="50"/>
      <c r="V1745" s="50"/>
      <c r="W1745" s="50"/>
      <c r="X1745" s="50"/>
      <c r="Y1745" s="50"/>
      <c r="Z1745" s="50"/>
      <c r="AA1745" s="50"/>
      <c r="AB1745" s="50"/>
      <c r="AC1745" s="50"/>
      <c r="AD1745" s="50"/>
      <c r="AE1745" s="50"/>
    </row>
    <row r="1746" spans="19:31" ht="15">
      <c r="S1746" s="50"/>
      <c r="T1746" s="50"/>
      <c r="U1746" s="50"/>
      <c r="V1746" s="50"/>
      <c r="W1746" s="50"/>
      <c r="X1746" s="50"/>
      <c r="Y1746" s="50"/>
      <c r="Z1746" s="50"/>
      <c r="AA1746" s="50"/>
      <c r="AB1746" s="50"/>
      <c r="AC1746" s="50"/>
      <c r="AD1746" s="50"/>
      <c r="AE1746" s="50"/>
    </row>
    <row r="1747" spans="19:31" ht="15">
      <c r="S1747" s="50"/>
      <c r="T1747" s="50"/>
      <c r="U1747" s="50"/>
      <c r="V1747" s="50"/>
      <c r="W1747" s="50"/>
      <c r="X1747" s="50"/>
      <c r="Y1747" s="50"/>
      <c r="Z1747" s="50"/>
      <c r="AA1747" s="50"/>
      <c r="AB1747" s="50"/>
      <c r="AC1747" s="50"/>
      <c r="AD1747" s="50"/>
      <c r="AE1747" s="50"/>
    </row>
    <row r="1748" spans="19:31" ht="15">
      <c r="S1748" s="50"/>
      <c r="T1748" s="50"/>
      <c r="U1748" s="50"/>
      <c r="V1748" s="50"/>
      <c r="W1748" s="50"/>
      <c r="X1748" s="50"/>
      <c r="Y1748" s="50"/>
      <c r="Z1748" s="50"/>
      <c r="AA1748" s="50"/>
      <c r="AB1748" s="50"/>
      <c r="AC1748" s="50"/>
      <c r="AD1748" s="50"/>
      <c r="AE1748" s="50"/>
    </row>
    <row r="1749" spans="19:31" ht="15">
      <c r="S1749" s="50"/>
      <c r="T1749" s="50"/>
      <c r="U1749" s="50"/>
      <c r="V1749" s="50"/>
      <c r="W1749" s="50"/>
      <c r="X1749" s="50"/>
      <c r="Y1749" s="50"/>
      <c r="Z1749" s="50"/>
      <c r="AA1749" s="50"/>
      <c r="AB1749" s="50"/>
      <c r="AC1749" s="50"/>
      <c r="AD1749" s="50"/>
      <c r="AE1749" s="50"/>
    </row>
    <row r="1750" spans="19:31" ht="15">
      <c r="S1750" s="50"/>
      <c r="T1750" s="50"/>
      <c r="U1750" s="50"/>
      <c r="V1750" s="50"/>
      <c r="W1750" s="50"/>
      <c r="X1750" s="50"/>
      <c r="Y1750" s="50"/>
      <c r="Z1750" s="50"/>
      <c r="AA1750" s="50"/>
      <c r="AB1750" s="50"/>
      <c r="AC1750" s="50"/>
      <c r="AD1750" s="50"/>
      <c r="AE1750" s="50"/>
    </row>
    <row r="1751" spans="19:31" ht="15">
      <c r="S1751" s="50"/>
      <c r="T1751" s="50"/>
      <c r="U1751" s="50"/>
      <c r="V1751" s="50"/>
      <c r="W1751" s="50"/>
      <c r="X1751" s="50"/>
      <c r="Y1751" s="50"/>
      <c r="Z1751" s="50"/>
      <c r="AA1751" s="50"/>
      <c r="AB1751" s="50"/>
      <c r="AC1751" s="50"/>
      <c r="AD1751" s="50"/>
      <c r="AE1751" s="50"/>
    </row>
    <row r="1752" spans="19:31" ht="15">
      <c r="S1752" s="50"/>
      <c r="T1752" s="50"/>
      <c r="U1752" s="50"/>
      <c r="V1752" s="50"/>
      <c r="W1752" s="50"/>
      <c r="X1752" s="50"/>
      <c r="Y1752" s="50"/>
      <c r="Z1752" s="50"/>
      <c r="AA1752" s="50"/>
      <c r="AB1752" s="50"/>
      <c r="AC1752" s="50"/>
      <c r="AD1752" s="50"/>
      <c r="AE1752" s="50"/>
    </row>
    <row r="1753" spans="19:31" ht="15">
      <c r="S1753" s="50"/>
      <c r="T1753" s="50"/>
      <c r="U1753" s="50"/>
      <c r="V1753" s="50"/>
      <c r="W1753" s="50"/>
      <c r="X1753" s="50"/>
      <c r="Y1753" s="50"/>
      <c r="Z1753" s="50"/>
      <c r="AA1753" s="50"/>
      <c r="AB1753" s="50"/>
      <c r="AC1753" s="50"/>
      <c r="AD1753" s="50"/>
      <c r="AE1753" s="50"/>
    </row>
    <row r="1754" spans="19:31" ht="15">
      <c r="S1754" s="50"/>
      <c r="T1754" s="50"/>
      <c r="U1754" s="50"/>
      <c r="V1754" s="50"/>
      <c r="W1754" s="50"/>
      <c r="X1754" s="50"/>
      <c r="Y1754" s="50"/>
      <c r="Z1754" s="50"/>
      <c r="AA1754" s="50"/>
      <c r="AB1754" s="50"/>
      <c r="AC1754" s="50"/>
      <c r="AD1754" s="50"/>
      <c r="AE1754" s="50"/>
    </row>
    <row r="1755" spans="19:31" ht="15">
      <c r="S1755" s="50"/>
      <c r="T1755" s="50"/>
      <c r="U1755" s="50"/>
      <c r="V1755" s="50"/>
      <c r="W1755" s="50"/>
      <c r="X1755" s="50"/>
      <c r="Y1755" s="50"/>
      <c r="Z1755" s="50"/>
      <c r="AA1755" s="50"/>
      <c r="AB1755" s="50"/>
      <c r="AC1755" s="50"/>
      <c r="AD1755" s="50"/>
      <c r="AE1755" s="50"/>
    </row>
    <row r="1756" spans="19:31" ht="15">
      <c r="S1756" s="50"/>
      <c r="T1756" s="50"/>
      <c r="U1756" s="50"/>
      <c r="V1756" s="50"/>
      <c r="W1756" s="50"/>
      <c r="X1756" s="50"/>
      <c r="Y1756" s="50"/>
      <c r="Z1756" s="50"/>
      <c r="AA1756" s="50"/>
      <c r="AB1756" s="50"/>
      <c r="AC1756" s="50"/>
      <c r="AD1756" s="50"/>
      <c r="AE1756" s="50"/>
    </row>
    <row r="1757" spans="19:31" ht="15">
      <c r="S1757" s="50"/>
      <c r="T1757" s="50"/>
      <c r="U1757" s="50"/>
      <c r="V1757" s="50"/>
      <c r="W1757" s="50"/>
      <c r="X1757" s="50"/>
      <c r="Y1757" s="50"/>
      <c r="Z1757" s="50"/>
      <c r="AA1757" s="50"/>
      <c r="AB1757" s="50"/>
      <c r="AC1757" s="50"/>
      <c r="AD1757" s="50"/>
      <c r="AE1757" s="50"/>
    </row>
    <row r="1758" spans="19:31" ht="15">
      <c r="S1758" s="50"/>
      <c r="T1758" s="50"/>
      <c r="U1758" s="50"/>
      <c r="V1758" s="50"/>
      <c r="W1758" s="50"/>
      <c r="X1758" s="50"/>
      <c r="Y1758" s="50"/>
      <c r="Z1758" s="50"/>
      <c r="AA1758" s="50"/>
      <c r="AB1758" s="50"/>
      <c r="AC1758" s="50"/>
      <c r="AD1758" s="50"/>
      <c r="AE1758" s="50"/>
    </row>
    <row r="1759" spans="19:31" ht="15">
      <c r="S1759" s="50"/>
      <c r="T1759" s="50"/>
      <c r="U1759" s="50"/>
      <c r="V1759" s="50"/>
      <c r="W1759" s="50"/>
      <c r="X1759" s="50"/>
      <c r="Y1759" s="50"/>
      <c r="Z1759" s="50"/>
      <c r="AA1759" s="50"/>
      <c r="AB1759" s="50"/>
      <c r="AC1759" s="50"/>
      <c r="AD1759" s="50"/>
      <c r="AE1759" s="50"/>
    </row>
    <row r="1760" spans="19:31" ht="15">
      <c r="S1760" s="50"/>
      <c r="T1760" s="50"/>
      <c r="U1760" s="50"/>
      <c r="V1760" s="50"/>
      <c r="W1760" s="50"/>
      <c r="X1760" s="50"/>
      <c r="Y1760" s="50"/>
      <c r="Z1760" s="50"/>
      <c r="AA1760" s="50"/>
      <c r="AB1760" s="50"/>
      <c r="AC1760" s="50"/>
      <c r="AD1760" s="50"/>
      <c r="AE1760" s="50"/>
    </row>
    <row r="1761" spans="19:31" ht="15">
      <c r="S1761" s="50"/>
      <c r="T1761" s="50"/>
      <c r="U1761" s="50"/>
      <c r="V1761" s="50"/>
      <c r="W1761" s="50"/>
      <c r="X1761" s="50"/>
      <c r="Y1761" s="50"/>
      <c r="Z1761" s="50"/>
      <c r="AA1761" s="50"/>
      <c r="AB1761" s="50"/>
      <c r="AC1761" s="50"/>
      <c r="AD1761" s="50"/>
      <c r="AE1761" s="50"/>
    </row>
    <row r="1762" spans="19:31" ht="15">
      <c r="S1762" s="50"/>
      <c r="T1762" s="50"/>
      <c r="U1762" s="50"/>
      <c r="V1762" s="50"/>
      <c r="W1762" s="50"/>
      <c r="X1762" s="50"/>
      <c r="Y1762" s="50"/>
      <c r="Z1762" s="50"/>
      <c r="AA1762" s="50"/>
      <c r="AB1762" s="50"/>
      <c r="AC1762" s="50"/>
      <c r="AD1762" s="50"/>
      <c r="AE1762" s="50"/>
    </row>
    <row r="1763" spans="19:31" ht="15">
      <c r="S1763" s="50"/>
      <c r="T1763" s="50"/>
      <c r="U1763" s="50"/>
      <c r="V1763" s="50"/>
      <c r="W1763" s="50"/>
      <c r="X1763" s="50"/>
      <c r="Y1763" s="50"/>
      <c r="Z1763" s="50"/>
      <c r="AA1763" s="50"/>
      <c r="AB1763" s="50"/>
      <c r="AC1763" s="50"/>
      <c r="AD1763" s="50"/>
      <c r="AE1763" s="50"/>
    </row>
    <row r="1764" spans="19:31" ht="15">
      <c r="S1764" s="50"/>
      <c r="T1764" s="50"/>
      <c r="U1764" s="50"/>
      <c r="V1764" s="50"/>
      <c r="W1764" s="50"/>
      <c r="X1764" s="50"/>
      <c r="Y1764" s="50"/>
      <c r="Z1764" s="50"/>
      <c r="AA1764" s="50"/>
      <c r="AB1764" s="50"/>
      <c r="AC1764" s="50"/>
      <c r="AD1764" s="50"/>
      <c r="AE1764" s="50"/>
    </row>
    <row r="1765" spans="19:31" ht="15">
      <c r="S1765" s="50"/>
      <c r="T1765" s="50"/>
      <c r="U1765" s="50"/>
      <c r="V1765" s="50"/>
      <c r="W1765" s="50"/>
      <c r="X1765" s="50"/>
      <c r="Y1765" s="50"/>
      <c r="Z1765" s="50"/>
      <c r="AA1765" s="50"/>
      <c r="AB1765" s="50"/>
      <c r="AC1765" s="50"/>
      <c r="AD1765" s="50"/>
      <c r="AE1765" s="50"/>
    </row>
    <row r="1766" spans="19:31" ht="15">
      <c r="S1766" s="50"/>
      <c r="T1766" s="50"/>
      <c r="U1766" s="50"/>
      <c r="V1766" s="50"/>
      <c r="W1766" s="50"/>
      <c r="X1766" s="50"/>
      <c r="Y1766" s="50"/>
      <c r="Z1766" s="50"/>
      <c r="AA1766" s="50"/>
      <c r="AB1766" s="50"/>
      <c r="AC1766" s="50"/>
      <c r="AD1766" s="50"/>
      <c r="AE1766" s="50"/>
    </row>
    <row r="1767" spans="19:31" ht="15">
      <c r="S1767" s="50"/>
      <c r="T1767" s="50"/>
      <c r="U1767" s="50"/>
      <c r="V1767" s="50"/>
      <c r="W1767" s="50"/>
      <c r="X1767" s="50"/>
      <c r="Y1767" s="50"/>
      <c r="Z1767" s="50"/>
      <c r="AA1767" s="50"/>
      <c r="AB1767" s="50"/>
      <c r="AC1767" s="50"/>
      <c r="AD1767" s="50"/>
      <c r="AE1767" s="50"/>
    </row>
    <row r="1768" spans="19:31" ht="15">
      <c r="S1768" s="50"/>
      <c r="T1768" s="50"/>
      <c r="U1768" s="50"/>
      <c r="V1768" s="50"/>
      <c r="W1768" s="50"/>
      <c r="X1768" s="50"/>
      <c r="Y1768" s="50"/>
      <c r="Z1768" s="50"/>
      <c r="AA1768" s="50"/>
      <c r="AB1768" s="50"/>
      <c r="AC1768" s="50"/>
      <c r="AD1768" s="50"/>
      <c r="AE1768" s="50"/>
    </row>
    <row r="1769" spans="19:31" ht="15">
      <c r="S1769" s="50"/>
      <c r="T1769" s="50"/>
      <c r="U1769" s="50"/>
      <c r="V1769" s="50"/>
      <c r="W1769" s="50"/>
      <c r="X1769" s="50"/>
      <c r="Y1769" s="50"/>
      <c r="Z1769" s="50"/>
      <c r="AA1769" s="50"/>
      <c r="AB1769" s="50"/>
      <c r="AC1769" s="50"/>
      <c r="AD1769" s="50"/>
      <c r="AE1769" s="50"/>
    </row>
    <row r="1770" spans="19:31" ht="15">
      <c r="S1770" s="50"/>
      <c r="T1770" s="50"/>
      <c r="U1770" s="50"/>
      <c r="V1770" s="50"/>
      <c r="W1770" s="50"/>
      <c r="X1770" s="50"/>
      <c r="Y1770" s="50"/>
      <c r="Z1770" s="50"/>
      <c r="AA1770" s="50"/>
      <c r="AB1770" s="50"/>
      <c r="AC1770" s="50"/>
      <c r="AD1770" s="50"/>
      <c r="AE1770" s="50"/>
    </row>
    <row r="1771" spans="19:31" ht="15">
      <c r="S1771" s="50"/>
      <c r="T1771" s="50"/>
      <c r="U1771" s="50"/>
      <c r="V1771" s="50"/>
      <c r="W1771" s="50"/>
      <c r="X1771" s="50"/>
      <c r="Y1771" s="50"/>
      <c r="Z1771" s="50"/>
      <c r="AA1771" s="50"/>
      <c r="AB1771" s="50"/>
      <c r="AC1771" s="50"/>
      <c r="AD1771" s="50"/>
      <c r="AE1771" s="50"/>
    </row>
    <row r="1772" spans="19:31" ht="15">
      <c r="S1772" s="50"/>
      <c r="T1772" s="50"/>
      <c r="U1772" s="50"/>
      <c r="V1772" s="50"/>
      <c r="W1772" s="50"/>
      <c r="X1772" s="50"/>
      <c r="Y1772" s="50"/>
      <c r="Z1772" s="50"/>
      <c r="AA1772" s="50"/>
      <c r="AB1772" s="50"/>
      <c r="AC1772" s="50"/>
      <c r="AD1772" s="50"/>
      <c r="AE1772" s="50"/>
    </row>
    <row r="1773" spans="19:31" ht="15">
      <c r="S1773" s="50"/>
      <c r="T1773" s="50"/>
      <c r="U1773" s="50"/>
      <c r="V1773" s="50"/>
      <c r="W1773" s="50"/>
      <c r="X1773" s="50"/>
      <c r="Y1773" s="50"/>
      <c r="Z1773" s="50"/>
      <c r="AA1773" s="50"/>
      <c r="AB1773" s="50"/>
      <c r="AC1773" s="50"/>
      <c r="AD1773" s="50"/>
      <c r="AE1773" s="50"/>
    </row>
    <row r="1774" spans="19:31" ht="15">
      <c r="S1774" s="50"/>
      <c r="T1774" s="50"/>
      <c r="U1774" s="50"/>
      <c r="V1774" s="50"/>
      <c r="W1774" s="50"/>
      <c r="X1774" s="50"/>
      <c r="Y1774" s="50"/>
      <c r="Z1774" s="50"/>
      <c r="AA1774" s="50"/>
      <c r="AB1774" s="50"/>
      <c r="AC1774" s="50"/>
      <c r="AD1774" s="50"/>
      <c r="AE1774" s="50"/>
    </row>
    <row r="1775" spans="19:31" ht="15">
      <c r="S1775" s="50"/>
      <c r="T1775" s="50"/>
      <c r="U1775" s="50"/>
      <c r="V1775" s="50"/>
      <c r="W1775" s="50"/>
      <c r="X1775" s="50"/>
      <c r="Y1775" s="50"/>
      <c r="Z1775" s="50"/>
      <c r="AA1775" s="50"/>
      <c r="AB1775" s="50"/>
      <c r="AC1775" s="50"/>
      <c r="AD1775" s="50"/>
      <c r="AE1775" s="50"/>
    </row>
    <row r="1776" spans="19:31" ht="15">
      <c r="S1776" s="50"/>
      <c r="T1776" s="50"/>
      <c r="U1776" s="50"/>
      <c r="V1776" s="50"/>
      <c r="W1776" s="50"/>
      <c r="X1776" s="50"/>
      <c r="Y1776" s="50"/>
      <c r="Z1776" s="50"/>
      <c r="AA1776" s="50"/>
      <c r="AB1776" s="50"/>
      <c r="AC1776" s="50"/>
      <c r="AD1776" s="50"/>
      <c r="AE1776" s="50"/>
    </row>
    <row r="1777" spans="19:31" ht="15">
      <c r="S1777" s="50"/>
      <c r="T1777" s="50"/>
      <c r="U1777" s="50"/>
      <c r="V1777" s="50"/>
      <c r="W1777" s="50"/>
      <c r="X1777" s="50"/>
      <c r="Y1777" s="50"/>
      <c r="Z1777" s="50"/>
      <c r="AA1777" s="50"/>
      <c r="AB1777" s="50"/>
      <c r="AC1777" s="50"/>
      <c r="AD1777" s="50"/>
      <c r="AE1777" s="50"/>
    </row>
    <row r="1778" spans="19:31" ht="15">
      <c r="S1778" s="50"/>
      <c r="T1778" s="50"/>
      <c r="U1778" s="50"/>
      <c r="V1778" s="50"/>
      <c r="W1778" s="50"/>
      <c r="X1778" s="50"/>
      <c r="Y1778" s="50"/>
      <c r="Z1778" s="50"/>
      <c r="AA1778" s="50"/>
      <c r="AB1778" s="50"/>
      <c r="AC1778" s="50"/>
      <c r="AD1778" s="50"/>
      <c r="AE1778" s="50"/>
    </row>
    <row r="1779" spans="19:31" ht="15">
      <c r="S1779" s="50"/>
      <c r="T1779" s="50"/>
      <c r="U1779" s="50"/>
      <c r="V1779" s="50"/>
      <c r="W1779" s="50"/>
      <c r="X1779" s="50"/>
      <c r="Y1779" s="50"/>
      <c r="Z1779" s="50"/>
      <c r="AA1779" s="50"/>
      <c r="AB1779" s="50"/>
      <c r="AC1779" s="50"/>
      <c r="AD1779" s="50"/>
      <c r="AE1779" s="50"/>
    </row>
    <row r="1780" spans="19:31" ht="15">
      <c r="S1780" s="50"/>
      <c r="T1780" s="50"/>
      <c r="U1780" s="50"/>
      <c r="V1780" s="50"/>
      <c r="W1780" s="50"/>
      <c r="X1780" s="50"/>
      <c r="Y1780" s="50"/>
      <c r="Z1780" s="50"/>
      <c r="AA1780" s="50"/>
      <c r="AB1780" s="50"/>
      <c r="AC1780" s="50"/>
      <c r="AD1780" s="50"/>
      <c r="AE1780" s="50"/>
    </row>
    <row r="1781" spans="19:31" ht="15">
      <c r="S1781" s="50"/>
      <c r="T1781" s="50"/>
      <c r="U1781" s="50"/>
      <c r="V1781" s="50"/>
      <c r="W1781" s="50"/>
      <c r="X1781" s="50"/>
      <c r="Y1781" s="50"/>
      <c r="Z1781" s="50"/>
      <c r="AA1781" s="50"/>
      <c r="AB1781" s="50"/>
      <c r="AC1781" s="50"/>
      <c r="AD1781" s="50"/>
      <c r="AE1781" s="50"/>
    </row>
    <row r="1782" spans="19:31" ht="15">
      <c r="S1782" s="50"/>
      <c r="T1782" s="50"/>
      <c r="U1782" s="50"/>
      <c r="V1782" s="50"/>
      <c r="W1782" s="50"/>
      <c r="X1782" s="50"/>
      <c r="Y1782" s="50"/>
      <c r="Z1782" s="50"/>
      <c r="AA1782" s="50"/>
      <c r="AB1782" s="50"/>
      <c r="AC1782" s="50"/>
      <c r="AD1782" s="50"/>
      <c r="AE1782" s="50"/>
    </row>
    <row r="1783" spans="19:31" ht="15">
      <c r="S1783" s="50"/>
      <c r="T1783" s="50"/>
      <c r="U1783" s="50"/>
      <c r="V1783" s="50"/>
      <c r="W1783" s="50"/>
      <c r="X1783" s="50"/>
      <c r="Y1783" s="50"/>
      <c r="Z1783" s="50"/>
      <c r="AA1783" s="50"/>
      <c r="AB1783" s="50"/>
      <c r="AC1783" s="50"/>
      <c r="AD1783" s="50"/>
      <c r="AE1783" s="50"/>
    </row>
    <row r="1784" spans="19:31" ht="15">
      <c r="S1784" s="50"/>
      <c r="T1784" s="50"/>
      <c r="U1784" s="50"/>
      <c r="V1784" s="50"/>
      <c r="W1784" s="50"/>
      <c r="X1784" s="50"/>
      <c r="Y1784" s="50"/>
      <c r="Z1784" s="50"/>
      <c r="AA1784" s="50"/>
      <c r="AB1784" s="50"/>
      <c r="AC1784" s="50"/>
      <c r="AD1784" s="50"/>
      <c r="AE1784" s="50"/>
    </row>
    <row r="1785" spans="19:31" ht="15">
      <c r="S1785" s="50"/>
      <c r="T1785" s="50"/>
      <c r="U1785" s="50"/>
      <c r="V1785" s="50"/>
      <c r="W1785" s="50"/>
      <c r="X1785" s="50"/>
      <c r="Y1785" s="50"/>
      <c r="Z1785" s="50"/>
      <c r="AA1785" s="50"/>
      <c r="AB1785" s="50"/>
      <c r="AC1785" s="50"/>
      <c r="AD1785" s="50"/>
      <c r="AE1785" s="50"/>
    </row>
    <row r="1786" spans="19:31" ht="15">
      <c r="S1786" s="50"/>
      <c r="T1786" s="50"/>
      <c r="U1786" s="50"/>
      <c r="V1786" s="50"/>
      <c r="W1786" s="50"/>
      <c r="X1786" s="50"/>
      <c r="Y1786" s="50"/>
      <c r="Z1786" s="50"/>
      <c r="AA1786" s="50"/>
      <c r="AB1786" s="50"/>
      <c r="AC1786" s="50"/>
      <c r="AD1786" s="50"/>
      <c r="AE1786" s="50"/>
    </row>
    <row r="1787" spans="19:31" ht="15">
      <c r="S1787" s="50"/>
      <c r="T1787" s="50"/>
      <c r="U1787" s="50"/>
      <c r="V1787" s="50"/>
      <c r="W1787" s="50"/>
      <c r="X1787" s="50"/>
      <c r="Y1787" s="50"/>
      <c r="Z1787" s="50"/>
      <c r="AA1787" s="50"/>
      <c r="AB1787" s="50"/>
      <c r="AC1787" s="50"/>
      <c r="AD1787" s="50"/>
      <c r="AE1787" s="50"/>
    </row>
    <row r="1788" spans="19:31" ht="15">
      <c r="S1788" s="50"/>
      <c r="T1788" s="50"/>
      <c r="U1788" s="50"/>
      <c r="V1788" s="50"/>
      <c r="W1788" s="50"/>
      <c r="X1788" s="50"/>
      <c r="Y1788" s="50"/>
      <c r="Z1788" s="50"/>
      <c r="AA1788" s="50"/>
      <c r="AB1788" s="50"/>
      <c r="AC1788" s="50"/>
      <c r="AD1788" s="50"/>
      <c r="AE1788" s="50"/>
    </row>
    <row r="1789" spans="19:31" ht="15">
      <c r="S1789" s="50"/>
      <c r="T1789" s="50"/>
      <c r="U1789" s="50"/>
      <c r="V1789" s="50"/>
      <c r="W1789" s="50"/>
      <c r="X1789" s="50"/>
      <c r="Y1789" s="50"/>
      <c r="Z1789" s="50"/>
      <c r="AA1789" s="50"/>
      <c r="AB1789" s="50"/>
      <c r="AC1789" s="50"/>
      <c r="AD1789" s="50"/>
      <c r="AE1789" s="50"/>
    </row>
    <row r="1790" spans="19:31" ht="15">
      <c r="S1790" s="50"/>
      <c r="T1790" s="50"/>
      <c r="U1790" s="50"/>
      <c r="V1790" s="50"/>
      <c r="W1790" s="50"/>
      <c r="X1790" s="50"/>
      <c r="Y1790" s="50"/>
      <c r="Z1790" s="50"/>
      <c r="AA1790" s="50"/>
      <c r="AB1790" s="50"/>
      <c r="AC1790" s="50"/>
      <c r="AD1790" s="50"/>
      <c r="AE1790" s="50"/>
    </row>
    <row r="1791" spans="19:31" ht="15">
      <c r="S1791" s="50"/>
      <c r="T1791" s="50"/>
      <c r="U1791" s="50"/>
      <c r="V1791" s="50"/>
      <c r="W1791" s="50"/>
      <c r="X1791" s="50"/>
      <c r="Y1791" s="50"/>
      <c r="Z1791" s="50"/>
      <c r="AA1791" s="50"/>
      <c r="AB1791" s="50"/>
      <c r="AC1791" s="50"/>
      <c r="AD1791" s="50"/>
      <c r="AE1791" s="50"/>
    </row>
    <row r="1792" spans="19:31" ht="15">
      <c r="S1792" s="50"/>
      <c r="T1792" s="50"/>
      <c r="U1792" s="50"/>
      <c r="V1792" s="50"/>
      <c r="W1792" s="50"/>
      <c r="X1792" s="50"/>
      <c r="Y1792" s="50"/>
      <c r="Z1792" s="50"/>
      <c r="AA1792" s="50"/>
      <c r="AB1792" s="50"/>
      <c r="AC1792" s="50"/>
      <c r="AD1792" s="50"/>
      <c r="AE1792" s="50"/>
    </row>
    <row r="1793" spans="19:31" ht="15">
      <c r="S1793" s="50"/>
      <c r="T1793" s="50"/>
      <c r="U1793" s="50"/>
      <c r="V1793" s="50"/>
      <c r="W1793" s="50"/>
      <c r="X1793" s="50"/>
      <c r="Y1793" s="50"/>
      <c r="Z1793" s="50"/>
      <c r="AA1793" s="50"/>
      <c r="AB1793" s="50"/>
      <c r="AC1793" s="50"/>
      <c r="AD1793" s="50"/>
      <c r="AE1793" s="50"/>
    </row>
    <row r="1794" spans="19:31" ht="15">
      <c r="S1794" s="50"/>
      <c r="T1794" s="50"/>
      <c r="U1794" s="50"/>
      <c r="V1794" s="50"/>
      <c r="W1794" s="50"/>
      <c r="X1794" s="50"/>
      <c r="Y1794" s="50"/>
      <c r="Z1794" s="50"/>
      <c r="AA1794" s="50"/>
      <c r="AB1794" s="50"/>
      <c r="AC1794" s="50"/>
      <c r="AD1794" s="50"/>
      <c r="AE1794" s="50"/>
    </row>
    <row r="1795" spans="19:31" ht="15">
      <c r="S1795" s="50"/>
      <c r="T1795" s="50"/>
      <c r="U1795" s="50"/>
      <c r="V1795" s="50"/>
      <c r="W1795" s="50"/>
      <c r="X1795" s="50"/>
      <c r="Y1795" s="50"/>
      <c r="Z1795" s="50"/>
      <c r="AA1795" s="50"/>
      <c r="AB1795" s="50"/>
      <c r="AC1795" s="50"/>
      <c r="AD1795" s="50"/>
      <c r="AE1795" s="50"/>
    </row>
    <row r="1796" spans="19:31" ht="15">
      <c r="S1796" s="50"/>
      <c r="T1796" s="50"/>
      <c r="U1796" s="50"/>
      <c r="V1796" s="50"/>
      <c r="W1796" s="50"/>
      <c r="X1796" s="50"/>
      <c r="Y1796" s="50"/>
      <c r="Z1796" s="50"/>
      <c r="AA1796" s="50"/>
      <c r="AB1796" s="50"/>
      <c r="AC1796" s="50"/>
      <c r="AD1796" s="50"/>
      <c r="AE1796" s="50"/>
    </row>
    <row r="1797" spans="19:31" ht="15">
      <c r="S1797" s="50"/>
      <c r="T1797" s="50"/>
      <c r="U1797" s="50"/>
      <c r="V1797" s="50"/>
      <c r="W1797" s="50"/>
      <c r="X1797" s="50"/>
      <c r="Y1797" s="50"/>
      <c r="Z1797" s="50"/>
      <c r="AA1797" s="50"/>
      <c r="AB1797" s="50"/>
      <c r="AC1797" s="50"/>
      <c r="AD1797" s="50"/>
      <c r="AE1797" s="50"/>
    </row>
    <row r="1798" spans="19:31" ht="15">
      <c r="S1798" s="50"/>
      <c r="T1798" s="50"/>
      <c r="U1798" s="50"/>
      <c r="V1798" s="50"/>
      <c r="W1798" s="50"/>
      <c r="X1798" s="50"/>
      <c r="Y1798" s="50"/>
      <c r="Z1798" s="50"/>
      <c r="AA1798" s="50"/>
      <c r="AB1798" s="50"/>
      <c r="AC1798" s="50"/>
      <c r="AD1798" s="50"/>
      <c r="AE1798" s="50"/>
    </row>
    <row r="1799" spans="19:31" ht="15">
      <c r="S1799" s="50"/>
      <c r="T1799" s="50"/>
      <c r="U1799" s="50"/>
      <c r="V1799" s="50"/>
      <c r="W1799" s="50"/>
      <c r="X1799" s="50"/>
      <c r="Y1799" s="50"/>
      <c r="Z1799" s="50"/>
      <c r="AA1799" s="50"/>
      <c r="AB1799" s="50"/>
      <c r="AC1799" s="50"/>
      <c r="AD1799" s="50"/>
      <c r="AE1799" s="50"/>
    </row>
    <row r="1800" spans="19:31" ht="15">
      <c r="S1800" s="50"/>
      <c r="T1800" s="50"/>
      <c r="U1800" s="50"/>
      <c r="V1800" s="50"/>
      <c r="W1800" s="50"/>
      <c r="X1800" s="50"/>
      <c r="Y1800" s="50"/>
      <c r="Z1800" s="50"/>
      <c r="AA1800" s="50"/>
      <c r="AB1800" s="50"/>
      <c r="AC1800" s="50"/>
      <c r="AD1800" s="50"/>
      <c r="AE1800" s="50"/>
    </row>
    <row r="1801" spans="19:31" ht="15">
      <c r="S1801" s="50"/>
      <c r="T1801" s="50"/>
      <c r="U1801" s="50"/>
      <c r="V1801" s="50"/>
      <c r="W1801" s="50"/>
      <c r="X1801" s="50"/>
      <c r="Y1801" s="50"/>
      <c r="Z1801" s="50"/>
      <c r="AA1801" s="50"/>
      <c r="AB1801" s="50"/>
      <c r="AC1801" s="50"/>
      <c r="AD1801" s="50"/>
      <c r="AE1801" s="50"/>
    </row>
    <row r="1802" spans="19:31" ht="15">
      <c r="S1802" s="50"/>
      <c r="T1802" s="50"/>
      <c r="U1802" s="50"/>
      <c r="V1802" s="50"/>
      <c r="W1802" s="50"/>
      <c r="X1802" s="50"/>
      <c r="Y1802" s="50"/>
      <c r="Z1802" s="50"/>
      <c r="AA1802" s="50"/>
      <c r="AB1802" s="50"/>
      <c r="AC1802" s="50"/>
      <c r="AD1802" s="50"/>
      <c r="AE1802" s="50"/>
    </row>
    <row r="1803" spans="19:31" ht="15">
      <c r="S1803" s="50"/>
      <c r="T1803" s="50"/>
      <c r="U1803" s="50"/>
      <c r="V1803" s="50"/>
      <c r="W1803" s="50"/>
      <c r="X1803" s="50"/>
      <c r="Y1803" s="50"/>
      <c r="Z1803" s="50"/>
      <c r="AA1803" s="50"/>
      <c r="AB1803" s="50"/>
      <c r="AC1803" s="50"/>
      <c r="AD1803" s="50"/>
      <c r="AE1803" s="50"/>
    </row>
    <row r="1804" spans="19:31" ht="15">
      <c r="S1804" s="50"/>
      <c r="T1804" s="50"/>
      <c r="U1804" s="50"/>
      <c r="V1804" s="50"/>
      <c r="W1804" s="50"/>
      <c r="X1804" s="50"/>
      <c r="Y1804" s="50"/>
      <c r="Z1804" s="50"/>
      <c r="AA1804" s="50"/>
      <c r="AB1804" s="50"/>
      <c r="AC1804" s="50"/>
      <c r="AD1804" s="50"/>
      <c r="AE1804" s="50"/>
    </row>
    <row r="1805" spans="19:31" ht="15">
      <c r="S1805" s="50"/>
      <c r="T1805" s="50"/>
      <c r="U1805" s="50"/>
      <c r="V1805" s="50"/>
      <c r="W1805" s="50"/>
      <c r="X1805" s="50"/>
      <c r="Y1805" s="50"/>
      <c r="Z1805" s="50"/>
      <c r="AA1805" s="50"/>
      <c r="AB1805" s="50"/>
      <c r="AC1805" s="50"/>
      <c r="AD1805" s="50"/>
      <c r="AE1805" s="50"/>
    </row>
    <row r="1806" spans="19:31" ht="15">
      <c r="S1806" s="50"/>
      <c r="T1806" s="50"/>
      <c r="U1806" s="50"/>
      <c r="V1806" s="50"/>
      <c r="W1806" s="50"/>
      <c r="X1806" s="50"/>
      <c r="Y1806" s="50"/>
      <c r="Z1806" s="50"/>
      <c r="AA1806" s="50"/>
      <c r="AB1806" s="50"/>
      <c r="AC1806" s="50"/>
      <c r="AD1806" s="50"/>
      <c r="AE1806" s="50"/>
    </row>
    <row r="1807" spans="19:31" ht="15">
      <c r="S1807" s="50"/>
      <c r="T1807" s="50"/>
      <c r="U1807" s="50"/>
      <c r="V1807" s="50"/>
      <c r="W1807" s="50"/>
      <c r="X1807" s="50"/>
      <c r="Y1807" s="50"/>
      <c r="Z1807" s="50"/>
      <c r="AA1807" s="50"/>
      <c r="AB1807" s="50"/>
      <c r="AC1807" s="50"/>
      <c r="AD1807" s="50"/>
      <c r="AE1807" s="50"/>
    </row>
    <row r="1808" spans="19:31" ht="15">
      <c r="S1808" s="50"/>
      <c r="T1808" s="50"/>
      <c r="U1808" s="50"/>
      <c r="V1808" s="50"/>
      <c r="W1808" s="50"/>
      <c r="X1808" s="50"/>
      <c r="Y1808" s="50"/>
      <c r="Z1808" s="50"/>
      <c r="AA1808" s="50"/>
      <c r="AB1808" s="50"/>
      <c r="AC1808" s="50"/>
      <c r="AD1808" s="50"/>
      <c r="AE1808" s="50"/>
    </row>
    <row r="1809" spans="19:31" ht="15">
      <c r="S1809" s="50"/>
      <c r="T1809" s="50"/>
      <c r="U1809" s="50"/>
      <c r="V1809" s="50"/>
      <c r="W1809" s="50"/>
      <c r="X1809" s="50"/>
      <c r="Y1809" s="50"/>
      <c r="Z1809" s="50"/>
      <c r="AA1809" s="50"/>
      <c r="AB1809" s="50"/>
      <c r="AC1809" s="50"/>
      <c r="AD1809" s="50"/>
      <c r="AE1809" s="50"/>
    </row>
    <row r="1810" spans="19:31" ht="15">
      <c r="S1810" s="50"/>
      <c r="T1810" s="50"/>
      <c r="U1810" s="50"/>
      <c r="V1810" s="50"/>
      <c r="W1810" s="50"/>
      <c r="X1810" s="50"/>
      <c r="Y1810" s="50"/>
      <c r="Z1810" s="50"/>
      <c r="AA1810" s="50"/>
      <c r="AB1810" s="50"/>
      <c r="AC1810" s="50"/>
      <c r="AD1810" s="50"/>
      <c r="AE1810" s="50"/>
    </row>
    <row r="1811" spans="19:31" ht="15">
      <c r="S1811" s="50"/>
      <c r="T1811" s="50"/>
      <c r="U1811" s="50"/>
      <c r="V1811" s="50"/>
      <c r="W1811" s="50"/>
      <c r="X1811" s="50"/>
      <c r="Y1811" s="50"/>
      <c r="Z1811" s="50"/>
      <c r="AA1811" s="50"/>
      <c r="AB1811" s="50"/>
      <c r="AC1811" s="50"/>
      <c r="AD1811" s="50"/>
      <c r="AE1811" s="50"/>
    </row>
    <row r="1812" spans="19:31" ht="15">
      <c r="S1812" s="50"/>
      <c r="T1812" s="50"/>
      <c r="U1812" s="50"/>
      <c r="V1812" s="50"/>
      <c r="W1812" s="50"/>
      <c r="X1812" s="50"/>
      <c r="Y1812" s="50"/>
      <c r="Z1812" s="50"/>
      <c r="AA1812" s="50"/>
      <c r="AB1812" s="50"/>
      <c r="AC1812" s="50"/>
      <c r="AD1812" s="50"/>
      <c r="AE1812" s="50"/>
    </row>
    <row r="1813" spans="19:31" ht="15">
      <c r="S1813" s="50"/>
      <c r="T1813" s="50"/>
      <c r="U1813" s="50"/>
      <c r="V1813" s="50"/>
      <c r="W1813" s="50"/>
      <c r="X1813" s="50"/>
      <c r="Y1813" s="50"/>
      <c r="Z1813" s="50"/>
      <c r="AA1813" s="50"/>
      <c r="AB1813" s="50"/>
      <c r="AC1813" s="50"/>
      <c r="AD1813" s="50"/>
      <c r="AE1813" s="50"/>
    </row>
    <row r="1814" spans="19:31" ht="15">
      <c r="S1814" s="50"/>
      <c r="T1814" s="50"/>
      <c r="U1814" s="50"/>
      <c r="V1814" s="50"/>
      <c r="W1814" s="50"/>
      <c r="X1814" s="50"/>
      <c r="Y1814" s="50"/>
      <c r="Z1814" s="50"/>
      <c r="AA1814" s="50"/>
      <c r="AB1814" s="50"/>
      <c r="AC1814" s="50"/>
      <c r="AD1814" s="50"/>
      <c r="AE1814" s="50"/>
    </row>
    <row r="1815" spans="19:31" ht="15">
      <c r="S1815" s="50"/>
      <c r="T1815" s="50"/>
      <c r="U1815" s="50"/>
      <c r="V1815" s="50"/>
      <c r="W1815" s="50"/>
      <c r="X1815" s="50"/>
      <c r="Y1815" s="50"/>
      <c r="Z1815" s="50"/>
      <c r="AA1815" s="50"/>
      <c r="AB1815" s="50"/>
      <c r="AC1815" s="50"/>
      <c r="AD1815" s="50"/>
      <c r="AE1815" s="50"/>
    </row>
    <row r="1816" spans="19:31" ht="15">
      <c r="S1816" s="50"/>
      <c r="T1816" s="50"/>
      <c r="U1816" s="50"/>
      <c r="V1816" s="50"/>
      <c r="W1816" s="50"/>
      <c r="X1816" s="50"/>
      <c r="Y1816" s="50"/>
      <c r="Z1816" s="50"/>
      <c r="AA1816" s="50"/>
      <c r="AB1816" s="50"/>
      <c r="AC1816" s="50"/>
      <c r="AD1816" s="50"/>
      <c r="AE1816" s="50"/>
    </row>
    <row r="1817" spans="19:31" ht="15">
      <c r="S1817" s="50"/>
      <c r="T1817" s="50"/>
      <c r="U1817" s="50"/>
      <c r="V1817" s="50"/>
      <c r="W1817" s="50"/>
      <c r="X1817" s="50"/>
      <c r="Y1817" s="50"/>
      <c r="Z1817" s="50"/>
      <c r="AA1817" s="50"/>
      <c r="AB1817" s="50"/>
      <c r="AC1817" s="50"/>
      <c r="AD1817" s="50"/>
      <c r="AE1817" s="50"/>
    </row>
    <row r="1818" spans="19:31" ht="15">
      <c r="S1818" s="50"/>
      <c r="T1818" s="50"/>
      <c r="U1818" s="50"/>
      <c r="V1818" s="50"/>
      <c r="W1818" s="50"/>
      <c r="X1818" s="50"/>
      <c r="Y1818" s="50"/>
      <c r="Z1818" s="50"/>
      <c r="AA1818" s="50"/>
      <c r="AB1818" s="50"/>
      <c r="AC1818" s="50"/>
      <c r="AD1818" s="50"/>
      <c r="AE1818" s="50"/>
    </row>
    <row r="1819" spans="19:31" ht="15">
      <c r="S1819" s="50"/>
      <c r="T1819" s="50"/>
      <c r="U1819" s="50"/>
      <c r="V1819" s="50"/>
      <c r="W1819" s="50"/>
      <c r="X1819" s="50"/>
      <c r="Y1819" s="50"/>
      <c r="Z1819" s="50"/>
      <c r="AA1819" s="50"/>
      <c r="AB1819" s="50"/>
      <c r="AC1819" s="50"/>
      <c r="AD1819" s="50"/>
      <c r="AE1819" s="50"/>
    </row>
  </sheetData>
  <mergeCells count="892">
    <mergeCell ref="A1:D3"/>
    <mergeCell ref="E1:AZ1"/>
    <mergeCell ref="E2:AZ2"/>
    <mergeCell ref="E3:AE3"/>
    <mergeCell ref="AF3:AZ3"/>
    <mergeCell ref="A4:D4"/>
    <mergeCell ref="E4:AZ4"/>
    <mergeCell ref="G8:T8"/>
    <mergeCell ref="U8:AG8"/>
    <mergeCell ref="AH8:AL8"/>
    <mergeCell ref="AM8:AN8"/>
    <mergeCell ref="AO8:AY8"/>
    <mergeCell ref="AZ8:AZ9"/>
    <mergeCell ref="A5:D5"/>
    <mergeCell ref="E5:AZ5"/>
    <mergeCell ref="A6:D6"/>
    <mergeCell ref="E6:AZ6"/>
    <mergeCell ref="A7:AZ7"/>
    <mergeCell ref="A8:A9"/>
    <mergeCell ref="B8:B9"/>
    <mergeCell ref="C8:C9"/>
    <mergeCell ref="D8:D9"/>
    <mergeCell ref="E8:E9"/>
    <mergeCell ref="AV10:AV15"/>
    <mergeCell ref="AW10:AW15"/>
    <mergeCell ref="AX10:AX15"/>
    <mergeCell ref="AY10:AY15"/>
    <mergeCell ref="AZ10:AZ15"/>
    <mergeCell ref="C16:C21"/>
    <mergeCell ref="AG16:AG21"/>
    <mergeCell ref="AH16:AH21"/>
    <mergeCell ref="AI16:AI21"/>
    <mergeCell ref="AJ16:AJ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C10:C15"/>
    <mergeCell ref="AG10:AG15"/>
    <mergeCell ref="AW16:AW21"/>
    <mergeCell ref="AX16:AX21"/>
    <mergeCell ref="AY16:AY21"/>
    <mergeCell ref="AZ16:AZ21"/>
    <mergeCell ref="C22:C27"/>
    <mergeCell ref="AG22:AG27"/>
    <mergeCell ref="AH22:AH27"/>
    <mergeCell ref="AI22:AI27"/>
    <mergeCell ref="AJ22:AJ27"/>
    <mergeCell ref="AK22:AK27"/>
    <mergeCell ref="AQ16:AQ21"/>
    <mergeCell ref="AR16:AR21"/>
    <mergeCell ref="AS16:AS21"/>
    <mergeCell ref="AT16:AT21"/>
    <mergeCell ref="AU16:AU21"/>
    <mergeCell ref="AV16:AV21"/>
    <mergeCell ref="AK16:AK21"/>
    <mergeCell ref="AL16:AL21"/>
    <mergeCell ref="AM16:AM21"/>
    <mergeCell ref="AN16:AN21"/>
    <mergeCell ref="AO16:AO21"/>
    <mergeCell ref="AP16:AP21"/>
    <mergeCell ref="AX22:AX27"/>
    <mergeCell ref="AY22:AY27"/>
    <mergeCell ref="AZ22:AZ27"/>
    <mergeCell ref="C28:C33"/>
    <mergeCell ref="AG28:AG33"/>
    <mergeCell ref="AH28:AH33"/>
    <mergeCell ref="AI28:AI33"/>
    <mergeCell ref="AJ28:AJ33"/>
    <mergeCell ref="AK28:AK33"/>
    <mergeCell ref="AL28:AL33"/>
    <mergeCell ref="AR22:AR27"/>
    <mergeCell ref="AS22:AS27"/>
    <mergeCell ref="AT22:AT27"/>
    <mergeCell ref="AU22:AU27"/>
    <mergeCell ref="AV22:AV27"/>
    <mergeCell ref="AW22:AW27"/>
    <mergeCell ref="AL22:AL27"/>
    <mergeCell ref="AM22:AM27"/>
    <mergeCell ref="AN22:AN27"/>
    <mergeCell ref="AO22:AO27"/>
    <mergeCell ref="AP22:AP27"/>
    <mergeCell ref="AQ22:AQ27"/>
    <mergeCell ref="AY28:AY33"/>
    <mergeCell ref="AZ28:AZ33"/>
    <mergeCell ref="AT28:AT33"/>
    <mergeCell ref="AU28:AU33"/>
    <mergeCell ref="C34:C39"/>
    <mergeCell ref="AG34:AG39"/>
    <mergeCell ref="AH34:AH39"/>
    <mergeCell ref="AI34:AI39"/>
    <mergeCell ref="AJ34:AJ39"/>
    <mergeCell ref="AK34:AK39"/>
    <mergeCell ref="AL34:AL39"/>
    <mergeCell ref="AM34:AM39"/>
    <mergeCell ref="AS28:AS33"/>
    <mergeCell ref="AV28:AV33"/>
    <mergeCell ref="AW28:AW33"/>
    <mergeCell ref="AX28:AX33"/>
    <mergeCell ref="AM28:AM33"/>
    <mergeCell ref="AN28:AN33"/>
    <mergeCell ref="AO28:AO33"/>
    <mergeCell ref="AP28:AP33"/>
    <mergeCell ref="AQ28:AQ33"/>
    <mergeCell ref="AR28:AR33"/>
    <mergeCell ref="AZ34:AZ39"/>
    <mergeCell ref="C40:C45"/>
    <mergeCell ref="AG40:AG45"/>
    <mergeCell ref="AH40:AH45"/>
    <mergeCell ref="AI40:AI45"/>
    <mergeCell ref="AJ40:AJ45"/>
    <mergeCell ref="AK40:AK45"/>
    <mergeCell ref="AL40:AL45"/>
    <mergeCell ref="AM40:AM45"/>
    <mergeCell ref="AN40:AN45"/>
    <mergeCell ref="AT34:AT39"/>
    <mergeCell ref="AU34:AU39"/>
    <mergeCell ref="AV34:AV39"/>
    <mergeCell ref="AW34:AW39"/>
    <mergeCell ref="AX34:AX39"/>
    <mergeCell ref="AY34:AY39"/>
    <mergeCell ref="AN34:AN39"/>
    <mergeCell ref="AO34:AO39"/>
    <mergeCell ref="AP34:AP39"/>
    <mergeCell ref="AQ34:AQ39"/>
    <mergeCell ref="AR34:AR39"/>
    <mergeCell ref="AS34:AS39"/>
    <mergeCell ref="AU40:AU45"/>
    <mergeCell ref="AV40:AV45"/>
    <mergeCell ref="AW40:AW45"/>
    <mergeCell ref="AX40:AX45"/>
    <mergeCell ref="AY40:AY45"/>
    <mergeCell ref="AZ40:AZ45"/>
    <mergeCell ref="AO40:AO45"/>
    <mergeCell ref="AP40:AP45"/>
    <mergeCell ref="AQ40:AQ45"/>
    <mergeCell ref="AR40:AR45"/>
    <mergeCell ref="AS40:AS45"/>
    <mergeCell ref="AT40:AT45"/>
    <mergeCell ref="AV46:AV51"/>
    <mergeCell ref="AW46:AW51"/>
    <mergeCell ref="AX46:AX51"/>
    <mergeCell ref="AY46:AY51"/>
    <mergeCell ref="AZ46:AZ51"/>
    <mergeCell ref="C52:C57"/>
    <mergeCell ref="AG52:AG57"/>
    <mergeCell ref="AH52:AH57"/>
    <mergeCell ref="AI52:AI57"/>
    <mergeCell ref="AJ52:AJ57"/>
    <mergeCell ref="AP46:AP51"/>
    <mergeCell ref="AQ46:AQ51"/>
    <mergeCell ref="AR46:AR51"/>
    <mergeCell ref="AS46:AS51"/>
    <mergeCell ref="AT46:AT51"/>
    <mergeCell ref="AU46:AU51"/>
    <mergeCell ref="AJ46:AJ51"/>
    <mergeCell ref="AK46:AK51"/>
    <mergeCell ref="AL46:AL51"/>
    <mergeCell ref="AM46:AM51"/>
    <mergeCell ref="AN46:AN51"/>
    <mergeCell ref="AO46:AO51"/>
    <mergeCell ref="C46:C51"/>
    <mergeCell ref="AG46:AG51"/>
    <mergeCell ref="AW52:AW57"/>
    <mergeCell ref="AX52:AX57"/>
    <mergeCell ref="AY52:AY57"/>
    <mergeCell ref="AZ52:AZ57"/>
    <mergeCell ref="C58:C63"/>
    <mergeCell ref="AG58:AG63"/>
    <mergeCell ref="AH58:AH63"/>
    <mergeCell ref="AI58:AI63"/>
    <mergeCell ref="AJ58:AJ63"/>
    <mergeCell ref="AK58:AK63"/>
    <mergeCell ref="AQ52:AQ57"/>
    <mergeCell ref="AR52:AR57"/>
    <mergeCell ref="AS52:AS57"/>
    <mergeCell ref="AT52:AT57"/>
    <mergeCell ref="AU52:AU57"/>
    <mergeCell ref="AV52:AV57"/>
    <mergeCell ref="AK52:AK57"/>
    <mergeCell ref="AL52:AL57"/>
    <mergeCell ref="AM52:AM57"/>
    <mergeCell ref="AN52:AN57"/>
    <mergeCell ref="AO52:AO57"/>
    <mergeCell ref="AP52:AP57"/>
    <mergeCell ref="AX58:AX63"/>
    <mergeCell ref="AY58:AY63"/>
    <mergeCell ref="AZ58:AZ63"/>
    <mergeCell ref="C64:C69"/>
    <mergeCell ref="AG64:AG69"/>
    <mergeCell ref="AH64:AH69"/>
    <mergeCell ref="AI64:AI69"/>
    <mergeCell ref="AJ64:AJ69"/>
    <mergeCell ref="AK64:AK69"/>
    <mergeCell ref="AL64:AL69"/>
    <mergeCell ref="AR58:AR63"/>
    <mergeCell ref="AS58:AS63"/>
    <mergeCell ref="AT58:AT63"/>
    <mergeCell ref="AU58:AU63"/>
    <mergeCell ref="AV58:AV63"/>
    <mergeCell ref="AW58:AW63"/>
    <mergeCell ref="AL58:AL63"/>
    <mergeCell ref="AM58:AM63"/>
    <mergeCell ref="AN58:AN63"/>
    <mergeCell ref="AO58:AO63"/>
    <mergeCell ref="AP58:AP63"/>
    <mergeCell ref="AQ58:AQ63"/>
    <mergeCell ref="AY64:AY69"/>
    <mergeCell ref="AZ64:AZ69"/>
    <mergeCell ref="AT64:AT69"/>
    <mergeCell ref="AU64:AU69"/>
    <mergeCell ref="C70:C75"/>
    <mergeCell ref="AG70:AG75"/>
    <mergeCell ref="AH70:AH75"/>
    <mergeCell ref="AI70:AI75"/>
    <mergeCell ref="AJ70:AJ75"/>
    <mergeCell ref="AK70:AK75"/>
    <mergeCell ref="AL70:AL75"/>
    <mergeCell ref="AM70:AM75"/>
    <mergeCell ref="AS64:AS69"/>
    <mergeCell ref="AV64:AV69"/>
    <mergeCell ref="AW64:AW69"/>
    <mergeCell ref="AX64:AX69"/>
    <mergeCell ref="AM64:AM69"/>
    <mergeCell ref="AN64:AN69"/>
    <mergeCell ref="AO64:AO69"/>
    <mergeCell ref="AP64:AP69"/>
    <mergeCell ref="AQ64:AQ69"/>
    <mergeCell ref="AR64:AR69"/>
    <mergeCell ref="AZ70:AZ75"/>
    <mergeCell ref="C76:C81"/>
    <mergeCell ref="AG76:AG81"/>
    <mergeCell ref="AH76:AH81"/>
    <mergeCell ref="AI76:AI81"/>
    <mergeCell ref="AJ76:AJ81"/>
    <mergeCell ref="AK76:AK81"/>
    <mergeCell ref="AL76:AL81"/>
    <mergeCell ref="AM76:AM81"/>
    <mergeCell ref="AN76:AN81"/>
    <mergeCell ref="AT70:AT75"/>
    <mergeCell ref="AU70:AU75"/>
    <mergeCell ref="AV70:AV75"/>
    <mergeCell ref="AW70:AW75"/>
    <mergeCell ref="AX70:AX75"/>
    <mergeCell ref="AY70:AY75"/>
    <mergeCell ref="AN70:AN75"/>
    <mergeCell ref="AO70:AO75"/>
    <mergeCell ref="AP70:AP75"/>
    <mergeCell ref="AQ70:AQ75"/>
    <mergeCell ref="AR70:AR75"/>
    <mergeCell ref="AS70:AS75"/>
    <mergeCell ref="AW76:AW81"/>
    <mergeCell ref="AX76:AX81"/>
    <mergeCell ref="AY76:AY81"/>
    <mergeCell ref="AZ76:AZ81"/>
    <mergeCell ref="AO76:AO81"/>
    <mergeCell ref="AP76:AP81"/>
    <mergeCell ref="AQ76:AQ81"/>
    <mergeCell ref="AR76:AR81"/>
    <mergeCell ref="AS76:AS81"/>
    <mergeCell ref="AT76:AT81"/>
    <mergeCell ref="AQ82:AQ87"/>
    <mergeCell ref="AX82:AX87"/>
    <mergeCell ref="AY82:AY87"/>
    <mergeCell ref="AZ82:AZ87"/>
    <mergeCell ref="AW82:AW87"/>
    <mergeCell ref="C82:C87"/>
    <mergeCell ref="AG82:AG87"/>
    <mergeCell ref="AH82:AH87"/>
    <mergeCell ref="AI82:AI87"/>
    <mergeCell ref="AJ82:AJ87"/>
    <mergeCell ref="AK82:AK87"/>
    <mergeCell ref="AU76:AU81"/>
    <mergeCell ref="AV76:AV81"/>
    <mergeCell ref="AP88:AP93"/>
    <mergeCell ref="AQ88:AQ93"/>
    <mergeCell ref="AR88:AR93"/>
    <mergeCell ref="C88:C93"/>
    <mergeCell ref="AG88:AG93"/>
    <mergeCell ref="AH88:AH93"/>
    <mergeCell ref="AI88:AI93"/>
    <mergeCell ref="AJ88:AJ93"/>
    <mergeCell ref="AK88:AK93"/>
    <mergeCell ref="AL88:AL93"/>
    <mergeCell ref="AR82:AR87"/>
    <mergeCell ref="AS82:AS87"/>
    <mergeCell ref="AT82:AT87"/>
    <mergeCell ref="AU82:AU87"/>
    <mergeCell ref="AV82:AV87"/>
    <mergeCell ref="AL82:AL87"/>
    <mergeCell ref="AM82:AM87"/>
    <mergeCell ref="AN82:AN87"/>
    <mergeCell ref="AO82:AO87"/>
    <mergeCell ref="AP82:AP87"/>
    <mergeCell ref="AO94:AO99"/>
    <mergeCell ref="AP94:AP99"/>
    <mergeCell ref="AQ94:AQ99"/>
    <mergeCell ref="AR94:AR99"/>
    <mergeCell ref="AS94:AS99"/>
    <mergeCell ref="AY88:AY93"/>
    <mergeCell ref="AZ88:AZ93"/>
    <mergeCell ref="C94:C99"/>
    <mergeCell ref="AG94:AG99"/>
    <mergeCell ref="AH94:AH99"/>
    <mergeCell ref="AI94:AI99"/>
    <mergeCell ref="AJ94:AJ99"/>
    <mergeCell ref="AK94:AK99"/>
    <mergeCell ref="AL94:AL99"/>
    <mergeCell ref="AM94:AM99"/>
    <mergeCell ref="AS88:AS93"/>
    <mergeCell ref="AT88:AT93"/>
    <mergeCell ref="AU88:AU93"/>
    <mergeCell ref="AV88:AV93"/>
    <mergeCell ref="AW88:AW93"/>
    <mergeCell ref="AX88:AX93"/>
    <mergeCell ref="AM88:AM93"/>
    <mergeCell ref="AN88:AN93"/>
    <mergeCell ref="AO88:AO93"/>
    <mergeCell ref="AZ100:AZ105"/>
    <mergeCell ref="AO100:AO105"/>
    <mergeCell ref="AP100:AP105"/>
    <mergeCell ref="AQ100:AQ105"/>
    <mergeCell ref="AR100:AR105"/>
    <mergeCell ref="AS100:AS105"/>
    <mergeCell ref="AT100:AT105"/>
    <mergeCell ref="AZ94:AZ99"/>
    <mergeCell ref="C100:C105"/>
    <mergeCell ref="AG100:AG105"/>
    <mergeCell ref="AH100:AH105"/>
    <mergeCell ref="AI100:AI105"/>
    <mergeCell ref="AJ100:AJ105"/>
    <mergeCell ref="AK100:AK105"/>
    <mergeCell ref="AL100:AL105"/>
    <mergeCell ref="AM100:AM105"/>
    <mergeCell ref="AN100:AN105"/>
    <mergeCell ref="AT94:AT99"/>
    <mergeCell ref="AU94:AU99"/>
    <mergeCell ref="AV94:AV99"/>
    <mergeCell ref="AW94:AW99"/>
    <mergeCell ref="AX94:AX99"/>
    <mergeCell ref="AY94:AY99"/>
    <mergeCell ref="AN94:AN99"/>
    <mergeCell ref="AH106:AH111"/>
    <mergeCell ref="AI106:AI111"/>
    <mergeCell ref="AJ106:AJ111"/>
    <mergeCell ref="AK106:AK111"/>
    <mergeCell ref="AU100:AU105"/>
    <mergeCell ref="AV100:AV105"/>
    <mergeCell ref="AW100:AW105"/>
    <mergeCell ref="AX100:AX105"/>
    <mergeCell ref="AY100:AY105"/>
    <mergeCell ref="AX106:AX111"/>
    <mergeCell ref="AY106:AY111"/>
    <mergeCell ref="AZ106:AZ111"/>
    <mergeCell ref="C112:C117"/>
    <mergeCell ref="AG112:AG117"/>
    <mergeCell ref="AH112:AH117"/>
    <mergeCell ref="AI112:AI117"/>
    <mergeCell ref="AJ112:AJ117"/>
    <mergeCell ref="AK112:AK117"/>
    <mergeCell ref="AL112:AL117"/>
    <mergeCell ref="AR106:AR111"/>
    <mergeCell ref="AS106:AS111"/>
    <mergeCell ref="AT106:AT111"/>
    <mergeCell ref="AU106:AU111"/>
    <mergeCell ref="AV106:AV111"/>
    <mergeCell ref="AW106:AW111"/>
    <mergeCell ref="AL106:AL111"/>
    <mergeCell ref="AM106:AM111"/>
    <mergeCell ref="AN106:AN111"/>
    <mergeCell ref="AO106:AO111"/>
    <mergeCell ref="AP106:AP111"/>
    <mergeCell ref="AQ106:AQ111"/>
    <mergeCell ref="C106:C111"/>
    <mergeCell ref="AG106:AG111"/>
    <mergeCell ref="AY112:AY117"/>
    <mergeCell ref="AZ112:AZ117"/>
    <mergeCell ref="C118:C123"/>
    <mergeCell ref="AG118:AG123"/>
    <mergeCell ref="AH118:AH123"/>
    <mergeCell ref="AI118:AI123"/>
    <mergeCell ref="AJ118:AJ123"/>
    <mergeCell ref="AK118:AK123"/>
    <mergeCell ref="AL118:AL123"/>
    <mergeCell ref="AM118:AM123"/>
    <mergeCell ref="AS112:AS117"/>
    <mergeCell ref="AT112:AT117"/>
    <mergeCell ref="AU112:AU117"/>
    <mergeCell ref="AV112:AV117"/>
    <mergeCell ref="AW112:AW117"/>
    <mergeCell ref="AX112:AX117"/>
    <mergeCell ref="AM112:AM117"/>
    <mergeCell ref="AN112:AN117"/>
    <mergeCell ref="AO112:AO117"/>
    <mergeCell ref="AP112:AP117"/>
    <mergeCell ref="AQ112:AQ117"/>
    <mergeCell ref="AR112:AR117"/>
    <mergeCell ref="AZ118:AZ123"/>
    <mergeCell ref="C124:C127"/>
    <mergeCell ref="AH124:AH127"/>
    <mergeCell ref="AI124:AI127"/>
    <mergeCell ref="AJ124:AJ127"/>
    <mergeCell ref="AK124:AK127"/>
    <mergeCell ref="AL124:AL127"/>
    <mergeCell ref="AM124:AM127"/>
    <mergeCell ref="AN124:AN127"/>
    <mergeCell ref="AO124:AO127"/>
    <mergeCell ref="AT118:AT123"/>
    <mergeCell ref="AU118:AU123"/>
    <mergeCell ref="AV118:AV123"/>
    <mergeCell ref="AW118:AW123"/>
    <mergeCell ref="AX118:AX123"/>
    <mergeCell ref="AY118:AY123"/>
    <mergeCell ref="AN118:AN123"/>
    <mergeCell ref="AO118:AO123"/>
    <mergeCell ref="AP118:AP123"/>
    <mergeCell ref="AQ118:AQ123"/>
    <mergeCell ref="AR118:AR123"/>
    <mergeCell ref="AS118:AS123"/>
    <mergeCell ref="AV124:AV127"/>
    <mergeCell ref="AW124:AW127"/>
    <mergeCell ref="AX124:AX127"/>
    <mergeCell ref="AY124:AY127"/>
    <mergeCell ref="AZ124:AZ127"/>
    <mergeCell ref="A128:A245"/>
    <mergeCell ref="B128:B245"/>
    <mergeCell ref="C128:C133"/>
    <mergeCell ref="AH128:AH133"/>
    <mergeCell ref="AI128:AI133"/>
    <mergeCell ref="AP124:AP127"/>
    <mergeCell ref="AQ124:AQ127"/>
    <mergeCell ref="AR124:AR127"/>
    <mergeCell ref="AS124:AS127"/>
    <mergeCell ref="AT124:AT127"/>
    <mergeCell ref="AU124:AU127"/>
    <mergeCell ref="A10:A127"/>
    <mergeCell ref="B10:B127"/>
    <mergeCell ref="AH10:AH15"/>
    <mergeCell ref="AI10:AI15"/>
    <mergeCell ref="AH46:AH51"/>
    <mergeCell ref="AI46:AI51"/>
    <mergeCell ref="AV128:AV133"/>
    <mergeCell ref="AW128:AW133"/>
    <mergeCell ref="AX128:AX133"/>
    <mergeCell ref="AY128:AY133"/>
    <mergeCell ref="AZ128:AZ133"/>
    <mergeCell ref="C134:C139"/>
    <mergeCell ref="AH134:AH139"/>
    <mergeCell ref="AI134:AI139"/>
    <mergeCell ref="AJ134:AJ139"/>
    <mergeCell ref="AK134:AK139"/>
    <mergeCell ref="AP128:AP133"/>
    <mergeCell ref="AQ128:AQ133"/>
    <mergeCell ref="AR128:AR133"/>
    <mergeCell ref="AS128:AS133"/>
    <mergeCell ref="AT128:AT133"/>
    <mergeCell ref="AU128:AU133"/>
    <mergeCell ref="AJ128:AJ133"/>
    <mergeCell ref="AK128:AK133"/>
    <mergeCell ref="AL128:AL133"/>
    <mergeCell ref="AM128:AM133"/>
    <mergeCell ref="AN128:AN133"/>
    <mergeCell ref="AO128:AO133"/>
    <mergeCell ref="AX134:AX139"/>
    <mergeCell ref="AY134:AY139"/>
    <mergeCell ref="AZ134:AZ139"/>
    <mergeCell ref="AT134:AT139"/>
    <mergeCell ref="AU134:AU139"/>
    <mergeCell ref="AV134:AV139"/>
    <mergeCell ref="C140:C145"/>
    <mergeCell ref="AH140:AH145"/>
    <mergeCell ref="AI140:AI145"/>
    <mergeCell ref="AJ140:AJ145"/>
    <mergeCell ref="AK140:AK145"/>
    <mergeCell ref="AL140:AL145"/>
    <mergeCell ref="AM140:AM145"/>
    <mergeCell ref="AR134:AR139"/>
    <mergeCell ref="AS134:AS139"/>
    <mergeCell ref="AO140:AO145"/>
    <mergeCell ref="AP140:AP145"/>
    <mergeCell ref="AQ140:AQ145"/>
    <mergeCell ref="AR140:AR145"/>
    <mergeCell ref="AS140:AS145"/>
    <mergeCell ref="AW134:AW139"/>
    <mergeCell ref="AL134:AL139"/>
    <mergeCell ref="AM134:AM139"/>
    <mergeCell ref="AN134:AN139"/>
    <mergeCell ref="AO134:AO139"/>
    <mergeCell ref="AP134:AP139"/>
    <mergeCell ref="AQ134:AQ139"/>
    <mergeCell ref="AZ140:AZ145"/>
    <mergeCell ref="C146:C151"/>
    <mergeCell ref="AH146:AH151"/>
    <mergeCell ref="AI146:AI151"/>
    <mergeCell ref="AJ146:AJ151"/>
    <mergeCell ref="AK146:AK151"/>
    <mergeCell ref="AL146:AL151"/>
    <mergeCell ref="AM146:AM151"/>
    <mergeCell ref="AN146:AN151"/>
    <mergeCell ref="AO146:AO151"/>
    <mergeCell ref="AT140:AT145"/>
    <mergeCell ref="AU140:AU145"/>
    <mergeCell ref="AV140:AV145"/>
    <mergeCell ref="AW140:AW145"/>
    <mergeCell ref="AX140:AX145"/>
    <mergeCell ref="AY140:AY145"/>
    <mergeCell ref="AN140:AN145"/>
    <mergeCell ref="AV146:AV151"/>
    <mergeCell ref="AW146:AW151"/>
    <mergeCell ref="AX146:AX151"/>
    <mergeCell ref="AY146:AY151"/>
    <mergeCell ref="AZ146:AZ151"/>
    <mergeCell ref="C152:C157"/>
    <mergeCell ref="AH152:AH157"/>
    <mergeCell ref="AI152:AI157"/>
    <mergeCell ref="AJ152:AJ157"/>
    <mergeCell ref="AK152:AK157"/>
    <mergeCell ref="AP146:AP151"/>
    <mergeCell ref="AQ146:AQ151"/>
    <mergeCell ref="AR146:AR151"/>
    <mergeCell ref="AS146:AS151"/>
    <mergeCell ref="AT146:AT151"/>
    <mergeCell ref="AU146:AU151"/>
    <mergeCell ref="AX152:AX157"/>
    <mergeCell ref="AY152:AY157"/>
    <mergeCell ref="AZ152:AZ157"/>
    <mergeCell ref="AT152:AT157"/>
    <mergeCell ref="AU152:AU157"/>
    <mergeCell ref="AV152:AV157"/>
    <mergeCell ref="AW152:AW157"/>
    <mergeCell ref="C158:C163"/>
    <mergeCell ref="AH158:AH163"/>
    <mergeCell ref="AI158:AI163"/>
    <mergeCell ref="AJ158:AJ163"/>
    <mergeCell ref="AK158:AK163"/>
    <mergeCell ref="AL158:AL163"/>
    <mergeCell ref="AM158:AM163"/>
    <mergeCell ref="AR152:AR157"/>
    <mergeCell ref="AS152:AS157"/>
    <mergeCell ref="AL152:AL157"/>
    <mergeCell ref="AM152:AM157"/>
    <mergeCell ref="AN152:AN157"/>
    <mergeCell ref="AO152:AO157"/>
    <mergeCell ref="AP152:AP157"/>
    <mergeCell ref="AQ152:AQ157"/>
    <mergeCell ref="AZ158:AZ163"/>
    <mergeCell ref="C164:C169"/>
    <mergeCell ref="AH164:AH169"/>
    <mergeCell ref="AI164:AI169"/>
    <mergeCell ref="AJ164:AJ169"/>
    <mergeCell ref="AK164:AK169"/>
    <mergeCell ref="AL164:AL169"/>
    <mergeCell ref="AM164:AM169"/>
    <mergeCell ref="AN164:AN169"/>
    <mergeCell ref="AO164:AO169"/>
    <mergeCell ref="AT158:AT163"/>
    <mergeCell ref="AU158:AU163"/>
    <mergeCell ref="AV158:AV163"/>
    <mergeCell ref="AW158:AW163"/>
    <mergeCell ref="AX158:AX163"/>
    <mergeCell ref="AY158:AY163"/>
    <mergeCell ref="AN158:AN163"/>
    <mergeCell ref="AO158:AO163"/>
    <mergeCell ref="AP158:AP163"/>
    <mergeCell ref="AQ158:AQ163"/>
    <mergeCell ref="AR158:AR163"/>
    <mergeCell ref="AS158:AS163"/>
    <mergeCell ref="AV164:AV169"/>
    <mergeCell ref="AW164:AW169"/>
    <mergeCell ref="AX164:AX169"/>
    <mergeCell ref="AY164:AY169"/>
    <mergeCell ref="AZ164:AZ169"/>
    <mergeCell ref="C170:C175"/>
    <mergeCell ref="AH170:AH175"/>
    <mergeCell ref="AI170:AI175"/>
    <mergeCell ref="AJ170:AJ175"/>
    <mergeCell ref="AK170:AK175"/>
    <mergeCell ref="AP164:AP169"/>
    <mergeCell ref="AQ164:AQ169"/>
    <mergeCell ref="AR164:AR169"/>
    <mergeCell ref="AS164:AS169"/>
    <mergeCell ref="AT164:AT169"/>
    <mergeCell ref="AU164:AU169"/>
    <mergeCell ref="AX170:AX175"/>
    <mergeCell ref="AY170:AY175"/>
    <mergeCell ref="AZ170:AZ175"/>
    <mergeCell ref="AT170:AT175"/>
    <mergeCell ref="AU170:AU175"/>
    <mergeCell ref="AV170:AV175"/>
    <mergeCell ref="AW170:AW175"/>
    <mergeCell ref="C176:C181"/>
    <mergeCell ref="AH176:AH181"/>
    <mergeCell ref="AI176:AI181"/>
    <mergeCell ref="AJ176:AJ181"/>
    <mergeCell ref="AK176:AK181"/>
    <mergeCell ref="AL176:AL181"/>
    <mergeCell ref="AM176:AM181"/>
    <mergeCell ref="AR170:AR175"/>
    <mergeCell ref="AS170:AS175"/>
    <mergeCell ref="AL170:AL175"/>
    <mergeCell ref="AM170:AM175"/>
    <mergeCell ref="AN170:AN175"/>
    <mergeCell ref="AO170:AO175"/>
    <mergeCell ref="AP170:AP175"/>
    <mergeCell ref="AQ170:AQ175"/>
    <mergeCell ref="AZ176:AZ181"/>
    <mergeCell ref="C182:C187"/>
    <mergeCell ref="AH182:AH187"/>
    <mergeCell ref="AI182:AI187"/>
    <mergeCell ref="AJ182:AJ187"/>
    <mergeCell ref="AK182:AK187"/>
    <mergeCell ref="AL182:AL187"/>
    <mergeCell ref="AM182:AM187"/>
    <mergeCell ref="AN182:AN187"/>
    <mergeCell ref="AO182:AO187"/>
    <mergeCell ref="AT176:AT181"/>
    <mergeCell ref="AU176:AU181"/>
    <mergeCell ref="AV176:AV181"/>
    <mergeCell ref="AW176:AW181"/>
    <mergeCell ref="AX176:AX181"/>
    <mergeCell ref="AY176:AY181"/>
    <mergeCell ref="AN176:AN181"/>
    <mergeCell ref="AO176:AO181"/>
    <mergeCell ref="AP176:AP181"/>
    <mergeCell ref="AQ176:AQ181"/>
    <mergeCell ref="AR176:AR181"/>
    <mergeCell ref="AS176:AS181"/>
    <mergeCell ref="AV182:AV187"/>
    <mergeCell ref="AW182:AW187"/>
    <mergeCell ref="AX182:AX187"/>
    <mergeCell ref="AY182:AY187"/>
    <mergeCell ref="AZ182:AZ187"/>
    <mergeCell ref="C188:C193"/>
    <mergeCell ref="AH188:AH193"/>
    <mergeCell ref="AI188:AI193"/>
    <mergeCell ref="AJ188:AJ193"/>
    <mergeCell ref="AK188:AK193"/>
    <mergeCell ref="AP182:AP187"/>
    <mergeCell ref="AQ182:AQ187"/>
    <mergeCell ref="AR182:AR187"/>
    <mergeCell ref="AS182:AS187"/>
    <mergeCell ref="AT182:AT187"/>
    <mergeCell ref="AU182:AU187"/>
    <mergeCell ref="AX188:AX193"/>
    <mergeCell ref="AY188:AY193"/>
    <mergeCell ref="AZ188:AZ193"/>
    <mergeCell ref="AT188:AT193"/>
    <mergeCell ref="AU188:AU193"/>
    <mergeCell ref="AV188:AV193"/>
    <mergeCell ref="AW188:AW193"/>
    <mergeCell ref="C194:C199"/>
    <mergeCell ref="AH194:AH199"/>
    <mergeCell ref="AI194:AI199"/>
    <mergeCell ref="AJ194:AJ199"/>
    <mergeCell ref="AK194:AK199"/>
    <mergeCell ref="AL194:AL199"/>
    <mergeCell ref="AM194:AM199"/>
    <mergeCell ref="AR188:AR193"/>
    <mergeCell ref="AS188:AS193"/>
    <mergeCell ref="AL188:AL193"/>
    <mergeCell ref="AM188:AM193"/>
    <mergeCell ref="AN188:AN193"/>
    <mergeCell ref="AO188:AO193"/>
    <mergeCell ref="AP188:AP193"/>
    <mergeCell ref="AQ188:AQ193"/>
    <mergeCell ref="AZ194:AZ199"/>
    <mergeCell ref="C200:C205"/>
    <mergeCell ref="AH200:AH205"/>
    <mergeCell ref="AI200:AI205"/>
    <mergeCell ref="AJ200:AJ205"/>
    <mergeCell ref="AK200:AK205"/>
    <mergeCell ref="AL200:AL205"/>
    <mergeCell ref="AM200:AM205"/>
    <mergeCell ref="AN200:AN205"/>
    <mergeCell ref="AO200:AO205"/>
    <mergeCell ref="AT194:AT199"/>
    <mergeCell ref="AU194:AU199"/>
    <mergeCell ref="AV194:AV199"/>
    <mergeCell ref="AW194:AW199"/>
    <mergeCell ref="AX194:AX199"/>
    <mergeCell ref="AY194:AY199"/>
    <mergeCell ref="AN194:AN199"/>
    <mergeCell ref="AO194:AO199"/>
    <mergeCell ref="AP194:AP199"/>
    <mergeCell ref="AQ194:AQ199"/>
    <mergeCell ref="AR194:AR199"/>
    <mergeCell ref="AS194:AS199"/>
    <mergeCell ref="AV200:AV205"/>
    <mergeCell ref="AW200:AW205"/>
    <mergeCell ref="AX200:AX205"/>
    <mergeCell ref="AY200:AY205"/>
    <mergeCell ref="AZ200:AZ205"/>
    <mergeCell ref="C206:C211"/>
    <mergeCell ref="AH206:AH211"/>
    <mergeCell ref="AI206:AI211"/>
    <mergeCell ref="AJ206:AJ211"/>
    <mergeCell ref="AK206:AK211"/>
    <mergeCell ref="AP200:AP205"/>
    <mergeCell ref="AQ200:AQ205"/>
    <mergeCell ref="AR200:AR205"/>
    <mergeCell ref="AS200:AS205"/>
    <mergeCell ref="AT200:AT205"/>
    <mergeCell ref="AU200:AU205"/>
    <mergeCell ref="AX206:AX211"/>
    <mergeCell ref="AY206:AY211"/>
    <mergeCell ref="AZ206:AZ211"/>
    <mergeCell ref="AT206:AT211"/>
    <mergeCell ref="AU206:AU211"/>
    <mergeCell ref="AV206:AV211"/>
    <mergeCell ref="AW206:AW211"/>
    <mergeCell ref="C212:C217"/>
    <mergeCell ref="AH212:AH217"/>
    <mergeCell ref="AI212:AI217"/>
    <mergeCell ref="AJ212:AJ217"/>
    <mergeCell ref="AK212:AK217"/>
    <mergeCell ref="AL212:AL217"/>
    <mergeCell ref="AM212:AM217"/>
    <mergeCell ref="AR206:AR211"/>
    <mergeCell ref="AS206:AS211"/>
    <mergeCell ref="AL206:AL211"/>
    <mergeCell ref="AM206:AM211"/>
    <mergeCell ref="AN206:AN211"/>
    <mergeCell ref="AO206:AO211"/>
    <mergeCell ref="AP206:AP211"/>
    <mergeCell ref="AQ206:AQ211"/>
    <mergeCell ref="AZ212:AZ217"/>
    <mergeCell ref="C218:C223"/>
    <mergeCell ref="AH218:AH223"/>
    <mergeCell ref="AI218:AI223"/>
    <mergeCell ref="AJ218:AJ223"/>
    <mergeCell ref="AK218:AK223"/>
    <mergeCell ref="AL218:AL223"/>
    <mergeCell ref="AM218:AM223"/>
    <mergeCell ref="AN218:AN223"/>
    <mergeCell ref="AO218:AO223"/>
    <mergeCell ref="AT212:AT217"/>
    <mergeCell ref="AU212:AU217"/>
    <mergeCell ref="AV212:AV217"/>
    <mergeCell ref="AW212:AW217"/>
    <mergeCell ref="AX212:AX217"/>
    <mergeCell ref="AY212:AY217"/>
    <mergeCell ref="AN212:AN217"/>
    <mergeCell ref="AO212:AO217"/>
    <mergeCell ref="AP212:AP217"/>
    <mergeCell ref="AQ212:AQ217"/>
    <mergeCell ref="AR212:AR217"/>
    <mergeCell ref="AS212:AS217"/>
    <mergeCell ref="AV218:AV223"/>
    <mergeCell ref="AW218:AW223"/>
    <mergeCell ref="AX218:AX223"/>
    <mergeCell ref="AY218:AY223"/>
    <mergeCell ref="AZ218:AZ223"/>
    <mergeCell ref="C224:C229"/>
    <mergeCell ref="AH224:AH229"/>
    <mergeCell ref="AI224:AI229"/>
    <mergeCell ref="AJ224:AJ229"/>
    <mergeCell ref="AK224:AK229"/>
    <mergeCell ref="AP218:AP223"/>
    <mergeCell ref="AQ218:AQ223"/>
    <mergeCell ref="AR218:AR223"/>
    <mergeCell ref="AS218:AS223"/>
    <mergeCell ref="AT218:AT223"/>
    <mergeCell ref="AU218:AU223"/>
    <mergeCell ref="AX224:AX229"/>
    <mergeCell ref="AY224:AY229"/>
    <mergeCell ref="AZ224:AZ229"/>
    <mergeCell ref="AT224:AT229"/>
    <mergeCell ref="AU224:AU229"/>
    <mergeCell ref="AV224:AV229"/>
    <mergeCell ref="AW224:AW229"/>
    <mergeCell ref="C230:C235"/>
    <mergeCell ref="AH230:AH235"/>
    <mergeCell ref="AI230:AI235"/>
    <mergeCell ref="AJ230:AJ235"/>
    <mergeCell ref="AK230:AK235"/>
    <mergeCell ref="AL230:AL235"/>
    <mergeCell ref="AM230:AM235"/>
    <mergeCell ref="AR224:AR229"/>
    <mergeCell ref="AS224:AS229"/>
    <mergeCell ref="AL224:AL229"/>
    <mergeCell ref="AM224:AM229"/>
    <mergeCell ref="AN224:AN229"/>
    <mergeCell ref="AO224:AO229"/>
    <mergeCell ref="AP224:AP229"/>
    <mergeCell ref="AQ224:AQ229"/>
    <mergeCell ref="AZ230:AZ235"/>
    <mergeCell ref="C236:C241"/>
    <mergeCell ref="AH236:AH241"/>
    <mergeCell ref="AI236:AI241"/>
    <mergeCell ref="AJ236:AJ241"/>
    <mergeCell ref="AK236:AK241"/>
    <mergeCell ref="AL236:AL241"/>
    <mergeCell ref="AM236:AM241"/>
    <mergeCell ref="AN236:AN241"/>
    <mergeCell ref="AO236:AO241"/>
    <mergeCell ref="AT230:AT235"/>
    <mergeCell ref="AU230:AU235"/>
    <mergeCell ref="AV230:AV235"/>
    <mergeCell ref="AW230:AW235"/>
    <mergeCell ref="AX230:AX235"/>
    <mergeCell ref="AY230:AY235"/>
    <mergeCell ref="AN230:AN235"/>
    <mergeCell ref="AO230:AO235"/>
    <mergeCell ref="AP230:AP235"/>
    <mergeCell ref="AQ230:AQ235"/>
    <mergeCell ref="AR230:AR235"/>
    <mergeCell ref="AS230:AS235"/>
    <mergeCell ref="AV236:AV241"/>
    <mergeCell ref="AW236:AW241"/>
    <mergeCell ref="AX236:AX241"/>
    <mergeCell ref="AY236:AY241"/>
    <mergeCell ref="AZ236:AZ241"/>
    <mergeCell ref="C242:C245"/>
    <mergeCell ref="AH242:AH245"/>
    <mergeCell ref="AI242:AI245"/>
    <mergeCell ref="AJ242:AJ245"/>
    <mergeCell ref="AK242:AK245"/>
    <mergeCell ref="AP236:AP241"/>
    <mergeCell ref="AQ236:AQ241"/>
    <mergeCell ref="AR236:AR241"/>
    <mergeCell ref="AS236:AS241"/>
    <mergeCell ref="AT236:AT241"/>
    <mergeCell ref="AU236:AU241"/>
    <mergeCell ref="AX242:AX245"/>
    <mergeCell ref="AY242:AY245"/>
    <mergeCell ref="AZ242:AZ245"/>
    <mergeCell ref="AT242:AT245"/>
    <mergeCell ref="AU242:AU245"/>
    <mergeCell ref="AV242:AV245"/>
    <mergeCell ref="AW242:AW245"/>
    <mergeCell ref="A246:A251"/>
    <mergeCell ref="B246:B251"/>
    <mergeCell ref="C246:C251"/>
    <mergeCell ref="AH246:AH251"/>
    <mergeCell ref="AI246:AI251"/>
    <mergeCell ref="AJ246:AJ251"/>
    <mergeCell ref="AK246:AK251"/>
    <mergeCell ref="AR242:AR245"/>
    <mergeCell ref="AS242:AS245"/>
    <mergeCell ref="AL242:AL245"/>
    <mergeCell ref="AM242:AM245"/>
    <mergeCell ref="AN242:AN245"/>
    <mergeCell ref="AO242:AO245"/>
    <mergeCell ref="AP242:AP245"/>
    <mergeCell ref="AQ242:AQ245"/>
    <mergeCell ref="AX246:AX251"/>
    <mergeCell ref="AY246:AY251"/>
    <mergeCell ref="AZ246:AZ251"/>
    <mergeCell ref="A252:C254"/>
    <mergeCell ref="AH252:AH254"/>
    <mergeCell ref="AI252:AI254"/>
    <mergeCell ref="AJ252:AJ254"/>
    <mergeCell ref="AK252:AK254"/>
    <mergeCell ref="AL252:AL254"/>
    <mergeCell ref="AM252:AM254"/>
    <mergeCell ref="AR246:AR251"/>
    <mergeCell ref="AS246:AS251"/>
    <mergeCell ref="AT246:AT251"/>
    <mergeCell ref="AU246:AU251"/>
    <mergeCell ref="AV246:AV251"/>
    <mergeCell ref="AW246:AW251"/>
    <mergeCell ref="AL246:AL251"/>
    <mergeCell ref="AM246:AM251"/>
    <mergeCell ref="AN246:AN251"/>
    <mergeCell ref="AO246:AO251"/>
    <mergeCell ref="AP246:AP251"/>
    <mergeCell ref="AQ246:AQ251"/>
    <mergeCell ref="AZ252:AZ254"/>
    <mergeCell ref="AY252:AY254"/>
    <mergeCell ref="B257:D257"/>
    <mergeCell ref="E257:S257"/>
    <mergeCell ref="B258:D258"/>
    <mergeCell ref="E258:S258"/>
    <mergeCell ref="AT252:AT254"/>
    <mergeCell ref="AU252:AU254"/>
    <mergeCell ref="AV252:AV254"/>
    <mergeCell ref="AW252:AW254"/>
    <mergeCell ref="AX252:AX254"/>
    <mergeCell ref="AN252:AN254"/>
    <mergeCell ref="AO252:AO254"/>
    <mergeCell ref="AP252:AP254"/>
    <mergeCell ref="AQ252:AQ254"/>
    <mergeCell ref="AR252:AR254"/>
    <mergeCell ref="AS252:AS254"/>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91AA2-1BBA-42CB-9F38-5032E2985E83}">
  <sheetPr>
    <outlinePr summaryBelow="0" summaryRight="0"/>
  </sheetPr>
  <dimension ref="A1:G229"/>
  <sheetViews>
    <sheetView showGridLines="0" zoomScale="85" zoomScaleNormal="85" workbookViewId="0" topLeftCell="A1">
      <pane xSplit="2" ySplit="1" topLeftCell="C2" activePane="bottomRight" state="frozen"/>
      <selection pane="topRight" activeCell="B1" sqref="B1"/>
      <selection pane="bottomLeft" activeCell="A5" sqref="A5"/>
      <selection pane="bottomRight" activeCell="G19" sqref="G19"/>
    </sheetView>
  </sheetViews>
  <sheetFormatPr defaultColWidth="14.421875" defaultRowHeight="15" customHeight="1"/>
  <cols>
    <col min="1" max="1" width="37.57421875" style="257" customWidth="1"/>
    <col min="2" max="2" width="54.140625" style="257" customWidth="1"/>
    <col min="3" max="3" width="17.7109375" style="257" customWidth="1"/>
    <col min="4" max="4" width="14.421875" style="257" customWidth="1"/>
    <col min="5" max="5" width="18.57421875" style="257" bestFit="1" customWidth="1"/>
    <col min="6" max="7" width="20.00390625" style="257" bestFit="1" customWidth="1"/>
    <col min="8" max="16384" width="14.421875" style="257" customWidth="1"/>
  </cols>
  <sheetData>
    <row r="1" spans="1:7" s="256" customFormat="1" ht="85.5" customHeight="1" thickBot="1">
      <c r="A1" s="255" t="s">
        <v>339</v>
      </c>
      <c r="B1" s="255" t="s">
        <v>318</v>
      </c>
      <c r="C1" s="255" t="s">
        <v>214</v>
      </c>
      <c r="E1" s="349">
        <f>+INVERSIÓN!DW23</f>
        <v>10000000</v>
      </c>
      <c r="F1" s="350">
        <f>+INVERSIÓN!DX23</f>
        <v>192696000</v>
      </c>
      <c r="G1" s="349">
        <f>+INVERSIÓN!DY23</f>
        <v>192696000</v>
      </c>
    </row>
    <row r="2" spans="1:7" ht="27.75" customHeight="1" thickBot="1" thickTop="1">
      <c r="A2" s="263" t="s">
        <v>232</v>
      </c>
      <c r="B2" s="281" t="s">
        <v>324</v>
      </c>
      <c r="C2" s="281">
        <v>176</v>
      </c>
      <c r="D2" s="348">
        <f aca="true" t="shared" si="0" ref="D2:D19">+C2/$C$20</f>
        <v>0.24376731301939059</v>
      </c>
      <c r="E2" s="351">
        <f aca="true" t="shared" si="1" ref="E2:E19">+ROUND($E$1*D2,0)</f>
        <v>2437673</v>
      </c>
      <c r="F2" s="351">
        <f aca="true" t="shared" si="2" ref="F2:F19">+ROUND($F$1*D2,0)</f>
        <v>46972986</v>
      </c>
      <c r="G2" s="351">
        <f aca="true" t="shared" si="3" ref="G2:G10">+ROUND($G$1*D2,0)</f>
        <v>46972986</v>
      </c>
    </row>
    <row r="3" spans="1:7" ht="27.75" customHeight="1" thickBot="1" thickTop="1">
      <c r="A3" s="264" t="s">
        <v>233</v>
      </c>
      <c r="B3" s="258" t="s">
        <v>333</v>
      </c>
      <c r="C3" s="258">
        <v>57</v>
      </c>
      <c r="D3" s="348">
        <f t="shared" si="0"/>
        <v>0.07894736842105263</v>
      </c>
      <c r="E3" s="351">
        <f t="shared" si="1"/>
        <v>789474</v>
      </c>
      <c r="F3" s="351">
        <f t="shared" si="2"/>
        <v>15212842</v>
      </c>
      <c r="G3" s="351">
        <f t="shared" si="3"/>
        <v>15212842</v>
      </c>
    </row>
    <row r="4" spans="1:7" ht="27.75" customHeight="1" thickBot="1" thickTop="1">
      <c r="A4" s="265" t="s">
        <v>234</v>
      </c>
      <c r="B4" s="292" t="s">
        <v>320</v>
      </c>
      <c r="C4" s="292">
        <v>59</v>
      </c>
      <c r="D4" s="348">
        <f t="shared" si="0"/>
        <v>0.0817174515235457</v>
      </c>
      <c r="E4" s="351">
        <f t="shared" si="1"/>
        <v>817175</v>
      </c>
      <c r="F4" s="351">
        <f t="shared" si="2"/>
        <v>15746626</v>
      </c>
      <c r="G4" s="351">
        <f t="shared" si="3"/>
        <v>15746626</v>
      </c>
    </row>
    <row r="5" spans="1:7" ht="27.75" customHeight="1" thickBot="1" thickTop="1">
      <c r="A5" s="266" t="s">
        <v>235</v>
      </c>
      <c r="B5" s="259" t="s">
        <v>334</v>
      </c>
      <c r="C5" s="259">
        <v>6</v>
      </c>
      <c r="D5" s="348">
        <f t="shared" si="0"/>
        <v>0.008310249307479225</v>
      </c>
      <c r="E5" s="351">
        <f t="shared" si="1"/>
        <v>83102</v>
      </c>
      <c r="F5" s="351">
        <f t="shared" si="2"/>
        <v>1601352</v>
      </c>
      <c r="G5" s="351">
        <f t="shared" si="3"/>
        <v>1601352</v>
      </c>
    </row>
    <row r="6" spans="1:7" ht="27.75" customHeight="1" thickBot="1" thickTop="1">
      <c r="A6" s="267" t="s">
        <v>236</v>
      </c>
      <c r="B6" s="282" t="s">
        <v>328</v>
      </c>
      <c r="C6" s="282">
        <v>33</v>
      </c>
      <c r="D6" s="348">
        <f t="shared" si="0"/>
        <v>0.045706371191135735</v>
      </c>
      <c r="E6" s="351">
        <f t="shared" si="1"/>
        <v>457064</v>
      </c>
      <c r="F6" s="351">
        <f t="shared" si="2"/>
        <v>8807435</v>
      </c>
      <c r="G6" s="351">
        <f t="shared" si="3"/>
        <v>8807435</v>
      </c>
    </row>
    <row r="7" spans="1:7" ht="27.75" customHeight="1" thickBot="1" thickTop="1">
      <c r="A7" s="268" t="s">
        <v>238</v>
      </c>
      <c r="B7" s="287" t="s">
        <v>329</v>
      </c>
      <c r="C7" s="287">
        <v>24</v>
      </c>
      <c r="D7" s="348">
        <f t="shared" si="0"/>
        <v>0.0332409972299169</v>
      </c>
      <c r="E7" s="351">
        <f t="shared" si="1"/>
        <v>332410</v>
      </c>
      <c r="F7" s="351">
        <f t="shared" si="2"/>
        <v>6405407</v>
      </c>
      <c r="G7" s="351">
        <f t="shared" si="3"/>
        <v>6405407</v>
      </c>
    </row>
    <row r="8" spans="1:7" ht="27.75" customHeight="1" thickBot="1" thickTop="1">
      <c r="A8" s="269" t="s">
        <v>239</v>
      </c>
      <c r="B8" s="290" t="s">
        <v>327</v>
      </c>
      <c r="C8" s="290">
        <v>4</v>
      </c>
      <c r="D8" s="348">
        <f t="shared" si="0"/>
        <v>0.00554016620498615</v>
      </c>
      <c r="E8" s="351">
        <f t="shared" si="1"/>
        <v>55402</v>
      </c>
      <c r="F8" s="351">
        <f t="shared" si="2"/>
        <v>1067568</v>
      </c>
      <c r="G8" s="351">
        <f t="shared" si="3"/>
        <v>1067568</v>
      </c>
    </row>
    <row r="9" spans="1:7" ht="27.75" customHeight="1" thickBot="1" thickTop="1">
      <c r="A9" s="270" t="s">
        <v>240</v>
      </c>
      <c r="B9" s="260" t="s">
        <v>330</v>
      </c>
      <c r="C9" s="260">
        <v>29</v>
      </c>
      <c r="D9" s="348">
        <f t="shared" si="0"/>
        <v>0.04016620498614958</v>
      </c>
      <c r="E9" s="351">
        <f t="shared" si="1"/>
        <v>401662</v>
      </c>
      <c r="F9" s="351">
        <f t="shared" si="2"/>
        <v>7739867</v>
      </c>
      <c r="G9" s="351">
        <f t="shared" si="3"/>
        <v>7739867</v>
      </c>
    </row>
    <row r="10" spans="1:7" ht="27.75" customHeight="1" thickBot="1" thickTop="1">
      <c r="A10" s="271" t="s">
        <v>241</v>
      </c>
      <c r="B10" s="283" t="s">
        <v>323</v>
      </c>
      <c r="C10" s="283">
        <v>17</v>
      </c>
      <c r="D10" s="348">
        <f t="shared" si="0"/>
        <v>0.023545706371191136</v>
      </c>
      <c r="E10" s="351">
        <f t="shared" si="1"/>
        <v>235457</v>
      </c>
      <c r="F10" s="351">
        <f t="shared" si="2"/>
        <v>4537163</v>
      </c>
      <c r="G10" s="351">
        <f t="shared" si="3"/>
        <v>4537163</v>
      </c>
    </row>
    <row r="11" spans="1:7" ht="27.75" customHeight="1" thickBot="1" thickTop="1">
      <c r="A11" s="272" t="s">
        <v>223</v>
      </c>
      <c r="B11" s="288" t="s">
        <v>336</v>
      </c>
      <c r="C11" s="288">
        <v>46</v>
      </c>
      <c r="D11" s="348">
        <f t="shared" si="0"/>
        <v>0.06371191135734072</v>
      </c>
      <c r="E11" s="351">
        <f t="shared" si="1"/>
        <v>637119</v>
      </c>
      <c r="F11" s="351">
        <f t="shared" si="2"/>
        <v>12277030</v>
      </c>
      <c r="G11" s="351">
        <f>+ROUND($G$1*D11,0)+1</f>
        <v>12277031</v>
      </c>
    </row>
    <row r="12" spans="1:7" ht="27.75" customHeight="1" thickBot="1" thickTop="1">
      <c r="A12" s="273" t="s">
        <v>224</v>
      </c>
      <c r="B12" s="291" t="s">
        <v>322</v>
      </c>
      <c r="C12" s="291">
        <v>11</v>
      </c>
      <c r="D12" s="348">
        <f t="shared" si="0"/>
        <v>0.015235457063711912</v>
      </c>
      <c r="E12" s="351">
        <f t="shared" si="1"/>
        <v>152355</v>
      </c>
      <c r="F12" s="351">
        <f t="shared" si="2"/>
        <v>2935812</v>
      </c>
      <c r="G12" s="351">
        <f aca="true" t="shared" si="4" ref="G12:G19">+ROUND($G$1*D12,0)</f>
        <v>2935812</v>
      </c>
    </row>
    <row r="13" spans="1:7" ht="27.75" customHeight="1" thickBot="1" thickTop="1">
      <c r="A13" s="274" t="s">
        <v>225</v>
      </c>
      <c r="B13" s="293" t="s">
        <v>332</v>
      </c>
      <c r="C13" s="293">
        <v>4</v>
      </c>
      <c r="D13" s="348">
        <f t="shared" si="0"/>
        <v>0.00554016620498615</v>
      </c>
      <c r="E13" s="351">
        <f t="shared" si="1"/>
        <v>55402</v>
      </c>
      <c r="F13" s="351">
        <f t="shared" si="2"/>
        <v>1067568</v>
      </c>
      <c r="G13" s="351">
        <f t="shared" si="4"/>
        <v>1067568</v>
      </c>
    </row>
    <row r="14" spans="1:7" ht="27.75" customHeight="1" thickBot="1" thickTop="1">
      <c r="A14" s="275" t="s">
        <v>226</v>
      </c>
      <c r="B14" s="294" t="s">
        <v>331</v>
      </c>
      <c r="C14" s="294">
        <v>20</v>
      </c>
      <c r="D14" s="348">
        <f t="shared" si="0"/>
        <v>0.027700831024930747</v>
      </c>
      <c r="E14" s="351">
        <f t="shared" si="1"/>
        <v>277008</v>
      </c>
      <c r="F14" s="351">
        <f t="shared" si="2"/>
        <v>5337839</v>
      </c>
      <c r="G14" s="351">
        <f t="shared" si="4"/>
        <v>5337839</v>
      </c>
    </row>
    <row r="15" spans="1:7" ht="27.75" customHeight="1" thickTop="1">
      <c r="A15" s="276" t="s">
        <v>227</v>
      </c>
      <c r="B15" s="285" t="s">
        <v>337</v>
      </c>
      <c r="C15" s="285">
        <v>6</v>
      </c>
      <c r="D15" s="348">
        <f t="shared" si="0"/>
        <v>0.008310249307479225</v>
      </c>
      <c r="E15" s="351">
        <f t="shared" si="1"/>
        <v>83102</v>
      </c>
      <c r="F15" s="351">
        <f t="shared" si="2"/>
        <v>1601352</v>
      </c>
      <c r="G15" s="351">
        <f t="shared" si="4"/>
        <v>1601352</v>
      </c>
    </row>
    <row r="16" spans="1:7" ht="27.75" customHeight="1" thickBot="1">
      <c r="A16" s="277" t="s">
        <v>228</v>
      </c>
      <c r="B16" s="284" t="s">
        <v>335</v>
      </c>
      <c r="C16" s="284">
        <v>24</v>
      </c>
      <c r="D16" s="348">
        <f t="shared" si="0"/>
        <v>0.0332409972299169</v>
      </c>
      <c r="E16" s="351">
        <f t="shared" si="1"/>
        <v>332410</v>
      </c>
      <c r="F16" s="351">
        <f t="shared" si="2"/>
        <v>6405407</v>
      </c>
      <c r="G16" s="351">
        <f t="shared" si="4"/>
        <v>6405407</v>
      </c>
    </row>
    <row r="17" spans="1:7" ht="27.75" customHeight="1" thickTop="1">
      <c r="A17" s="278" t="s">
        <v>229</v>
      </c>
      <c r="B17" s="261" t="s">
        <v>321</v>
      </c>
      <c r="C17" s="261">
        <v>30</v>
      </c>
      <c r="D17" s="348">
        <f t="shared" si="0"/>
        <v>0.04155124653739612</v>
      </c>
      <c r="E17" s="351">
        <f t="shared" si="1"/>
        <v>415512</v>
      </c>
      <c r="F17" s="351">
        <f t="shared" si="2"/>
        <v>8006759</v>
      </c>
      <c r="G17" s="351">
        <f t="shared" si="4"/>
        <v>8006759</v>
      </c>
    </row>
    <row r="18" spans="1:7" ht="27.75" customHeight="1">
      <c r="A18" s="279" t="s">
        <v>230</v>
      </c>
      <c r="B18" s="289" t="s">
        <v>326</v>
      </c>
      <c r="C18" s="289">
        <v>85</v>
      </c>
      <c r="D18" s="348">
        <f t="shared" si="0"/>
        <v>0.11772853185595568</v>
      </c>
      <c r="E18" s="351">
        <f t="shared" si="1"/>
        <v>1177285</v>
      </c>
      <c r="F18" s="351">
        <f t="shared" si="2"/>
        <v>22685817</v>
      </c>
      <c r="G18" s="351">
        <f t="shared" si="4"/>
        <v>22685817</v>
      </c>
    </row>
    <row r="19" spans="1:7" ht="27.75" customHeight="1">
      <c r="A19" s="280" t="s">
        <v>231</v>
      </c>
      <c r="B19" s="286" t="s">
        <v>325</v>
      </c>
      <c r="C19" s="286">
        <v>91</v>
      </c>
      <c r="D19" s="348">
        <f t="shared" si="0"/>
        <v>0.1260387811634349</v>
      </c>
      <c r="E19" s="351">
        <f t="shared" si="1"/>
        <v>1260388</v>
      </c>
      <c r="F19" s="351">
        <f t="shared" si="2"/>
        <v>24287169</v>
      </c>
      <c r="G19" s="351">
        <f t="shared" si="4"/>
        <v>24287169</v>
      </c>
    </row>
    <row r="20" spans="1:3" ht="15.75" customHeight="1">
      <c r="A20" s="262"/>
      <c r="B20" s="262"/>
      <c r="C20" s="295">
        <f>SUM(C2:C19)</f>
        <v>722</v>
      </c>
    </row>
    <row r="21" spans="1:3" ht="15.75" customHeight="1">
      <c r="A21" s="262"/>
      <c r="B21" s="262"/>
      <c r="C21" s="262"/>
    </row>
    <row r="22" spans="1:3" ht="15.75" customHeight="1">
      <c r="A22" s="262"/>
      <c r="B22" s="262"/>
      <c r="C22" s="262"/>
    </row>
    <row r="23" spans="1:3" ht="15.75" customHeight="1">
      <c r="A23" s="262"/>
      <c r="B23" s="262"/>
      <c r="C23" s="262"/>
    </row>
    <row r="24" spans="1:3" ht="15.75" customHeight="1">
      <c r="A24" s="262"/>
      <c r="B24" s="262"/>
      <c r="C24" s="262"/>
    </row>
    <row r="25" spans="1:3" ht="15.75" customHeight="1">
      <c r="A25" s="262"/>
      <c r="B25" s="262"/>
      <c r="C25" s="262"/>
    </row>
    <row r="26" spans="1:3" ht="15.75" customHeight="1">
      <c r="A26" s="262"/>
      <c r="B26" s="262"/>
      <c r="C26" s="262"/>
    </row>
    <row r="27" spans="1:3" ht="15.75" customHeight="1">
      <c r="A27" s="262"/>
      <c r="B27" s="262"/>
      <c r="C27" s="262"/>
    </row>
    <row r="28" spans="1:3" ht="15.75" customHeight="1">
      <c r="A28" s="262"/>
      <c r="B28" s="262"/>
      <c r="C28" s="262"/>
    </row>
    <row r="29" spans="1:3" ht="15.75" customHeight="1">
      <c r="A29" s="262"/>
      <c r="B29" s="262"/>
      <c r="C29" s="262"/>
    </row>
    <row r="30" spans="1:3" ht="15.75" customHeight="1">
      <c r="A30" s="262"/>
      <c r="B30" s="262"/>
      <c r="C30" s="262"/>
    </row>
    <row r="31" spans="1:3" ht="15.75" customHeight="1">
      <c r="A31" s="262"/>
      <c r="B31" s="262"/>
      <c r="C31" s="262"/>
    </row>
    <row r="32" spans="1:3" ht="15.75" customHeight="1">
      <c r="A32" s="262"/>
      <c r="B32" s="262"/>
      <c r="C32" s="262"/>
    </row>
    <row r="33" spans="1:3" ht="15.75" customHeight="1">
      <c r="A33" s="262"/>
      <c r="B33" s="262"/>
      <c r="C33" s="262"/>
    </row>
    <row r="34" spans="1:3" ht="15.75" customHeight="1">
      <c r="A34" s="262"/>
      <c r="B34" s="262"/>
      <c r="C34" s="262"/>
    </row>
    <row r="35" spans="1:3" ht="15.75" customHeight="1">
      <c r="A35" s="262"/>
      <c r="B35" s="262"/>
      <c r="C35" s="262"/>
    </row>
    <row r="36" spans="1:3" ht="15.75" customHeight="1">
      <c r="A36" s="262"/>
      <c r="B36" s="262"/>
      <c r="C36" s="262"/>
    </row>
    <row r="37" spans="1:3" ht="15.75" customHeight="1">
      <c r="A37" s="262"/>
      <c r="B37" s="262"/>
      <c r="C37" s="262"/>
    </row>
    <row r="38" spans="1:3" ht="15.75" customHeight="1">
      <c r="A38" s="262"/>
      <c r="B38" s="262"/>
      <c r="C38" s="262"/>
    </row>
    <row r="39" spans="1:3" ht="15.75" customHeight="1">
      <c r="A39" s="262"/>
      <c r="B39" s="262"/>
      <c r="C39" s="262"/>
    </row>
    <row r="40" spans="1:3" ht="15.75" customHeight="1">
      <c r="A40" s="262"/>
      <c r="B40" s="262"/>
      <c r="C40" s="262"/>
    </row>
    <row r="41" spans="1:3" ht="15.75" customHeight="1">
      <c r="A41" s="262"/>
      <c r="B41" s="262"/>
      <c r="C41" s="262"/>
    </row>
    <row r="42" spans="1:3" ht="15.75" customHeight="1">
      <c r="A42" s="262"/>
      <c r="B42" s="262"/>
      <c r="C42" s="262"/>
    </row>
    <row r="43" spans="1:3" ht="15.75" customHeight="1">
      <c r="A43" s="262"/>
      <c r="B43" s="262"/>
      <c r="C43" s="262"/>
    </row>
    <row r="44" spans="1:3" ht="15.75" customHeight="1">
      <c r="A44" s="262"/>
      <c r="B44" s="262"/>
      <c r="C44" s="262"/>
    </row>
    <row r="45" spans="1:3" ht="15.75" customHeight="1">
      <c r="A45" s="262"/>
      <c r="B45" s="262"/>
      <c r="C45" s="262"/>
    </row>
    <row r="46" spans="1:3" ht="15.75" customHeight="1">
      <c r="A46" s="262"/>
      <c r="B46" s="262"/>
      <c r="C46" s="262"/>
    </row>
    <row r="47" spans="1:3" ht="15.75" customHeight="1">
      <c r="A47" s="262"/>
      <c r="B47" s="262"/>
      <c r="C47" s="262"/>
    </row>
    <row r="48" spans="1:3" ht="15.75" customHeight="1">
      <c r="A48" s="262"/>
      <c r="B48" s="262"/>
      <c r="C48" s="262"/>
    </row>
    <row r="49" spans="1:3" ht="15.75" customHeight="1">
      <c r="A49" s="262"/>
      <c r="B49" s="262"/>
      <c r="C49" s="262"/>
    </row>
    <row r="50" spans="1:3" ht="15.75" customHeight="1">
      <c r="A50" s="262"/>
      <c r="B50" s="262"/>
      <c r="C50" s="262"/>
    </row>
    <row r="51" spans="1:3" ht="15.75" customHeight="1">
      <c r="A51" s="262"/>
      <c r="B51" s="262"/>
      <c r="C51" s="262"/>
    </row>
    <row r="52" spans="1:3" ht="15.75" customHeight="1">
      <c r="A52" s="262"/>
      <c r="B52" s="262"/>
      <c r="C52" s="262"/>
    </row>
    <row r="53" spans="1:3" ht="15.75" customHeight="1">
      <c r="A53" s="262"/>
      <c r="B53" s="262"/>
      <c r="C53" s="262"/>
    </row>
    <row r="54" spans="1:3" ht="15.75" customHeight="1">
      <c r="A54" s="262"/>
      <c r="B54" s="262"/>
      <c r="C54" s="262"/>
    </row>
    <row r="55" spans="1:3" ht="15.75" customHeight="1">
      <c r="A55" s="262"/>
      <c r="B55" s="262"/>
      <c r="C55" s="262"/>
    </row>
    <row r="56" spans="1:3" ht="15.75" customHeight="1">
      <c r="A56" s="262"/>
      <c r="B56" s="262"/>
      <c r="C56" s="262"/>
    </row>
    <row r="57" spans="1:3" ht="15.75" customHeight="1">
      <c r="A57" s="262"/>
      <c r="B57" s="262"/>
      <c r="C57" s="262"/>
    </row>
    <row r="58" spans="1:3" ht="15.75" customHeight="1">
      <c r="A58" s="262"/>
      <c r="B58" s="262"/>
      <c r="C58" s="262"/>
    </row>
    <row r="59" spans="1:3" ht="15.75" customHeight="1">
      <c r="A59" s="262"/>
      <c r="B59" s="262"/>
      <c r="C59" s="262"/>
    </row>
    <row r="60" spans="1:3" ht="15.75" customHeight="1">
      <c r="A60" s="262"/>
      <c r="B60" s="262"/>
      <c r="C60" s="262"/>
    </row>
    <row r="61" spans="1:3" ht="15.75" customHeight="1">
      <c r="A61" s="262"/>
      <c r="B61" s="262"/>
      <c r="C61" s="262"/>
    </row>
    <row r="62" spans="1:3" ht="15.75" customHeight="1">
      <c r="A62" s="262"/>
      <c r="B62" s="262"/>
      <c r="C62" s="262"/>
    </row>
    <row r="63" spans="1:3" ht="15.75" customHeight="1">
      <c r="A63" s="262"/>
      <c r="B63" s="262"/>
      <c r="C63" s="262"/>
    </row>
    <row r="64" spans="1:3" ht="15.75" customHeight="1">
      <c r="A64" s="262"/>
      <c r="B64" s="262"/>
      <c r="C64" s="262"/>
    </row>
    <row r="65" spans="1:3" ht="15.75" customHeight="1">
      <c r="A65" s="262"/>
      <c r="B65" s="262"/>
      <c r="C65" s="262"/>
    </row>
    <row r="66" spans="1:3" ht="15.75" customHeight="1">
      <c r="A66" s="262"/>
      <c r="B66" s="262"/>
      <c r="C66" s="262"/>
    </row>
    <row r="67" spans="1:3" ht="15.75" customHeight="1">
      <c r="A67" s="262"/>
      <c r="B67" s="262"/>
      <c r="C67" s="262"/>
    </row>
    <row r="68" spans="1:3" ht="15.75" customHeight="1">
      <c r="A68" s="262"/>
      <c r="B68" s="262"/>
      <c r="C68" s="262"/>
    </row>
    <row r="69" spans="1:3" ht="15.75" customHeight="1">
      <c r="A69" s="262"/>
      <c r="B69" s="262"/>
      <c r="C69" s="262"/>
    </row>
    <row r="70" spans="1:3" ht="15.75" customHeight="1">
      <c r="A70" s="262"/>
      <c r="B70" s="262"/>
      <c r="C70" s="262"/>
    </row>
    <row r="71" spans="1:3" ht="15.75" customHeight="1">
      <c r="A71" s="262"/>
      <c r="B71" s="262"/>
      <c r="C71" s="262"/>
    </row>
    <row r="72" spans="1:3" ht="15.75" customHeight="1">
      <c r="A72" s="262"/>
      <c r="B72" s="262"/>
      <c r="C72" s="262"/>
    </row>
    <row r="73" spans="1:3" ht="15.75" customHeight="1">
      <c r="A73" s="262"/>
      <c r="B73" s="262"/>
      <c r="C73" s="262"/>
    </row>
    <row r="74" spans="1:3" ht="15.75" customHeight="1">
      <c r="A74" s="262"/>
      <c r="B74" s="262"/>
      <c r="C74" s="262"/>
    </row>
    <row r="75" spans="1:3" ht="15.75" customHeight="1">
      <c r="A75" s="262"/>
      <c r="B75" s="262"/>
      <c r="C75" s="262"/>
    </row>
    <row r="76" spans="1:3" ht="15.75" customHeight="1">
      <c r="A76" s="262"/>
      <c r="B76" s="262"/>
      <c r="C76" s="262"/>
    </row>
    <row r="77" spans="1:3" ht="15.75" customHeight="1">
      <c r="A77" s="262"/>
      <c r="B77" s="262"/>
      <c r="C77" s="262"/>
    </row>
    <row r="78" spans="1:3" ht="15.75" customHeight="1">
      <c r="A78" s="262"/>
      <c r="B78" s="262"/>
      <c r="C78" s="262"/>
    </row>
    <row r="79" spans="1:3" ht="15.75" customHeight="1">
      <c r="A79" s="262"/>
      <c r="B79" s="262"/>
      <c r="C79" s="262"/>
    </row>
    <row r="80" spans="1:3" ht="15.75" customHeight="1">
      <c r="A80" s="262"/>
      <c r="B80" s="262"/>
      <c r="C80" s="262"/>
    </row>
    <row r="81" spans="1:3" ht="15.75" customHeight="1">
      <c r="A81" s="262"/>
      <c r="B81" s="262"/>
      <c r="C81" s="262"/>
    </row>
    <row r="82" spans="1:3" ht="15.75" customHeight="1">
      <c r="A82" s="262"/>
      <c r="B82" s="262"/>
      <c r="C82" s="262"/>
    </row>
    <row r="83" spans="1:3" ht="15.75" customHeight="1">
      <c r="A83" s="262"/>
      <c r="B83" s="262"/>
      <c r="C83" s="262"/>
    </row>
    <row r="84" spans="1:3" ht="15.75" customHeight="1">
      <c r="A84" s="262"/>
      <c r="B84" s="262"/>
      <c r="C84" s="262"/>
    </row>
    <row r="85" spans="1:3" ht="15.75" customHeight="1">
      <c r="A85" s="262"/>
      <c r="B85" s="262"/>
      <c r="C85" s="262"/>
    </row>
    <row r="86" spans="1:3" ht="15.75" customHeight="1">
      <c r="A86" s="262"/>
      <c r="B86" s="262"/>
      <c r="C86" s="262"/>
    </row>
    <row r="87" spans="1:3" ht="15.75" customHeight="1">
      <c r="A87" s="262"/>
      <c r="B87" s="262"/>
      <c r="C87" s="262"/>
    </row>
    <row r="88" spans="1:3" ht="15.75" customHeight="1">
      <c r="A88" s="262"/>
      <c r="B88" s="262"/>
      <c r="C88" s="262"/>
    </row>
    <row r="89" spans="1:3" ht="15.75" customHeight="1">
      <c r="A89" s="262"/>
      <c r="B89" s="262"/>
      <c r="C89" s="262"/>
    </row>
    <row r="90" spans="1:3" ht="15.75" customHeight="1">
      <c r="A90" s="262"/>
      <c r="B90" s="262"/>
      <c r="C90" s="262"/>
    </row>
    <row r="91" spans="1:3" ht="15.75" customHeight="1">
      <c r="A91" s="262"/>
      <c r="B91" s="262"/>
      <c r="C91" s="262"/>
    </row>
    <row r="92" spans="1:3" ht="15.75" customHeight="1">
      <c r="A92" s="262"/>
      <c r="B92" s="262"/>
      <c r="C92" s="262"/>
    </row>
    <row r="93" spans="1:3" ht="15.75" customHeight="1">
      <c r="A93" s="262"/>
      <c r="B93" s="262"/>
      <c r="C93" s="262"/>
    </row>
    <row r="94" spans="1:3" ht="15.75" customHeight="1">
      <c r="A94" s="262"/>
      <c r="B94" s="262"/>
      <c r="C94" s="262"/>
    </row>
    <row r="95" spans="1:3" ht="15.75" customHeight="1">
      <c r="A95" s="262"/>
      <c r="B95" s="262"/>
      <c r="C95" s="262"/>
    </row>
    <row r="96" spans="1:3" ht="15.75" customHeight="1">
      <c r="A96" s="262"/>
      <c r="B96" s="262"/>
      <c r="C96" s="262"/>
    </row>
    <row r="97" spans="1:3" ht="15.75" customHeight="1">
      <c r="A97" s="262"/>
      <c r="B97" s="262"/>
      <c r="C97" s="262"/>
    </row>
    <row r="98" spans="1:3" ht="15.75" customHeight="1">
      <c r="A98" s="262"/>
      <c r="B98" s="262"/>
      <c r="C98" s="262"/>
    </row>
    <row r="99" spans="1:3" ht="15.75" customHeight="1">
      <c r="A99" s="262"/>
      <c r="B99" s="262"/>
      <c r="C99" s="262"/>
    </row>
    <row r="100" spans="1:3" ht="15.75" customHeight="1">
      <c r="A100" s="262"/>
      <c r="B100" s="262"/>
      <c r="C100" s="262"/>
    </row>
    <row r="101" spans="1:3" ht="15.75" customHeight="1">
      <c r="A101" s="262"/>
      <c r="B101" s="262"/>
      <c r="C101" s="262"/>
    </row>
    <row r="102" spans="1:3" ht="15.75" customHeight="1">
      <c r="A102" s="262"/>
      <c r="B102" s="262"/>
      <c r="C102" s="262"/>
    </row>
    <row r="103" spans="1:3" ht="15.75" customHeight="1">
      <c r="A103" s="262"/>
      <c r="B103" s="262"/>
      <c r="C103" s="262"/>
    </row>
    <row r="104" spans="1:3" ht="15.75" customHeight="1">
      <c r="A104" s="262"/>
      <c r="B104" s="262"/>
      <c r="C104" s="262"/>
    </row>
    <row r="105" spans="1:3" ht="15.75" customHeight="1">
      <c r="A105" s="262"/>
      <c r="B105" s="262"/>
      <c r="C105" s="262"/>
    </row>
    <row r="106" spans="1:3" ht="15.75" customHeight="1">
      <c r="A106" s="262"/>
      <c r="B106" s="262"/>
      <c r="C106" s="262"/>
    </row>
    <row r="107" spans="1:3" ht="15.75" customHeight="1">
      <c r="A107" s="262"/>
      <c r="B107" s="262"/>
      <c r="C107" s="262"/>
    </row>
    <row r="108" spans="1:3" ht="15.75" customHeight="1">
      <c r="A108" s="262"/>
      <c r="B108" s="262"/>
      <c r="C108" s="262"/>
    </row>
    <row r="109" spans="1:3" ht="15.75" customHeight="1">
      <c r="A109" s="262"/>
      <c r="B109" s="262"/>
      <c r="C109" s="262"/>
    </row>
    <row r="110" spans="1:3" ht="15.75" customHeight="1">
      <c r="A110" s="262"/>
      <c r="B110" s="262"/>
      <c r="C110" s="262"/>
    </row>
    <row r="111" spans="1:3" ht="15.75" customHeight="1">
      <c r="A111" s="262"/>
      <c r="B111" s="262"/>
      <c r="C111" s="262"/>
    </row>
    <row r="112" spans="1:3" ht="15.75" customHeight="1">
      <c r="A112" s="262"/>
      <c r="B112" s="262"/>
      <c r="C112" s="262"/>
    </row>
    <row r="113" spans="1:3" ht="15.75" customHeight="1">
      <c r="A113" s="262"/>
      <c r="B113" s="262"/>
      <c r="C113" s="262"/>
    </row>
    <row r="114" spans="1:3" ht="15.75" customHeight="1">
      <c r="A114" s="262"/>
      <c r="B114" s="262"/>
      <c r="C114" s="262"/>
    </row>
    <row r="115" spans="1:3" ht="15.75" customHeight="1">
      <c r="A115" s="262"/>
      <c r="B115" s="262"/>
      <c r="C115" s="262"/>
    </row>
    <row r="116" spans="1:3" ht="15.75" customHeight="1">
      <c r="A116" s="262"/>
      <c r="B116" s="262"/>
      <c r="C116" s="262"/>
    </row>
    <row r="117" spans="1:3" ht="15.75" customHeight="1">
      <c r="A117" s="262"/>
      <c r="B117" s="262"/>
      <c r="C117" s="262"/>
    </row>
    <row r="118" spans="1:3" ht="15.75" customHeight="1">
      <c r="A118" s="262"/>
      <c r="B118" s="262"/>
      <c r="C118" s="262"/>
    </row>
    <row r="119" spans="1:3" ht="15.75" customHeight="1">
      <c r="A119" s="262"/>
      <c r="B119" s="262"/>
      <c r="C119" s="262"/>
    </row>
    <row r="120" spans="1:3" ht="15.75" customHeight="1">
      <c r="A120" s="262"/>
      <c r="B120" s="262"/>
      <c r="C120" s="262"/>
    </row>
    <row r="121" spans="1:3" ht="15.75" customHeight="1">
      <c r="A121" s="262"/>
      <c r="B121" s="262"/>
      <c r="C121" s="262"/>
    </row>
    <row r="122" spans="1:3" ht="15.75" customHeight="1">
      <c r="A122" s="262"/>
      <c r="B122" s="262"/>
      <c r="C122" s="262"/>
    </row>
    <row r="123" spans="1:3" ht="15.75" customHeight="1">
      <c r="A123" s="262"/>
      <c r="B123" s="262"/>
      <c r="C123" s="262"/>
    </row>
    <row r="124" spans="1:3" ht="15.75" customHeight="1">
      <c r="A124" s="262"/>
      <c r="B124" s="262"/>
      <c r="C124" s="262"/>
    </row>
    <row r="125" spans="1:3" ht="15.75" customHeight="1">
      <c r="A125" s="262"/>
      <c r="B125" s="262"/>
      <c r="C125" s="262"/>
    </row>
    <row r="126" spans="1:3" ht="15.75" customHeight="1">
      <c r="A126" s="262"/>
      <c r="B126" s="262"/>
      <c r="C126" s="262"/>
    </row>
    <row r="127" spans="1:3" ht="15.75" customHeight="1">
      <c r="A127" s="262"/>
      <c r="B127" s="262"/>
      <c r="C127" s="262"/>
    </row>
    <row r="128" spans="1:3" ht="15.75" customHeight="1">
      <c r="A128" s="262"/>
      <c r="B128" s="262"/>
      <c r="C128" s="262"/>
    </row>
    <row r="129" spans="1:3" ht="15.75" customHeight="1">
      <c r="A129" s="262"/>
      <c r="B129" s="262"/>
      <c r="C129" s="262"/>
    </row>
    <row r="130" spans="1:3" ht="15.75" customHeight="1">
      <c r="A130" s="262"/>
      <c r="B130" s="262"/>
      <c r="C130" s="262"/>
    </row>
    <row r="131" spans="1:3" ht="15.75" customHeight="1">
      <c r="A131" s="262"/>
      <c r="B131" s="262"/>
      <c r="C131" s="262"/>
    </row>
    <row r="132" spans="1:3" ht="15.75" customHeight="1">
      <c r="A132" s="262"/>
      <c r="B132" s="262"/>
      <c r="C132" s="262"/>
    </row>
    <row r="133" spans="1:3" ht="15.75" customHeight="1">
      <c r="A133" s="262"/>
      <c r="B133" s="262"/>
      <c r="C133" s="262"/>
    </row>
    <row r="134" spans="1:3" ht="15.75" customHeight="1">
      <c r="A134" s="262"/>
      <c r="B134" s="262"/>
      <c r="C134" s="262"/>
    </row>
    <row r="135" spans="1:3" ht="15.75" customHeight="1">
      <c r="A135" s="262"/>
      <c r="B135" s="262"/>
      <c r="C135" s="262"/>
    </row>
    <row r="136" spans="1:3" ht="15.75" customHeight="1">
      <c r="A136" s="262"/>
      <c r="B136" s="262"/>
      <c r="C136" s="262"/>
    </row>
    <row r="137" spans="1:3" ht="15.75" customHeight="1">
      <c r="A137" s="262"/>
      <c r="B137" s="262"/>
      <c r="C137" s="262"/>
    </row>
    <row r="138" spans="1:3" ht="15.75" customHeight="1">
      <c r="A138" s="262"/>
      <c r="B138" s="262"/>
      <c r="C138" s="262"/>
    </row>
    <row r="139" spans="1:3" ht="15.75" customHeight="1">
      <c r="A139" s="262"/>
      <c r="B139" s="262"/>
      <c r="C139" s="262"/>
    </row>
    <row r="140" spans="1:3" ht="15.75" customHeight="1">
      <c r="A140" s="262"/>
      <c r="B140" s="262"/>
      <c r="C140" s="262"/>
    </row>
    <row r="141" spans="1:3" ht="15.75" customHeight="1">
      <c r="A141" s="262"/>
      <c r="B141" s="262"/>
      <c r="C141" s="262"/>
    </row>
    <row r="142" spans="1:3" ht="15.75" customHeight="1">
      <c r="A142" s="262"/>
      <c r="B142" s="262"/>
      <c r="C142" s="262"/>
    </row>
    <row r="143" spans="1:3" ht="15.75" customHeight="1">
      <c r="A143" s="262"/>
      <c r="B143" s="262"/>
      <c r="C143" s="262"/>
    </row>
    <row r="144" spans="1:3" ht="15.75" customHeight="1">
      <c r="A144" s="262"/>
      <c r="B144" s="262"/>
      <c r="C144" s="262"/>
    </row>
    <row r="145" spans="1:3" ht="15.75" customHeight="1">
      <c r="A145" s="262"/>
      <c r="B145" s="262"/>
      <c r="C145" s="262"/>
    </row>
    <row r="146" spans="1:3" ht="15.75" customHeight="1">
      <c r="A146" s="262"/>
      <c r="B146" s="262"/>
      <c r="C146" s="262"/>
    </row>
    <row r="147" spans="1:3" ht="15.75" customHeight="1">
      <c r="A147" s="262"/>
      <c r="B147" s="262"/>
      <c r="C147" s="262"/>
    </row>
    <row r="148" spans="1:3" ht="15.75" customHeight="1">
      <c r="A148" s="262"/>
      <c r="B148" s="262"/>
      <c r="C148" s="262"/>
    </row>
    <row r="149" spans="1:3" ht="15.75" customHeight="1">
      <c r="A149" s="262"/>
      <c r="B149" s="262"/>
      <c r="C149" s="262"/>
    </row>
    <row r="150" spans="1:3" ht="15.75" customHeight="1">
      <c r="A150" s="262"/>
      <c r="B150" s="262"/>
      <c r="C150" s="262"/>
    </row>
    <row r="151" spans="1:3" ht="15.75" customHeight="1">
      <c r="A151" s="262"/>
      <c r="B151" s="262"/>
      <c r="C151" s="262"/>
    </row>
    <row r="152" spans="1:3" ht="15.75" customHeight="1">
      <c r="A152" s="262"/>
      <c r="B152" s="262"/>
      <c r="C152" s="262"/>
    </row>
    <row r="153" spans="1:3" ht="15.75" customHeight="1">
      <c r="A153" s="262"/>
      <c r="B153" s="262"/>
      <c r="C153" s="262"/>
    </row>
    <row r="154" spans="1:3" ht="15.75" customHeight="1">
      <c r="A154" s="262"/>
      <c r="B154" s="262"/>
      <c r="C154" s="262"/>
    </row>
    <row r="155" spans="1:3" ht="15.75" customHeight="1">
      <c r="A155" s="262"/>
      <c r="B155" s="262"/>
      <c r="C155" s="262"/>
    </row>
    <row r="156" spans="1:3" ht="15.75" customHeight="1">
      <c r="A156" s="262"/>
      <c r="B156" s="262"/>
      <c r="C156" s="262"/>
    </row>
    <row r="157" spans="1:3" ht="15.75" customHeight="1">
      <c r="A157" s="262"/>
      <c r="B157" s="262"/>
      <c r="C157" s="262"/>
    </row>
    <row r="158" spans="1:3" ht="15.75" customHeight="1">
      <c r="A158" s="262"/>
      <c r="B158" s="262"/>
      <c r="C158" s="262"/>
    </row>
    <row r="159" spans="1:3" ht="15.75" customHeight="1">
      <c r="A159" s="262"/>
      <c r="B159" s="262"/>
      <c r="C159" s="262"/>
    </row>
    <row r="160" spans="1:3" ht="15.75" customHeight="1">
      <c r="A160" s="262"/>
      <c r="B160" s="262"/>
      <c r="C160" s="262"/>
    </row>
    <row r="161" spans="1:3" ht="15.75" customHeight="1">
      <c r="A161" s="262"/>
      <c r="B161" s="262"/>
      <c r="C161" s="262"/>
    </row>
    <row r="162" spans="1:3" ht="15.75" customHeight="1">
      <c r="A162" s="262"/>
      <c r="B162" s="262"/>
      <c r="C162" s="262"/>
    </row>
    <row r="163" spans="1:3" ht="15.75" customHeight="1">
      <c r="A163" s="262"/>
      <c r="B163" s="262"/>
      <c r="C163" s="262"/>
    </row>
    <row r="164" spans="1:3" ht="15.75" customHeight="1">
      <c r="A164" s="262"/>
      <c r="B164" s="262"/>
      <c r="C164" s="262"/>
    </row>
    <row r="165" spans="1:3" ht="15.75" customHeight="1">
      <c r="A165" s="262"/>
      <c r="B165" s="262"/>
      <c r="C165" s="262"/>
    </row>
    <row r="166" spans="1:3" ht="15.75" customHeight="1">
      <c r="A166" s="262"/>
      <c r="B166" s="262"/>
      <c r="C166" s="262"/>
    </row>
    <row r="167" spans="1:3" ht="15.75" customHeight="1">
      <c r="A167" s="262"/>
      <c r="B167" s="262"/>
      <c r="C167" s="262"/>
    </row>
    <row r="168" spans="1:3" ht="15.75" customHeight="1">
      <c r="A168" s="262"/>
      <c r="B168" s="262"/>
      <c r="C168" s="262"/>
    </row>
    <row r="169" spans="1:3" ht="15.75" customHeight="1">
      <c r="A169" s="262"/>
      <c r="B169" s="262"/>
      <c r="C169" s="262"/>
    </row>
    <row r="170" spans="1:3" ht="15.75" customHeight="1">
      <c r="A170" s="262"/>
      <c r="B170" s="262"/>
      <c r="C170" s="262"/>
    </row>
    <row r="171" spans="1:3" ht="15.75" customHeight="1">
      <c r="A171" s="262"/>
      <c r="B171" s="262"/>
      <c r="C171" s="262"/>
    </row>
    <row r="172" spans="1:3" ht="15.75" customHeight="1">
      <c r="A172" s="262"/>
      <c r="B172" s="262"/>
      <c r="C172" s="262"/>
    </row>
    <row r="173" spans="1:3" ht="15.75" customHeight="1">
      <c r="A173" s="262"/>
      <c r="B173" s="262"/>
      <c r="C173" s="262"/>
    </row>
    <row r="174" spans="1:3" ht="15.75" customHeight="1">
      <c r="A174" s="262"/>
      <c r="B174" s="262"/>
      <c r="C174" s="262"/>
    </row>
    <row r="175" spans="1:3" ht="15.75" customHeight="1">
      <c r="A175" s="262"/>
      <c r="B175" s="262"/>
      <c r="C175" s="262"/>
    </row>
    <row r="176" spans="1:3" ht="15.75" customHeight="1">
      <c r="A176" s="262"/>
      <c r="B176" s="262"/>
      <c r="C176" s="262"/>
    </row>
    <row r="177" spans="1:3" ht="15.75" customHeight="1">
      <c r="A177" s="262"/>
      <c r="B177" s="262"/>
      <c r="C177" s="262"/>
    </row>
    <row r="178" spans="1:3" ht="15.75" customHeight="1">
      <c r="A178" s="262"/>
      <c r="B178" s="262"/>
      <c r="C178" s="262"/>
    </row>
    <row r="179" spans="1:3" ht="15.75" customHeight="1">
      <c r="A179" s="262"/>
      <c r="B179" s="262"/>
      <c r="C179" s="262"/>
    </row>
    <row r="180" spans="1:3" ht="15.75" customHeight="1">
      <c r="A180" s="262"/>
      <c r="B180" s="262"/>
      <c r="C180" s="262"/>
    </row>
    <row r="181" spans="1:3" ht="15.75" customHeight="1">
      <c r="A181" s="262"/>
      <c r="B181" s="262"/>
      <c r="C181" s="262"/>
    </row>
    <row r="182" spans="1:3" ht="15.75" customHeight="1">
      <c r="A182" s="262"/>
      <c r="B182" s="262"/>
      <c r="C182" s="262"/>
    </row>
    <row r="183" spans="1:3" ht="15.75" customHeight="1">
      <c r="A183" s="262"/>
      <c r="B183" s="262"/>
      <c r="C183" s="262"/>
    </row>
    <row r="184" spans="1:3" ht="15.75" customHeight="1">
      <c r="A184" s="262"/>
      <c r="B184" s="262"/>
      <c r="C184" s="262"/>
    </row>
    <row r="185" spans="1:3" ht="15.75" customHeight="1">
      <c r="A185" s="262"/>
      <c r="B185" s="262"/>
      <c r="C185" s="262"/>
    </row>
    <row r="186" spans="1:3" ht="15.75" customHeight="1">
      <c r="A186" s="262"/>
      <c r="B186" s="262"/>
      <c r="C186" s="262"/>
    </row>
    <row r="187" spans="1:3" ht="15.75" customHeight="1">
      <c r="A187" s="262"/>
      <c r="B187" s="262"/>
      <c r="C187" s="262"/>
    </row>
    <row r="188" spans="1:3" ht="15.75" customHeight="1">
      <c r="A188" s="262"/>
      <c r="B188" s="262"/>
      <c r="C188" s="262"/>
    </row>
    <row r="189" spans="1:3" ht="15.75" customHeight="1">
      <c r="A189" s="262"/>
      <c r="B189" s="262"/>
      <c r="C189" s="262"/>
    </row>
    <row r="190" spans="1:3" ht="15.75" customHeight="1">
      <c r="A190" s="262"/>
      <c r="B190" s="262"/>
      <c r="C190" s="262"/>
    </row>
    <row r="191" spans="1:3" ht="15.75" customHeight="1">
      <c r="A191" s="262"/>
      <c r="B191" s="262"/>
      <c r="C191" s="262"/>
    </row>
    <row r="192" spans="1:3" ht="15.75" customHeight="1">
      <c r="A192" s="262"/>
      <c r="B192" s="262"/>
      <c r="C192" s="262"/>
    </row>
    <row r="193" spans="1:3" ht="15.75" customHeight="1">
      <c r="A193" s="262"/>
      <c r="B193" s="262"/>
      <c r="C193" s="262"/>
    </row>
    <row r="194" spans="1:3" ht="15.75" customHeight="1">
      <c r="A194" s="262"/>
      <c r="B194" s="262"/>
      <c r="C194" s="262"/>
    </row>
    <row r="195" spans="1:3" ht="15.75" customHeight="1">
      <c r="A195" s="262"/>
      <c r="B195" s="262"/>
      <c r="C195" s="262"/>
    </row>
    <row r="196" spans="1:3" ht="15.75" customHeight="1">
      <c r="A196" s="262"/>
      <c r="B196" s="262"/>
      <c r="C196" s="262"/>
    </row>
    <row r="197" spans="1:3" ht="15.75" customHeight="1">
      <c r="A197" s="262"/>
      <c r="B197" s="262"/>
      <c r="C197" s="262"/>
    </row>
    <row r="198" spans="1:3" ht="15.75" customHeight="1">
      <c r="A198" s="262"/>
      <c r="B198" s="262"/>
      <c r="C198" s="262"/>
    </row>
    <row r="199" spans="1:3" ht="15.75" customHeight="1">
      <c r="A199" s="262"/>
      <c r="B199" s="262"/>
      <c r="C199" s="262"/>
    </row>
    <row r="200" spans="1:3" ht="15.75" customHeight="1">
      <c r="A200" s="262"/>
      <c r="B200" s="262"/>
      <c r="C200" s="262"/>
    </row>
    <row r="201" spans="1:3" ht="15.75" customHeight="1">
      <c r="A201" s="262"/>
      <c r="B201" s="262"/>
      <c r="C201" s="262"/>
    </row>
    <row r="202" spans="1:3" ht="15.75" customHeight="1">
      <c r="A202" s="262"/>
      <c r="B202" s="262"/>
      <c r="C202" s="262"/>
    </row>
    <row r="203" spans="1:3" ht="15.75" customHeight="1">
      <c r="A203" s="262"/>
      <c r="B203" s="262"/>
      <c r="C203" s="262"/>
    </row>
    <row r="204" spans="1:3" ht="15.75" customHeight="1">
      <c r="A204" s="262"/>
      <c r="B204" s="262"/>
      <c r="C204" s="262"/>
    </row>
    <row r="205" spans="1:3" ht="15.75" customHeight="1">
      <c r="A205" s="262"/>
      <c r="B205" s="262"/>
      <c r="C205" s="262"/>
    </row>
    <row r="206" spans="1:3" ht="15.75" customHeight="1">
      <c r="A206" s="262"/>
      <c r="B206" s="262"/>
      <c r="C206" s="262"/>
    </row>
    <row r="207" spans="1:3" ht="15.75" customHeight="1">
      <c r="A207" s="262"/>
      <c r="B207" s="262"/>
      <c r="C207" s="262"/>
    </row>
    <row r="208" spans="1:3" ht="15.75" customHeight="1">
      <c r="A208" s="262"/>
      <c r="B208" s="262"/>
      <c r="C208" s="262"/>
    </row>
    <row r="209" spans="1:3" ht="15.75" customHeight="1">
      <c r="A209" s="262"/>
      <c r="B209" s="262"/>
      <c r="C209" s="262"/>
    </row>
    <row r="210" spans="1:3" ht="15.75" customHeight="1">
      <c r="A210" s="262"/>
      <c r="B210" s="262"/>
      <c r="C210" s="262"/>
    </row>
    <row r="211" spans="1:3" ht="15.75" customHeight="1">
      <c r="A211" s="262"/>
      <c r="B211" s="262"/>
      <c r="C211" s="262"/>
    </row>
    <row r="212" spans="1:3" ht="15.75" customHeight="1">
      <c r="A212" s="262"/>
      <c r="B212" s="262"/>
      <c r="C212" s="262"/>
    </row>
    <row r="213" spans="1:3" ht="15.75" customHeight="1">
      <c r="A213" s="262"/>
      <c r="B213" s="262"/>
      <c r="C213" s="262"/>
    </row>
    <row r="214" spans="1:3" ht="15.75" customHeight="1">
      <c r="A214" s="262"/>
      <c r="B214" s="262"/>
      <c r="C214" s="262"/>
    </row>
    <row r="215" spans="1:3" ht="15.75" customHeight="1">
      <c r="A215" s="262"/>
      <c r="B215" s="262"/>
      <c r="C215" s="262"/>
    </row>
    <row r="216" spans="1:3" ht="15.75" customHeight="1">
      <c r="A216" s="262"/>
      <c r="B216" s="262"/>
      <c r="C216" s="262"/>
    </row>
    <row r="217" spans="1:3" ht="15.75" customHeight="1">
      <c r="A217" s="262"/>
      <c r="B217" s="262"/>
      <c r="C217" s="262"/>
    </row>
    <row r="218" spans="1:3" ht="15.75" customHeight="1">
      <c r="A218" s="262"/>
      <c r="B218" s="262"/>
      <c r="C218" s="262"/>
    </row>
    <row r="219" spans="1:3" ht="15.75" customHeight="1">
      <c r="A219" s="262"/>
      <c r="B219" s="262"/>
      <c r="C219" s="262"/>
    </row>
    <row r="220" spans="1:3" ht="15.75" customHeight="1">
      <c r="A220" s="262"/>
      <c r="B220" s="262"/>
      <c r="C220" s="262"/>
    </row>
    <row r="221" spans="1:3" ht="15.75" customHeight="1">
      <c r="A221" s="262"/>
      <c r="B221" s="262"/>
      <c r="C221" s="262"/>
    </row>
    <row r="222" spans="1:3" ht="15.75" customHeight="1">
      <c r="A222" s="262"/>
      <c r="B222" s="262"/>
      <c r="C222" s="262"/>
    </row>
    <row r="223" spans="1:3" ht="15.75" customHeight="1">
      <c r="A223" s="262"/>
      <c r="B223" s="262"/>
      <c r="C223" s="262"/>
    </row>
    <row r="224" spans="1:3" ht="15.75" customHeight="1">
      <c r="A224" s="262"/>
      <c r="B224" s="262"/>
      <c r="C224" s="262"/>
    </row>
    <row r="225" spans="1:3" ht="15.75" customHeight="1">
      <c r="A225" s="262"/>
      <c r="B225" s="262"/>
      <c r="C225" s="262"/>
    </row>
    <row r="226" spans="1:3" ht="15.75" customHeight="1">
      <c r="A226" s="262"/>
      <c r="B226" s="262"/>
      <c r="C226" s="262"/>
    </row>
    <row r="227" spans="1:3" ht="15.75" customHeight="1">
      <c r="A227" s="262"/>
      <c r="B227" s="262"/>
      <c r="C227" s="262"/>
    </row>
    <row r="228" spans="1:3" ht="15.75" customHeight="1">
      <c r="A228" s="262"/>
      <c r="B228" s="262"/>
      <c r="C228" s="262"/>
    </row>
    <row r="229" spans="1:3" ht="15.75" customHeight="1">
      <c r="A229" s="262"/>
      <c r="B229" s="262"/>
      <c r="C229" s="262"/>
    </row>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sheetData>
  <autoFilter ref="A1:Q1">
    <sortState ref="A2:Q229">
      <sortCondition sortBy="value" ref="A2:A229"/>
    </sortState>
  </autoFilter>
  <printOptions/>
  <pageMargins left="0.7" right="0.7" top="0.75" bottom="0.75"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D636D-2E6D-4ADF-BDB7-38878A84E296}">
  <dimension ref="B1:F21"/>
  <sheetViews>
    <sheetView workbookViewId="0" topLeftCell="A1">
      <selection activeCell="I29" sqref="I29"/>
    </sheetView>
  </sheetViews>
  <sheetFormatPr defaultColWidth="11.421875" defaultRowHeight="15"/>
  <cols>
    <col min="2" max="2" width="23.421875" style="0" bestFit="1" customWidth="1"/>
    <col min="5" max="5" width="14.57421875" style="0" bestFit="1" customWidth="1"/>
  </cols>
  <sheetData>
    <row r="1" ht="15">
      <c r="E1" s="77">
        <f>+INVERSIÓN!T23</f>
        <v>192696000</v>
      </c>
    </row>
    <row r="2" spans="2:6" ht="15">
      <c r="B2" s="192" t="s">
        <v>223</v>
      </c>
      <c r="C2">
        <v>25</v>
      </c>
      <c r="D2" s="176">
        <f>+C2/$C$21</f>
        <v>0.07246376811594203</v>
      </c>
      <c r="E2" s="198">
        <f>+ROUND($E$1*D2,0)</f>
        <v>13963478</v>
      </c>
      <c r="F2">
        <f>345-301</f>
        <v>44</v>
      </c>
    </row>
    <row r="3" spans="2:5" ht="15">
      <c r="B3" s="192" t="s">
        <v>224</v>
      </c>
      <c r="C3">
        <v>2</v>
      </c>
      <c r="D3" s="176">
        <f aca="true" t="shared" si="0" ref="D3:D20">+C3/$C$21</f>
        <v>0.005797101449275362</v>
      </c>
      <c r="E3" s="198">
        <f aca="true" t="shared" si="1" ref="E3:E20">+ROUND($E$1*D3,0)</f>
        <v>1117078</v>
      </c>
    </row>
    <row r="4" spans="2:5" ht="15">
      <c r="B4" s="192" t="s">
        <v>225</v>
      </c>
      <c r="C4">
        <v>2</v>
      </c>
      <c r="D4" s="176">
        <f t="shared" si="0"/>
        <v>0.005797101449275362</v>
      </c>
      <c r="E4" s="198">
        <f t="shared" si="1"/>
        <v>1117078</v>
      </c>
    </row>
    <row r="5" spans="2:5" ht="15">
      <c r="B5" s="192" t="s">
        <v>226</v>
      </c>
      <c r="C5">
        <v>6</v>
      </c>
      <c r="D5" s="176">
        <f t="shared" si="0"/>
        <v>0.017391304347826087</v>
      </c>
      <c r="E5" s="198">
        <f t="shared" si="1"/>
        <v>3351235</v>
      </c>
    </row>
    <row r="6" spans="2:5" ht="15">
      <c r="B6" s="192" t="s">
        <v>227</v>
      </c>
      <c r="C6">
        <v>2</v>
      </c>
      <c r="D6" s="176">
        <f t="shared" si="0"/>
        <v>0.005797101449275362</v>
      </c>
      <c r="E6" s="198">
        <f t="shared" si="1"/>
        <v>1117078</v>
      </c>
    </row>
    <row r="7" spans="2:5" ht="15">
      <c r="B7" s="192" t="s">
        <v>228</v>
      </c>
      <c r="C7">
        <v>7</v>
      </c>
      <c r="D7" s="176">
        <f t="shared" si="0"/>
        <v>0.020289855072463767</v>
      </c>
      <c r="E7" s="198">
        <f t="shared" si="1"/>
        <v>3909774</v>
      </c>
    </row>
    <row r="8" spans="2:5" ht="15">
      <c r="B8" s="192" t="s">
        <v>229</v>
      </c>
      <c r="C8">
        <f>17+5</f>
        <v>22</v>
      </c>
      <c r="D8" s="176">
        <f t="shared" si="0"/>
        <v>0.06376811594202898</v>
      </c>
      <c r="E8" s="198">
        <f t="shared" si="1"/>
        <v>12287861</v>
      </c>
    </row>
    <row r="9" spans="2:5" ht="15">
      <c r="B9" s="192" t="s">
        <v>230</v>
      </c>
      <c r="C9">
        <f>28+5</f>
        <v>33</v>
      </c>
      <c r="D9" s="176">
        <f t="shared" si="0"/>
        <v>0.09565217391304348</v>
      </c>
      <c r="E9" s="198">
        <f t="shared" si="1"/>
        <v>18431791</v>
      </c>
    </row>
    <row r="10" spans="2:5" ht="15">
      <c r="B10" s="192" t="s">
        <v>231</v>
      </c>
      <c r="C10">
        <f>23+5</f>
        <v>28</v>
      </c>
      <c r="D10" s="176">
        <f t="shared" si="0"/>
        <v>0.08115942028985507</v>
      </c>
      <c r="E10" s="198">
        <f t="shared" si="1"/>
        <v>15639096</v>
      </c>
    </row>
    <row r="11" spans="2:5" ht="15">
      <c r="B11" s="192" t="s">
        <v>232</v>
      </c>
      <c r="C11">
        <f>78+20</f>
        <v>98</v>
      </c>
      <c r="D11" s="176">
        <f t="shared" si="0"/>
        <v>0.28405797101449276</v>
      </c>
      <c r="E11" s="198">
        <f t="shared" si="1"/>
        <v>54736835</v>
      </c>
    </row>
    <row r="12" spans="2:5" ht="15">
      <c r="B12" s="192" t="s">
        <v>233</v>
      </c>
      <c r="C12">
        <f>23+5</f>
        <v>28</v>
      </c>
      <c r="D12" s="176">
        <f t="shared" si="0"/>
        <v>0.08115942028985507</v>
      </c>
      <c r="E12" s="198">
        <f t="shared" si="1"/>
        <v>15639096</v>
      </c>
    </row>
    <row r="13" spans="2:5" ht="15">
      <c r="B13" s="192" t="s">
        <v>234</v>
      </c>
      <c r="C13">
        <v>26</v>
      </c>
      <c r="D13" s="176">
        <f t="shared" si="0"/>
        <v>0.07536231884057971</v>
      </c>
      <c r="E13" s="198">
        <f t="shared" si="1"/>
        <v>14522017</v>
      </c>
    </row>
    <row r="14" spans="2:5" ht="15">
      <c r="B14" s="192" t="s">
        <v>235</v>
      </c>
      <c r="C14">
        <v>2</v>
      </c>
      <c r="D14" s="176">
        <f t="shared" si="0"/>
        <v>0.005797101449275362</v>
      </c>
      <c r="E14" s="198">
        <f t="shared" si="1"/>
        <v>1117078</v>
      </c>
    </row>
    <row r="15" spans="2:5" ht="15">
      <c r="B15" s="192" t="s">
        <v>236</v>
      </c>
      <c r="C15">
        <v>14</v>
      </c>
      <c r="D15" s="176">
        <f t="shared" si="0"/>
        <v>0.04057971014492753</v>
      </c>
      <c r="E15" s="198">
        <f t="shared" si="1"/>
        <v>7819548</v>
      </c>
    </row>
    <row r="16" spans="2:5" ht="15">
      <c r="B16" s="193" t="s">
        <v>237</v>
      </c>
      <c r="C16">
        <v>0</v>
      </c>
      <c r="D16" s="176">
        <f t="shared" si="0"/>
        <v>0</v>
      </c>
      <c r="E16" s="198">
        <f t="shared" si="1"/>
        <v>0</v>
      </c>
    </row>
    <row r="17" spans="2:5" ht="15">
      <c r="B17" s="192" t="s">
        <v>238</v>
      </c>
      <c r="C17">
        <f>19+3</f>
        <v>22</v>
      </c>
      <c r="D17" s="176">
        <f t="shared" si="0"/>
        <v>0.06376811594202898</v>
      </c>
      <c r="E17" s="198">
        <f>+ROUND($E$1*D17,0)+1</f>
        <v>12287862</v>
      </c>
    </row>
    <row r="18" spans="2:5" ht="15">
      <c r="B18" s="192" t="s">
        <v>239</v>
      </c>
      <c r="C18">
        <v>2</v>
      </c>
      <c r="D18" s="176">
        <f t="shared" si="0"/>
        <v>0.005797101449275362</v>
      </c>
      <c r="E18" s="198">
        <f t="shared" si="1"/>
        <v>1117078</v>
      </c>
    </row>
    <row r="19" spans="2:5" ht="15">
      <c r="B19" s="194" t="s">
        <v>240</v>
      </c>
      <c r="C19">
        <v>17</v>
      </c>
      <c r="D19" s="176">
        <f t="shared" si="0"/>
        <v>0.04927536231884058</v>
      </c>
      <c r="E19" s="198">
        <f t="shared" si="1"/>
        <v>9495165</v>
      </c>
    </row>
    <row r="20" spans="2:5" ht="15">
      <c r="B20" s="192" t="s">
        <v>241</v>
      </c>
      <c r="C20">
        <v>9</v>
      </c>
      <c r="D20" s="176">
        <f t="shared" si="0"/>
        <v>0.02608695652173913</v>
      </c>
      <c r="E20" s="198">
        <f t="shared" si="1"/>
        <v>5026852</v>
      </c>
    </row>
    <row r="21" spans="2:3" ht="38.25">
      <c r="B21" s="179" t="s">
        <v>281</v>
      </c>
      <c r="C21">
        <f>SUM(C2:C20)</f>
        <v>345</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0D27C-F3BA-4E16-8E7A-07FA392DDBAD}">
  <dimension ref="A1:AF21"/>
  <sheetViews>
    <sheetView workbookViewId="0" topLeftCell="A1">
      <selection activeCell="AD1" sqref="AD1:AF21"/>
    </sheetView>
  </sheetViews>
  <sheetFormatPr defaultColWidth="11.421875" defaultRowHeight="15"/>
  <cols>
    <col min="2" max="2" width="24.421875" style="0" bestFit="1" customWidth="1"/>
    <col min="3" max="3" width="8.421875" style="0" customWidth="1"/>
    <col min="4" max="4" width="6.57421875" style="0" customWidth="1"/>
    <col min="5" max="11" width="8.421875" style="0" customWidth="1"/>
    <col min="12" max="12" width="7.421875" style="0" customWidth="1"/>
    <col min="13" max="14" width="8.421875" style="0" customWidth="1"/>
    <col min="15" max="27" width="11.421875" style="0" customWidth="1"/>
    <col min="28" max="28" width="11.8515625" style="0" customWidth="1"/>
    <col min="29" max="29" width="11.421875" style="0" customWidth="1"/>
    <col min="30" max="30" width="18.140625" style="0" bestFit="1" customWidth="1"/>
    <col min="31" max="31" width="13.421875" style="0" bestFit="1" customWidth="1"/>
  </cols>
  <sheetData>
    <row r="1" spans="1:32" ht="55.5" customHeight="1">
      <c r="A1" t="s">
        <v>250</v>
      </c>
      <c r="B1" s="177" t="s">
        <v>249</v>
      </c>
      <c r="C1" s="180" t="s">
        <v>270</v>
      </c>
      <c r="D1" s="181" t="s">
        <v>271</v>
      </c>
      <c r="E1" s="180" t="s">
        <v>272</v>
      </c>
      <c r="F1" s="180" t="s">
        <v>273</v>
      </c>
      <c r="G1" s="180" t="s">
        <v>274</v>
      </c>
      <c r="H1" s="180" t="s">
        <v>275</v>
      </c>
      <c r="I1" s="180" t="s">
        <v>276</v>
      </c>
      <c r="J1" s="180" t="s">
        <v>277</v>
      </c>
      <c r="K1" s="180" t="s">
        <v>278</v>
      </c>
      <c r="L1" s="181" t="s">
        <v>279</v>
      </c>
      <c r="M1" s="180" t="s">
        <v>280</v>
      </c>
      <c r="N1" s="180" t="s">
        <v>281</v>
      </c>
      <c r="O1" s="183" t="s">
        <v>210</v>
      </c>
      <c r="P1" s="87">
        <f>1904-681-77</f>
        <v>1146</v>
      </c>
      <c r="Q1" s="195" t="s">
        <v>284</v>
      </c>
      <c r="R1" s="186" t="s">
        <v>210</v>
      </c>
      <c r="S1" s="188" t="s">
        <v>282</v>
      </c>
      <c r="T1" s="186" t="s">
        <v>284</v>
      </c>
      <c r="U1" s="186" t="s">
        <v>284</v>
      </c>
      <c r="V1" s="186" t="s">
        <v>284</v>
      </c>
      <c r="W1" s="186" t="s">
        <v>285</v>
      </c>
      <c r="X1" s="186" t="s">
        <v>284</v>
      </c>
      <c r="Y1" s="186" t="s">
        <v>284</v>
      </c>
      <c r="Z1" s="186" t="s">
        <v>284</v>
      </c>
      <c r="AA1">
        <v>77</v>
      </c>
      <c r="AD1" s="87" t="s">
        <v>283</v>
      </c>
      <c r="AF1" s="88">
        <f>+INVERSIÓN!J11</f>
        <v>420855000</v>
      </c>
    </row>
    <row r="2" spans="1:32" ht="15" customHeight="1">
      <c r="A2">
        <v>1</v>
      </c>
      <c r="B2" s="192" t="s">
        <v>223</v>
      </c>
      <c r="C2" s="178">
        <v>37</v>
      </c>
      <c r="D2" s="182">
        <v>21</v>
      </c>
      <c r="E2" s="178">
        <v>0</v>
      </c>
      <c r="F2" s="178">
        <v>0</v>
      </c>
      <c r="G2" s="178">
        <v>0</v>
      </c>
      <c r="H2" s="178">
        <v>1</v>
      </c>
      <c r="I2" s="178">
        <v>0</v>
      </c>
      <c r="J2" s="178">
        <v>3</v>
      </c>
      <c r="K2" s="178">
        <v>0</v>
      </c>
      <c r="L2" s="182">
        <v>7</v>
      </c>
      <c r="M2" s="178">
        <v>0</v>
      </c>
      <c r="N2" s="178">
        <v>69</v>
      </c>
      <c r="O2" s="87">
        <f aca="true" t="shared" si="0" ref="O2:O15">SUM(C2:N2)</f>
        <v>138</v>
      </c>
      <c r="P2" s="185">
        <f aca="true" t="shared" si="1" ref="P2:P15">+O2/$O$21</f>
        <v>0.07286166842661035</v>
      </c>
      <c r="Q2">
        <f aca="true" t="shared" si="2" ref="Q2:Q15">+$P$1*P2</f>
        <v>83.49947201689545</v>
      </c>
      <c r="R2" s="191">
        <f aca="true" t="shared" si="3" ref="R2:R11">+ROUND(Q2,0)</f>
        <v>83</v>
      </c>
      <c r="S2">
        <f aca="true" t="shared" si="4" ref="S2:S15">173*P2</f>
        <v>12.60506863780359</v>
      </c>
      <c r="T2" s="190">
        <f aca="true" t="shared" si="5" ref="T2:T11">+ROUND(S2,0)</f>
        <v>13</v>
      </c>
      <c r="V2" s="187">
        <v>1</v>
      </c>
      <c r="W2" s="189">
        <v>75</v>
      </c>
      <c r="Y2">
        <f>+R2+T2+W2</f>
        <v>171</v>
      </c>
      <c r="AA2">
        <f>+$AA$1*P2</f>
        <v>5.610348468848997</v>
      </c>
      <c r="AB2">
        <f>+ROUND(AA2,0)</f>
        <v>6</v>
      </c>
      <c r="AD2">
        <f>+Y2+AB2</f>
        <v>177</v>
      </c>
      <c r="AE2">
        <f>+AD2/AD$21</f>
        <v>0.09296218487394958</v>
      </c>
      <c r="AF2">
        <f>+ROUND(AE2*$AF$1,0)</f>
        <v>39123600</v>
      </c>
    </row>
    <row r="3" spans="1:32" ht="15" customHeight="1">
      <c r="A3">
        <v>2</v>
      </c>
      <c r="B3" s="192" t="s">
        <v>224</v>
      </c>
      <c r="C3" s="178">
        <v>18</v>
      </c>
      <c r="D3" s="182">
        <v>0</v>
      </c>
      <c r="E3" s="178">
        <v>0</v>
      </c>
      <c r="F3" s="178">
        <v>0</v>
      </c>
      <c r="G3" s="178">
        <v>0</v>
      </c>
      <c r="H3" s="178">
        <v>1</v>
      </c>
      <c r="I3" s="178">
        <v>1</v>
      </c>
      <c r="J3" s="178">
        <v>2</v>
      </c>
      <c r="K3" s="178">
        <v>0</v>
      </c>
      <c r="L3" s="182">
        <v>0</v>
      </c>
      <c r="M3" s="178">
        <v>11</v>
      </c>
      <c r="N3" s="178">
        <v>33</v>
      </c>
      <c r="O3" s="87">
        <f t="shared" si="0"/>
        <v>66</v>
      </c>
      <c r="P3" s="185">
        <f t="shared" si="1"/>
        <v>0.03484688489968321</v>
      </c>
      <c r="Q3">
        <f t="shared" si="2"/>
        <v>39.93453009503696</v>
      </c>
      <c r="R3" s="191">
        <f t="shared" si="3"/>
        <v>40</v>
      </c>
      <c r="S3">
        <f t="shared" si="4"/>
        <v>6.028511087645196</v>
      </c>
      <c r="T3" s="190">
        <f t="shared" si="5"/>
        <v>6</v>
      </c>
      <c r="V3" s="187">
        <v>2</v>
      </c>
      <c r="W3" s="189">
        <v>45</v>
      </c>
      <c r="Y3">
        <f aca="true" t="shared" si="6" ref="Y3:Y20">+R3+T3+W3</f>
        <v>91</v>
      </c>
      <c r="AA3">
        <f aca="true" t="shared" si="7" ref="AA3:AA20">+$AA$1*P3</f>
        <v>2.683210137275607</v>
      </c>
      <c r="AB3">
        <f aca="true" t="shared" si="8" ref="AB3:AB20">+ROUND(AA3,0)</f>
        <v>3</v>
      </c>
      <c r="AD3">
        <f aca="true" t="shared" si="9" ref="AD3:AD20">+Y3+AB3</f>
        <v>94</v>
      </c>
      <c r="AE3">
        <f aca="true" t="shared" si="10" ref="AE3:AE20">+AD3/AD$21</f>
        <v>0.04936974789915966</v>
      </c>
      <c r="AF3">
        <f aca="true" t="shared" si="11" ref="AF3:AF20">+ROUND(AE3*$AF$1,0)</f>
        <v>20777505</v>
      </c>
    </row>
    <row r="4" spans="1:32" ht="15" customHeight="1">
      <c r="A4">
        <v>3</v>
      </c>
      <c r="B4" s="192" t="s">
        <v>225</v>
      </c>
      <c r="C4" s="178">
        <v>8</v>
      </c>
      <c r="D4" s="182">
        <v>0</v>
      </c>
      <c r="E4" s="178">
        <v>0</v>
      </c>
      <c r="F4" s="178">
        <v>0</v>
      </c>
      <c r="G4" s="178">
        <v>0</v>
      </c>
      <c r="H4" s="178">
        <v>0</v>
      </c>
      <c r="I4" s="178">
        <v>0</v>
      </c>
      <c r="J4" s="178">
        <v>40</v>
      </c>
      <c r="K4" s="178">
        <v>0</v>
      </c>
      <c r="L4" s="182">
        <v>3</v>
      </c>
      <c r="M4" s="178">
        <v>4</v>
      </c>
      <c r="N4" s="178">
        <v>55</v>
      </c>
      <c r="O4" s="87">
        <f t="shared" si="0"/>
        <v>110</v>
      </c>
      <c r="P4" s="185">
        <f t="shared" si="1"/>
        <v>0.05807814149947202</v>
      </c>
      <c r="Q4">
        <f t="shared" si="2"/>
        <v>66.55755015839493</v>
      </c>
      <c r="R4" s="191">
        <f t="shared" si="3"/>
        <v>67</v>
      </c>
      <c r="S4">
        <f t="shared" si="4"/>
        <v>10.047518479408659</v>
      </c>
      <c r="T4" s="190">
        <f t="shared" si="5"/>
        <v>10</v>
      </c>
      <c r="V4" s="187">
        <v>3</v>
      </c>
      <c r="W4" s="189">
        <v>24</v>
      </c>
      <c r="Y4">
        <f t="shared" si="6"/>
        <v>101</v>
      </c>
      <c r="AA4">
        <f t="shared" si="7"/>
        <v>4.472016895459346</v>
      </c>
      <c r="AB4">
        <f t="shared" si="8"/>
        <v>4</v>
      </c>
      <c r="AD4">
        <f t="shared" si="9"/>
        <v>105</v>
      </c>
      <c r="AE4">
        <f t="shared" si="10"/>
        <v>0.05514705882352941</v>
      </c>
      <c r="AF4">
        <f t="shared" si="11"/>
        <v>23208915</v>
      </c>
    </row>
    <row r="5" spans="1:32" ht="15" customHeight="1">
      <c r="A5">
        <v>4</v>
      </c>
      <c r="B5" s="192" t="s">
        <v>226</v>
      </c>
      <c r="C5" s="178">
        <v>56</v>
      </c>
      <c r="D5" s="182">
        <v>0</v>
      </c>
      <c r="E5" s="178">
        <v>0</v>
      </c>
      <c r="F5" s="178">
        <v>0</v>
      </c>
      <c r="G5" s="178">
        <v>4</v>
      </c>
      <c r="H5" s="178">
        <v>0</v>
      </c>
      <c r="I5" s="178">
        <v>0</v>
      </c>
      <c r="J5" s="178">
        <v>33</v>
      </c>
      <c r="K5" s="178">
        <v>0</v>
      </c>
      <c r="L5" s="182">
        <v>0</v>
      </c>
      <c r="M5" s="178">
        <v>1</v>
      </c>
      <c r="N5" s="178">
        <v>94</v>
      </c>
      <c r="O5" s="87">
        <f t="shared" si="0"/>
        <v>188</v>
      </c>
      <c r="P5" s="185">
        <f t="shared" si="1"/>
        <v>0.09926082365364308</v>
      </c>
      <c r="Q5">
        <f t="shared" si="2"/>
        <v>113.75290390707497</v>
      </c>
      <c r="R5" s="191">
        <f t="shared" si="3"/>
        <v>114</v>
      </c>
      <c r="S5">
        <f t="shared" si="4"/>
        <v>17.172122492080252</v>
      </c>
      <c r="T5" s="190">
        <f t="shared" si="5"/>
        <v>17</v>
      </c>
      <c r="V5" s="187">
        <v>4</v>
      </c>
      <c r="W5" s="189">
        <v>17</v>
      </c>
      <c r="Y5">
        <f t="shared" si="6"/>
        <v>148</v>
      </c>
      <c r="AA5">
        <f t="shared" si="7"/>
        <v>7.643083421330517</v>
      </c>
      <c r="AB5">
        <f t="shared" si="8"/>
        <v>8</v>
      </c>
      <c r="AD5">
        <f t="shared" si="9"/>
        <v>156</v>
      </c>
      <c r="AE5">
        <f t="shared" si="10"/>
        <v>0.0819327731092437</v>
      </c>
      <c r="AF5">
        <f t="shared" si="11"/>
        <v>34481817</v>
      </c>
    </row>
    <row r="6" spans="1:32" ht="15" customHeight="1">
      <c r="A6">
        <v>5</v>
      </c>
      <c r="B6" s="192" t="s">
        <v>227</v>
      </c>
      <c r="C6" s="178">
        <v>7</v>
      </c>
      <c r="D6" s="182">
        <v>0</v>
      </c>
      <c r="E6" s="178">
        <v>0</v>
      </c>
      <c r="F6" s="178">
        <v>0</v>
      </c>
      <c r="G6" s="178">
        <v>0</v>
      </c>
      <c r="H6" s="178">
        <v>0</v>
      </c>
      <c r="I6" s="178">
        <v>0</v>
      </c>
      <c r="J6" s="178">
        <v>0</v>
      </c>
      <c r="K6" s="178">
        <v>0</v>
      </c>
      <c r="L6" s="182">
        <v>0</v>
      </c>
      <c r="M6" s="178">
        <v>0</v>
      </c>
      <c r="N6" s="178">
        <v>7</v>
      </c>
      <c r="O6" s="87">
        <f t="shared" si="0"/>
        <v>14</v>
      </c>
      <c r="P6" s="185">
        <f t="shared" si="1"/>
        <v>0.007391763463569166</v>
      </c>
      <c r="Q6">
        <f t="shared" si="2"/>
        <v>8.470960929250264</v>
      </c>
      <c r="R6" s="191">
        <f t="shared" si="3"/>
        <v>8</v>
      </c>
      <c r="S6">
        <f t="shared" si="4"/>
        <v>1.2787750791974657</v>
      </c>
      <c r="T6" s="190">
        <f t="shared" si="5"/>
        <v>1</v>
      </c>
      <c r="V6" s="187">
        <v>5</v>
      </c>
      <c r="W6" s="189">
        <v>10</v>
      </c>
      <c r="Y6">
        <f t="shared" si="6"/>
        <v>19</v>
      </c>
      <c r="AA6">
        <f t="shared" si="7"/>
        <v>0.5691657866948258</v>
      </c>
      <c r="AB6">
        <f t="shared" si="8"/>
        <v>1</v>
      </c>
      <c r="AD6">
        <f t="shared" si="9"/>
        <v>20</v>
      </c>
      <c r="AE6">
        <f t="shared" si="10"/>
        <v>0.01050420168067227</v>
      </c>
      <c r="AF6">
        <f t="shared" si="11"/>
        <v>4420746</v>
      </c>
    </row>
    <row r="7" spans="1:32" ht="15" customHeight="1">
      <c r="A7">
        <v>6</v>
      </c>
      <c r="B7" s="192" t="s">
        <v>228</v>
      </c>
      <c r="C7" s="178">
        <v>0</v>
      </c>
      <c r="D7" s="182">
        <v>0</v>
      </c>
      <c r="E7" s="178">
        <v>0</v>
      </c>
      <c r="F7" s="178">
        <v>0</v>
      </c>
      <c r="G7" s="178">
        <v>0</v>
      </c>
      <c r="H7" s="178">
        <v>0</v>
      </c>
      <c r="I7" s="178">
        <v>0</v>
      </c>
      <c r="J7" s="178">
        <v>0</v>
      </c>
      <c r="K7" s="178">
        <v>0</v>
      </c>
      <c r="L7" s="182">
        <v>0</v>
      </c>
      <c r="M7" s="178">
        <v>5</v>
      </c>
      <c r="N7" s="178">
        <v>5</v>
      </c>
      <c r="O7" s="87">
        <f t="shared" si="0"/>
        <v>10</v>
      </c>
      <c r="P7" s="185">
        <f t="shared" si="1"/>
        <v>0.005279831045406547</v>
      </c>
      <c r="Q7">
        <f t="shared" si="2"/>
        <v>6.050686378035903</v>
      </c>
      <c r="R7" s="191">
        <f t="shared" si="3"/>
        <v>6</v>
      </c>
      <c r="S7">
        <f t="shared" si="4"/>
        <v>0.9134107708553326</v>
      </c>
      <c r="T7" s="190">
        <f t="shared" si="5"/>
        <v>1</v>
      </c>
      <c r="V7" s="187">
        <v>6</v>
      </c>
      <c r="W7" s="189">
        <v>13</v>
      </c>
      <c r="Y7">
        <f t="shared" si="6"/>
        <v>20</v>
      </c>
      <c r="AA7">
        <f t="shared" si="7"/>
        <v>0.4065469904963041</v>
      </c>
      <c r="AB7">
        <f t="shared" si="8"/>
        <v>0</v>
      </c>
      <c r="AD7">
        <f t="shared" si="9"/>
        <v>20</v>
      </c>
      <c r="AE7">
        <f t="shared" si="10"/>
        <v>0.01050420168067227</v>
      </c>
      <c r="AF7">
        <f t="shared" si="11"/>
        <v>4420746</v>
      </c>
    </row>
    <row r="8" spans="1:32" ht="15" customHeight="1">
      <c r="A8">
        <v>7</v>
      </c>
      <c r="B8" s="192" t="s">
        <v>229</v>
      </c>
      <c r="C8" s="178">
        <v>13</v>
      </c>
      <c r="D8" s="182">
        <v>0</v>
      </c>
      <c r="E8" s="178">
        <v>0</v>
      </c>
      <c r="F8" s="178">
        <v>0</v>
      </c>
      <c r="G8" s="178">
        <v>2</v>
      </c>
      <c r="H8" s="178">
        <v>0</v>
      </c>
      <c r="I8" s="178">
        <v>1</v>
      </c>
      <c r="J8" s="178">
        <v>0</v>
      </c>
      <c r="K8" s="178">
        <v>0</v>
      </c>
      <c r="L8" s="182">
        <v>4</v>
      </c>
      <c r="M8" s="178">
        <v>0</v>
      </c>
      <c r="N8" s="178">
        <v>20</v>
      </c>
      <c r="O8" s="87">
        <f t="shared" si="0"/>
        <v>40</v>
      </c>
      <c r="P8" s="185">
        <f t="shared" si="1"/>
        <v>0.021119324181626188</v>
      </c>
      <c r="Q8">
        <f t="shared" si="2"/>
        <v>24.20274551214361</v>
      </c>
      <c r="R8" s="191">
        <f t="shared" si="3"/>
        <v>24</v>
      </c>
      <c r="S8">
        <f t="shared" si="4"/>
        <v>3.6536430834213305</v>
      </c>
      <c r="T8" s="190">
        <f t="shared" si="5"/>
        <v>4</v>
      </c>
      <c r="V8" s="187">
        <v>7</v>
      </c>
      <c r="W8" s="189">
        <v>5</v>
      </c>
      <c r="Y8">
        <f t="shared" si="6"/>
        <v>33</v>
      </c>
      <c r="AA8">
        <f t="shared" si="7"/>
        <v>1.6261879619852164</v>
      </c>
      <c r="AB8">
        <f t="shared" si="8"/>
        <v>2</v>
      </c>
      <c r="AD8">
        <f t="shared" si="9"/>
        <v>35</v>
      </c>
      <c r="AE8">
        <f t="shared" si="10"/>
        <v>0.01838235294117647</v>
      </c>
      <c r="AF8">
        <f t="shared" si="11"/>
        <v>7736305</v>
      </c>
    </row>
    <row r="9" spans="1:32" ht="15" customHeight="1">
      <c r="A9">
        <v>8</v>
      </c>
      <c r="B9" s="192" t="s">
        <v>230</v>
      </c>
      <c r="C9" s="178">
        <v>23</v>
      </c>
      <c r="D9" s="182">
        <v>0</v>
      </c>
      <c r="E9" s="178">
        <v>0</v>
      </c>
      <c r="F9" s="178">
        <v>0</v>
      </c>
      <c r="G9" s="178">
        <v>0</v>
      </c>
      <c r="H9" s="178">
        <v>1</v>
      </c>
      <c r="I9" s="178">
        <v>0</v>
      </c>
      <c r="J9" s="178">
        <v>1</v>
      </c>
      <c r="K9" s="178">
        <v>0</v>
      </c>
      <c r="L9" s="182">
        <v>0</v>
      </c>
      <c r="M9" s="178">
        <v>6</v>
      </c>
      <c r="N9" s="178">
        <v>31</v>
      </c>
      <c r="O9" s="87">
        <f t="shared" si="0"/>
        <v>62</v>
      </c>
      <c r="P9" s="185">
        <f t="shared" si="1"/>
        <v>0.03273495248152059</v>
      </c>
      <c r="Q9">
        <f t="shared" si="2"/>
        <v>37.5142555438226</v>
      </c>
      <c r="R9" s="191">
        <f t="shared" si="3"/>
        <v>38</v>
      </c>
      <c r="S9">
        <f t="shared" si="4"/>
        <v>5.663146779303062</v>
      </c>
      <c r="T9" s="190">
        <f t="shared" si="5"/>
        <v>6</v>
      </c>
      <c r="V9" s="187">
        <v>8</v>
      </c>
      <c r="W9" s="189">
        <v>41</v>
      </c>
      <c r="Y9">
        <f t="shared" si="6"/>
        <v>85</v>
      </c>
      <c r="AA9">
        <f t="shared" si="7"/>
        <v>2.5205913410770857</v>
      </c>
      <c r="AB9">
        <f t="shared" si="8"/>
        <v>3</v>
      </c>
      <c r="AD9">
        <f t="shared" si="9"/>
        <v>88</v>
      </c>
      <c r="AE9">
        <f t="shared" si="10"/>
        <v>0.046218487394957986</v>
      </c>
      <c r="AF9">
        <f t="shared" si="11"/>
        <v>19451282</v>
      </c>
    </row>
    <row r="10" spans="1:32" ht="15" customHeight="1">
      <c r="A10">
        <v>9</v>
      </c>
      <c r="B10" s="192" t="s">
        <v>231</v>
      </c>
      <c r="C10" s="178">
        <v>12</v>
      </c>
      <c r="D10" s="182">
        <v>0</v>
      </c>
      <c r="E10" s="178">
        <v>0</v>
      </c>
      <c r="F10" s="178">
        <v>0</v>
      </c>
      <c r="G10" s="178">
        <v>0</v>
      </c>
      <c r="H10" s="178">
        <v>0</v>
      </c>
      <c r="I10" s="178">
        <v>0</v>
      </c>
      <c r="J10" s="178">
        <v>16</v>
      </c>
      <c r="K10" s="178">
        <v>0</v>
      </c>
      <c r="L10" s="182">
        <v>1</v>
      </c>
      <c r="M10" s="178">
        <v>2</v>
      </c>
      <c r="N10" s="178">
        <v>31</v>
      </c>
      <c r="O10" s="87">
        <f t="shared" si="0"/>
        <v>62</v>
      </c>
      <c r="P10" s="185">
        <f t="shared" si="1"/>
        <v>0.03273495248152059</v>
      </c>
      <c r="Q10">
        <f t="shared" si="2"/>
        <v>37.5142555438226</v>
      </c>
      <c r="R10" s="191">
        <f t="shared" si="3"/>
        <v>38</v>
      </c>
      <c r="S10">
        <f t="shared" si="4"/>
        <v>5.663146779303062</v>
      </c>
      <c r="T10" s="190">
        <f t="shared" si="5"/>
        <v>6</v>
      </c>
      <c r="V10" s="187">
        <v>9</v>
      </c>
      <c r="W10" s="189">
        <v>19</v>
      </c>
      <c r="Y10">
        <f t="shared" si="6"/>
        <v>63</v>
      </c>
      <c r="AA10">
        <f t="shared" si="7"/>
        <v>2.5205913410770857</v>
      </c>
      <c r="AB10">
        <f t="shared" si="8"/>
        <v>3</v>
      </c>
      <c r="AD10">
        <f t="shared" si="9"/>
        <v>66</v>
      </c>
      <c r="AE10">
        <f t="shared" si="10"/>
        <v>0.03466386554621849</v>
      </c>
      <c r="AF10">
        <f t="shared" si="11"/>
        <v>14588461</v>
      </c>
    </row>
    <row r="11" spans="1:32" ht="15" customHeight="1">
      <c r="A11">
        <v>10</v>
      </c>
      <c r="B11" s="192" t="s">
        <v>232</v>
      </c>
      <c r="C11" s="178">
        <v>10</v>
      </c>
      <c r="D11" s="182">
        <v>0</v>
      </c>
      <c r="E11" s="178">
        <v>0</v>
      </c>
      <c r="F11" s="178">
        <v>0</v>
      </c>
      <c r="G11" s="178">
        <v>0</v>
      </c>
      <c r="H11" s="178">
        <v>0</v>
      </c>
      <c r="I11" s="178">
        <v>0</v>
      </c>
      <c r="J11" s="178">
        <v>1</v>
      </c>
      <c r="K11" s="178">
        <v>0</v>
      </c>
      <c r="L11" s="182">
        <v>1</v>
      </c>
      <c r="M11" s="178">
        <v>2</v>
      </c>
      <c r="N11" s="178">
        <v>14</v>
      </c>
      <c r="O11" s="87">
        <f t="shared" si="0"/>
        <v>28</v>
      </c>
      <c r="P11" s="185">
        <f t="shared" si="1"/>
        <v>0.014783526927138331</v>
      </c>
      <c r="Q11">
        <f t="shared" si="2"/>
        <v>16.94192185850053</v>
      </c>
      <c r="R11" s="191">
        <f t="shared" si="3"/>
        <v>17</v>
      </c>
      <c r="S11">
        <f t="shared" si="4"/>
        <v>2.5575501583949314</v>
      </c>
      <c r="T11" s="190">
        <f t="shared" si="5"/>
        <v>3</v>
      </c>
      <c r="V11" s="187">
        <v>10</v>
      </c>
      <c r="W11" s="189">
        <v>79</v>
      </c>
      <c r="Y11">
        <f t="shared" si="6"/>
        <v>99</v>
      </c>
      <c r="AA11">
        <f t="shared" si="7"/>
        <v>1.1383315733896515</v>
      </c>
      <c r="AB11">
        <f t="shared" si="8"/>
        <v>1</v>
      </c>
      <c r="AD11">
        <f t="shared" si="9"/>
        <v>100</v>
      </c>
      <c r="AE11">
        <f t="shared" si="10"/>
        <v>0.052521008403361345</v>
      </c>
      <c r="AF11">
        <f t="shared" si="11"/>
        <v>22103729</v>
      </c>
    </row>
    <row r="12" spans="1:32" ht="15" customHeight="1">
      <c r="A12">
        <v>11</v>
      </c>
      <c r="B12" s="192" t="s">
        <v>233</v>
      </c>
      <c r="C12" s="178">
        <v>23</v>
      </c>
      <c r="D12" s="182">
        <v>258</v>
      </c>
      <c r="E12" s="178">
        <v>190</v>
      </c>
      <c r="F12" s="178">
        <v>0</v>
      </c>
      <c r="G12" s="178">
        <v>0</v>
      </c>
      <c r="H12" s="178">
        <v>2</v>
      </c>
      <c r="I12" s="178">
        <v>0</v>
      </c>
      <c r="J12" s="178">
        <v>2</v>
      </c>
      <c r="K12" s="178">
        <v>0</v>
      </c>
      <c r="L12" s="182">
        <v>0</v>
      </c>
      <c r="M12" s="178">
        <v>4</v>
      </c>
      <c r="N12" s="178">
        <v>479</v>
      </c>
      <c r="O12" s="87">
        <f t="shared" si="0"/>
        <v>958</v>
      </c>
      <c r="P12" s="185">
        <f t="shared" si="1"/>
        <v>0.5058078141499472</v>
      </c>
      <c r="Q12">
        <f t="shared" si="2"/>
        <v>579.6557550158395</v>
      </c>
      <c r="R12" s="191">
        <f>+ROUND(Q12,0)+1</f>
        <v>581</v>
      </c>
      <c r="S12">
        <f t="shared" si="4"/>
        <v>87.50475184794087</v>
      </c>
      <c r="T12" s="190">
        <f>+ROUND(S12,0)-2</f>
        <v>86</v>
      </c>
      <c r="V12" s="187">
        <v>11</v>
      </c>
      <c r="W12" s="189">
        <v>58</v>
      </c>
      <c r="Y12">
        <f t="shared" si="6"/>
        <v>725</v>
      </c>
      <c r="AA12">
        <f t="shared" si="7"/>
        <v>38.947201689545935</v>
      </c>
      <c r="AB12">
        <f t="shared" si="8"/>
        <v>39</v>
      </c>
      <c r="AD12">
        <f t="shared" si="9"/>
        <v>764</v>
      </c>
      <c r="AE12">
        <f t="shared" si="10"/>
        <v>0.4012605042016807</v>
      </c>
      <c r="AF12">
        <f>+ROUND(AE12*$AF$1,0)+1</f>
        <v>168872490</v>
      </c>
    </row>
    <row r="13" spans="1:32" ht="15" customHeight="1">
      <c r="A13">
        <v>12</v>
      </c>
      <c r="B13" s="192" t="s">
        <v>234</v>
      </c>
      <c r="C13" s="178">
        <v>1</v>
      </c>
      <c r="D13" s="182">
        <v>0</v>
      </c>
      <c r="E13" s="178">
        <v>0</v>
      </c>
      <c r="F13" s="178">
        <v>0</v>
      </c>
      <c r="G13" s="178">
        <v>0</v>
      </c>
      <c r="H13" s="178">
        <v>0</v>
      </c>
      <c r="I13" s="178">
        <v>0</v>
      </c>
      <c r="J13" s="178">
        <v>1</v>
      </c>
      <c r="K13" s="178">
        <v>0</v>
      </c>
      <c r="L13" s="182">
        <v>0</v>
      </c>
      <c r="M13" s="178">
        <v>0</v>
      </c>
      <c r="N13" s="178">
        <v>2</v>
      </c>
      <c r="O13" s="87">
        <f t="shared" si="0"/>
        <v>4</v>
      </c>
      <c r="P13" s="185">
        <f t="shared" si="1"/>
        <v>0.0021119324181626186</v>
      </c>
      <c r="Q13">
        <f t="shared" si="2"/>
        <v>2.420274551214361</v>
      </c>
      <c r="R13" s="191">
        <f>+ROUND(Q13,0)</f>
        <v>2</v>
      </c>
      <c r="S13">
        <f t="shared" si="4"/>
        <v>0.365364308342133</v>
      </c>
      <c r="T13" s="190">
        <f>+ROUND(S13,0)</f>
        <v>0</v>
      </c>
      <c r="V13" s="187">
        <v>12</v>
      </c>
      <c r="W13" s="189">
        <v>19</v>
      </c>
      <c r="Y13">
        <f t="shared" si="6"/>
        <v>21</v>
      </c>
      <c r="AA13">
        <f t="shared" si="7"/>
        <v>0.16261879619852163</v>
      </c>
      <c r="AB13">
        <f t="shared" si="8"/>
        <v>0</v>
      </c>
      <c r="AD13">
        <f t="shared" si="9"/>
        <v>21</v>
      </c>
      <c r="AE13">
        <f t="shared" si="10"/>
        <v>0.011029411764705883</v>
      </c>
      <c r="AF13">
        <f t="shared" si="11"/>
        <v>4641783</v>
      </c>
    </row>
    <row r="14" spans="1:32" ht="15" customHeight="1">
      <c r="A14">
        <v>13</v>
      </c>
      <c r="B14" s="192" t="s">
        <v>235</v>
      </c>
      <c r="C14" s="178">
        <v>7</v>
      </c>
      <c r="D14" s="182">
        <v>0</v>
      </c>
      <c r="E14" s="178">
        <v>0</v>
      </c>
      <c r="F14" s="178">
        <v>0</v>
      </c>
      <c r="G14" s="178">
        <v>3</v>
      </c>
      <c r="H14" s="178">
        <v>0</v>
      </c>
      <c r="I14" s="178">
        <v>0</v>
      </c>
      <c r="J14" s="178">
        <v>2</v>
      </c>
      <c r="K14" s="178">
        <v>1</v>
      </c>
      <c r="L14" s="182">
        <v>0</v>
      </c>
      <c r="M14" s="178">
        <v>1</v>
      </c>
      <c r="N14" s="178">
        <v>14</v>
      </c>
      <c r="O14" s="87">
        <f t="shared" si="0"/>
        <v>28</v>
      </c>
      <c r="P14" s="185">
        <f t="shared" si="1"/>
        <v>0.014783526927138331</v>
      </c>
      <c r="Q14">
        <f t="shared" si="2"/>
        <v>16.94192185850053</v>
      </c>
      <c r="R14" s="191">
        <f>+ROUND(Q14,0)</f>
        <v>17</v>
      </c>
      <c r="S14">
        <f t="shared" si="4"/>
        <v>2.5575501583949314</v>
      </c>
      <c r="T14" s="190">
        <f>+ROUND(S14,0)</f>
        <v>3</v>
      </c>
      <c r="V14" s="187">
        <v>13</v>
      </c>
      <c r="W14" s="189">
        <v>34</v>
      </c>
      <c r="Y14">
        <f t="shared" si="6"/>
        <v>54</v>
      </c>
      <c r="AA14">
        <f t="shared" si="7"/>
        <v>1.1383315733896515</v>
      </c>
      <c r="AB14">
        <f t="shared" si="8"/>
        <v>1</v>
      </c>
      <c r="AD14">
        <f t="shared" si="9"/>
        <v>55</v>
      </c>
      <c r="AE14">
        <f t="shared" si="10"/>
        <v>0.02888655462184874</v>
      </c>
      <c r="AF14">
        <f t="shared" si="11"/>
        <v>12157051</v>
      </c>
    </row>
    <row r="15" spans="1:32" ht="15" customHeight="1">
      <c r="A15">
        <v>14</v>
      </c>
      <c r="B15" s="192" t="s">
        <v>236</v>
      </c>
      <c r="C15" s="178">
        <v>6</v>
      </c>
      <c r="D15" s="182">
        <v>0</v>
      </c>
      <c r="E15" s="178">
        <v>0</v>
      </c>
      <c r="F15" s="178">
        <v>0</v>
      </c>
      <c r="G15" s="178">
        <v>0</v>
      </c>
      <c r="H15" s="178">
        <v>0</v>
      </c>
      <c r="I15" s="178">
        <v>0</v>
      </c>
      <c r="J15" s="178">
        <v>0</v>
      </c>
      <c r="K15" s="178">
        <v>0</v>
      </c>
      <c r="L15" s="182">
        <v>0</v>
      </c>
      <c r="M15" s="178">
        <v>0</v>
      </c>
      <c r="N15" s="178">
        <v>6</v>
      </c>
      <c r="O15" s="87">
        <f t="shared" si="0"/>
        <v>12</v>
      </c>
      <c r="P15" s="185">
        <f t="shared" si="1"/>
        <v>0.006335797254487857</v>
      </c>
      <c r="Q15">
        <f t="shared" si="2"/>
        <v>7.260823653643084</v>
      </c>
      <c r="R15" s="191">
        <f>+ROUND(Q15,0)</f>
        <v>7</v>
      </c>
      <c r="S15">
        <f t="shared" si="4"/>
        <v>1.0960929250263993</v>
      </c>
      <c r="T15" s="190">
        <f>+ROUND(S15,0)</f>
        <v>1</v>
      </c>
      <c r="V15" s="187">
        <v>14</v>
      </c>
      <c r="W15" s="189">
        <v>0</v>
      </c>
      <c r="Y15">
        <f t="shared" si="6"/>
        <v>8</v>
      </c>
      <c r="AA15">
        <f t="shared" si="7"/>
        <v>0.48785638859556496</v>
      </c>
      <c r="AB15">
        <f t="shared" si="8"/>
        <v>0</v>
      </c>
      <c r="AD15">
        <f t="shared" si="9"/>
        <v>8</v>
      </c>
      <c r="AE15">
        <f t="shared" si="10"/>
        <v>0.004201680672268907</v>
      </c>
      <c r="AF15">
        <f t="shared" si="11"/>
        <v>1768298</v>
      </c>
    </row>
    <row r="16" spans="1:32" ht="15" customHeight="1">
      <c r="A16">
        <v>15</v>
      </c>
      <c r="B16" s="193" t="s">
        <v>237</v>
      </c>
      <c r="C16" s="178"/>
      <c r="D16" s="182"/>
      <c r="E16" s="178"/>
      <c r="F16" s="178"/>
      <c r="G16" s="178"/>
      <c r="H16" s="178"/>
      <c r="I16" s="178"/>
      <c r="J16" s="178"/>
      <c r="K16" s="178"/>
      <c r="L16" s="182"/>
      <c r="M16" s="178"/>
      <c r="N16" s="178"/>
      <c r="O16" s="87"/>
      <c r="P16" s="185"/>
      <c r="R16" s="191">
        <v>0</v>
      </c>
      <c r="T16" s="190">
        <v>0</v>
      </c>
      <c r="V16" s="187">
        <v>15</v>
      </c>
      <c r="W16" s="189">
        <v>2</v>
      </c>
      <c r="Y16">
        <f t="shared" si="6"/>
        <v>2</v>
      </c>
      <c r="AA16">
        <f t="shared" si="7"/>
        <v>0</v>
      </c>
      <c r="AB16">
        <f t="shared" si="8"/>
        <v>0</v>
      </c>
      <c r="AD16">
        <f t="shared" si="9"/>
        <v>2</v>
      </c>
      <c r="AE16">
        <f t="shared" si="10"/>
        <v>0.0010504201680672268</v>
      </c>
      <c r="AF16">
        <f t="shared" si="11"/>
        <v>442075</v>
      </c>
    </row>
    <row r="17" spans="1:32" ht="15" customHeight="1">
      <c r="A17">
        <v>16</v>
      </c>
      <c r="B17" s="192" t="s">
        <v>238</v>
      </c>
      <c r="C17" s="178">
        <v>22</v>
      </c>
      <c r="D17" s="182">
        <v>0</v>
      </c>
      <c r="E17" s="178">
        <v>0</v>
      </c>
      <c r="F17" s="178">
        <v>0</v>
      </c>
      <c r="G17" s="178">
        <v>0</v>
      </c>
      <c r="H17" s="178">
        <v>0</v>
      </c>
      <c r="I17" s="178">
        <v>0</v>
      </c>
      <c r="J17" s="178">
        <v>3</v>
      </c>
      <c r="K17" s="178">
        <v>0</v>
      </c>
      <c r="L17" s="182">
        <v>0</v>
      </c>
      <c r="M17" s="178">
        <v>0</v>
      </c>
      <c r="N17" s="178">
        <v>25</v>
      </c>
      <c r="O17" s="87">
        <f>SUM(C17:N17)</f>
        <v>50</v>
      </c>
      <c r="P17" s="185">
        <f>+O17/$O$21</f>
        <v>0.026399155227032733</v>
      </c>
      <c r="Q17">
        <f>+$P$1*P17</f>
        <v>30.253431890179513</v>
      </c>
      <c r="R17" s="191">
        <f>+ROUND(Q17,0)</f>
        <v>30</v>
      </c>
      <c r="S17">
        <f>173*P17</f>
        <v>4.567053854276663</v>
      </c>
      <c r="T17" s="190">
        <f>+ROUND(S17,0)</f>
        <v>5</v>
      </c>
      <c r="V17" s="187">
        <v>16</v>
      </c>
      <c r="W17" s="189">
        <v>42</v>
      </c>
      <c r="Y17">
        <f t="shared" si="6"/>
        <v>77</v>
      </c>
      <c r="AA17">
        <f t="shared" si="7"/>
        <v>2.0327349524815204</v>
      </c>
      <c r="AB17">
        <f t="shared" si="8"/>
        <v>2</v>
      </c>
      <c r="AD17">
        <f t="shared" si="9"/>
        <v>79</v>
      </c>
      <c r="AE17">
        <f t="shared" si="10"/>
        <v>0.04149159663865546</v>
      </c>
      <c r="AF17">
        <f t="shared" si="11"/>
        <v>17461946</v>
      </c>
    </row>
    <row r="18" spans="1:32" ht="15" customHeight="1">
      <c r="A18">
        <v>17</v>
      </c>
      <c r="B18" s="192" t="s">
        <v>239</v>
      </c>
      <c r="C18" s="178">
        <v>1</v>
      </c>
      <c r="D18" s="182">
        <v>0</v>
      </c>
      <c r="E18" s="178">
        <v>0</v>
      </c>
      <c r="F18" s="178">
        <v>0</v>
      </c>
      <c r="G18" s="178">
        <v>0</v>
      </c>
      <c r="H18" s="178">
        <v>0</v>
      </c>
      <c r="I18" s="178">
        <v>0</v>
      </c>
      <c r="J18" s="178">
        <v>1</v>
      </c>
      <c r="K18" s="178">
        <v>0</v>
      </c>
      <c r="L18" s="182">
        <v>0</v>
      </c>
      <c r="M18" s="178">
        <v>0</v>
      </c>
      <c r="N18" s="178">
        <v>2</v>
      </c>
      <c r="O18" s="87">
        <f>SUM(C18:N18)</f>
        <v>4</v>
      </c>
      <c r="P18" s="185">
        <f>+O18/$O$21</f>
        <v>0.0021119324181626186</v>
      </c>
      <c r="Q18">
        <f>+$P$1*P18</f>
        <v>2.420274551214361</v>
      </c>
      <c r="R18" s="191">
        <f>+ROUND(Q18,0)</f>
        <v>2</v>
      </c>
      <c r="S18">
        <f>173*P18</f>
        <v>0.365364308342133</v>
      </c>
      <c r="T18" s="190">
        <f>+ROUND(S18,0)</f>
        <v>0</v>
      </c>
      <c r="V18" s="187">
        <v>17</v>
      </c>
      <c r="W18" s="189">
        <v>6</v>
      </c>
      <c r="Y18">
        <f t="shared" si="6"/>
        <v>8</v>
      </c>
      <c r="AA18">
        <f t="shared" si="7"/>
        <v>0.16261879619852163</v>
      </c>
      <c r="AB18">
        <f t="shared" si="8"/>
        <v>0</v>
      </c>
      <c r="AD18">
        <f t="shared" si="9"/>
        <v>8</v>
      </c>
      <c r="AE18">
        <f t="shared" si="10"/>
        <v>0.004201680672268907</v>
      </c>
      <c r="AF18">
        <f t="shared" si="11"/>
        <v>1768298</v>
      </c>
    </row>
    <row r="19" spans="1:32" ht="15" customHeight="1">
      <c r="A19">
        <v>18</v>
      </c>
      <c r="B19" s="194" t="s">
        <v>240</v>
      </c>
      <c r="C19" s="178">
        <v>32</v>
      </c>
      <c r="D19" s="182">
        <v>0</v>
      </c>
      <c r="E19" s="178">
        <v>11</v>
      </c>
      <c r="F19" s="178">
        <v>0</v>
      </c>
      <c r="G19" s="178">
        <v>1</v>
      </c>
      <c r="H19" s="178">
        <v>0</v>
      </c>
      <c r="I19" s="178">
        <v>0</v>
      </c>
      <c r="J19" s="178">
        <v>0</v>
      </c>
      <c r="K19" s="178">
        <v>0</v>
      </c>
      <c r="L19" s="182">
        <v>0</v>
      </c>
      <c r="M19" s="178">
        <v>10</v>
      </c>
      <c r="N19" s="178">
        <v>54</v>
      </c>
      <c r="O19" s="87">
        <f>SUM(C19:N19)</f>
        <v>108</v>
      </c>
      <c r="P19" s="185">
        <f>+O19/$O$21</f>
        <v>0.057022175290390706</v>
      </c>
      <c r="Q19">
        <f>+$P$1*P19</f>
        <v>65.34741288278775</v>
      </c>
      <c r="R19" s="191">
        <f>+ROUND(Q19,0)</f>
        <v>65</v>
      </c>
      <c r="S19">
        <f>173*P19</f>
        <v>9.864836325237592</v>
      </c>
      <c r="T19" s="190">
        <f>+ROUND(S19,0)</f>
        <v>10</v>
      </c>
      <c r="V19" s="187">
        <v>18</v>
      </c>
      <c r="W19" s="189">
        <v>3</v>
      </c>
      <c r="Y19">
        <f t="shared" si="6"/>
        <v>78</v>
      </c>
      <c r="AA19">
        <f t="shared" si="7"/>
        <v>4.390707497360085</v>
      </c>
      <c r="AB19">
        <f t="shared" si="8"/>
        <v>4</v>
      </c>
      <c r="AD19">
        <f t="shared" si="9"/>
        <v>82</v>
      </c>
      <c r="AE19">
        <f t="shared" si="10"/>
        <v>0.0430672268907563</v>
      </c>
      <c r="AF19">
        <f t="shared" si="11"/>
        <v>18125058</v>
      </c>
    </row>
    <row r="20" spans="1:32" ht="15" customHeight="1">
      <c r="A20">
        <v>19</v>
      </c>
      <c r="B20" s="192" t="s">
        <v>241</v>
      </c>
      <c r="C20" s="178">
        <v>6</v>
      </c>
      <c r="D20" s="182">
        <v>0</v>
      </c>
      <c r="E20" s="178">
        <v>0</v>
      </c>
      <c r="F20" s="178">
        <v>0</v>
      </c>
      <c r="G20" s="178">
        <v>0</v>
      </c>
      <c r="H20" s="178">
        <v>0</v>
      </c>
      <c r="I20" s="178">
        <v>0</v>
      </c>
      <c r="J20" s="178">
        <v>0</v>
      </c>
      <c r="K20" s="178">
        <v>0</v>
      </c>
      <c r="L20" s="182">
        <v>0</v>
      </c>
      <c r="M20" s="178">
        <v>0</v>
      </c>
      <c r="N20" s="178">
        <v>6</v>
      </c>
      <c r="O20" s="87">
        <f>SUM(C20:N20)</f>
        <v>12</v>
      </c>
      <c r="P20" s="185">
        <f>+O20/$O$21</f>
        <v>0.006335797254487857</v>
      </c>
      <c r="Q20">
        <f>+$P$1*P20</f>
        <v>7.260823653643084</v>
      </c>
      <c r="R20" s="191">
        <f>+ROUND(Q20,0)</f>
        <v>7</v>
      </c>
      <c r="S20">
        <f>173*P20</f>
        <v>1.0960929250263993</v>
      </c>
      <c r="T20" s="190">
        <f>+ROUND(S20,0)</f>
        <v>1</v>
      </c>
      <c r="V20" s="187">
        <v>19</v>
      </c>
      <c r="W20" s="189">
        <v>16</v>
      </c>
      <c r="Y20">
        <f t="shared" si="6"/>
        <v>24</v>
      </c>
      <c r="AA20">
        <f t="shared" si="7"/>
        <v>0.48785638859556496</v>
      </c>
      <c r="AB20">
        <f t="shared" si="8"/>
        <v>0</v>
      </c>
      <c r="AD20">
        <f t="shared" si="9"/>
        <v>24</v>
      </c>
      <c r="AE20">
        <f t="shared" si="10"/>
        <v>0.012605042016806723</v>
      </c>
      <c r="AF20">
        <f t="shared" si="11"/>
        <v>5304895</v>
      </c>
    </row>
    <row r="21" spans="2:30" ht="30" customHeight="1">
      <c r="B21" s="179" t="s">
        <v>281</v>
      </c>
      <c r="C21" s="178">
        <v>282</v>
      </c>
      <c r="D21" s="182">
        <v>279</v>
      </c>
      <c r="E21" s="178">
        <v>201</v>
      </c>
      <c r="F21" s="178">
        <v>0</v>
      </c>
      <c r="G21" s="178">
        <v>10</v>
      </c>
      <c r="H21" s="178">
        <v>5</v>
      </c>
      <c r="I21" s="178">
        <v>2</v>
      </c>
      <c r="J21" s="178">
        <v>105</v>
      </c>
      <c r="K21" s="178">
        <v>1</v>
      </c>
      <c r="L21" s="182">
        <v>16</v>
      </c>
      <c r="M21" s="178">
        <v>46</v>
      </c>
      <c r="N21" s="178">
        <v>947</v>
      </c>
      <c r="O21" s="87">
        <f>SUM(O2:O20)</f>
        <v>1894</v>
      </c>
      <c r="Y21">
        <f>1827+77</f>
        <v>1904</v>
      </c>
      <c r="AD21" s="184">
        <f>SUM(AD2:AD20)</f>
        <v>1904</v>
      </c>
    </row>
  </sheetData>
  <autoFilter ref="A1:AD1"/>
  <printOptions/>
  <pageMargins left="0.25" right="0.25" top="0.25" bottom="0.25"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2020-12-17T16:09:24Z</dcterms:modified>
  <cp:category/>
  <cp:version/>
  <cp:contentType/>
  <cp:contentStatus/>
</cp:coreProperties>
</file>